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ats°\Documents\2019-2\simulacion\Tarea Anderson Darling\"/>
    </mc:Choice>
  </mc:AlternateContent>
  <xr:revisionPtr revIDLastSave="0" documentId="13_ncr:1_{124FFFC7-31B1-4260-A246-71A73CAE52BB}" xr6:coauthVersionLast="44" xr6:coauthVersionMax="44" xr10:uidLastSave="{00000000-0000-0000-0000-000000000000}"/>
  <bookViews>
    <workbookView xWindow="-120" yWindow="-120" windowWidth="20730" windowHeight="11760" activeTab="1" xr2:uid="{C7E52516-682D-45EA-956C-E7ACF6FBCFC7}"/>
  </bookViews>
  <sheets>
    <sheet name="punto10" sheetId="1" r:id="rId1"/>
    <sheet name="punto15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2" i="2" l="1"/>
  <c r="U56" i="2"/>
  <c r="V54" i="2"/>
  <c r="U54" i="2"/>
  <c r="Q4" i="2"/>
  <c r="N62" i="2"/>
  <c r="R109" i="2"/>
  <c r="S109" i="2" s="1"/>
  <c r="T109" i="2" s="1"/>
  <c r="O109" i="2"/>
  <c r="Q53" i="2" s="1"/>
  <c r="S53" i="2" s="1"/>
  <c r="N109" i="2"/>
  <c r="R108" i="2"/>
  <c r="S108" i="2" s="1"/>
  <c r="T108" i="2" s="1"/>
  <c r="R52" i="2" s="1"/>
  <c r="T52" i="2" s="1"/>
  <c r="N108" i="2"/>
  <c r="O108" i="2" s="1"/>
  <c r="Q52" i="2" s="1"/>
  <c r="S52" i="2" s="1"/>
  <c r="R107" i="2"/>
  <c r="S107" i="2" s="1"/>
  <c r="T107" i="2" s="1"/>
  <c r="R51" i="2" s="1"/>
  <c r="T51" i="2" s="1"/>
  <c r="N107" i="2"/>
  <c r="O107" i="2" s="1"/>
  <c r="Q51" i="2" s="1"/>
  <c r="S51" i="2" s="1"/>
  <c r="R106" i="2"/>
  <c r="S106" i="2" s="1"/>
  <c r="T106" i="2" s="1"/>
  <c r="R50" i="2" s="1"/>
  <c r="T50" i="2" s="1"/>
  <c r="N106" i="2"/>
  <c r="O106" i="2" s="1"/>
  <c r="R105" i="2"/>
  <c r="S105" i="2" s="1"/>
  <c r="T105" i="2" s="1"/>
  <c r="R49" i="2" s="1"/>
  <c r="O105" i="2"/>
  <c r="N105" i="2"/>
  <c r="R104" i="2"/>
  <c r="S104" i="2" s="1"/>
  <c r="T104" i="2" s="1"/>
  <c r="O104" i="2"/>
  <c r="Q48" i="2" s="1"/>
  <c r="S48" i="2" s="1"/>
  <c r="N104" i="2"/>
  <c r="S103" i="2"/>
  <c r="T103" i="2" s="1"/>
  <c r="R47" i="2" s="1"/>
  <c r="T47" i="2" s="1"/>
  <c r="R103" i="2"/>
  <c r="N103" i="2"/>
  <c r="O103" i="2" s="1"/>
  <c r="Q47" i="2" s="1"/>
  <c r="S47" i="2" s="1"/>
  <c r="S102" i="2"/>
  <c r="T102" i="2" s="1"/>
  <c r="R46" i="2" s="1"/>
  <c r="T46" i="2" s="1"/>
  <c r="R102" i="2"/>
  <c r="N102" i="2"/>
  <c r="O102" i="2" s="1"/>
  <c r="Q46" i="2" s="1"/>
  <c r="S46" i="2" s="1"/>
  <c r="R101" i="2"/>
  <c r="S101" i="2" s="1"/>
  <c r="T101" i="2" s="1"/>
  <c r="R45" i="2" s="1"/>
  <c r="T45" i="2" s="1"/>
  <c r="N101" i="2"/>
  <c r="O101" i="2" s="1"/>
  <c r="Q45" i="2" s="1"/>
  <c r="S45" i="2" s="1"/>
  <c r="R100" i="2"/>
  <c r="S100" i="2" s="1"/>
  <c r="T100" i="2" s="1"/>
  <c r="O100" i="2"/>
  <c r="N100" i="2"/>
  <c r="S99" i="2"/>
  <c r="T99" i="2" s="1"/>
  <c r="R43" i="2" s="1"/>
  <c r="R99" i="2"/>
  <c r="N99" i="2"/>
  <c r="O99" i="2" s="1"/>
  <c r="S98" i="2"/>
  <c r="T98" i="2" s="1"/>
  <c r="R42" i="2" s="1"/>
  <c r="T42" i="2" s="1"/>
  <c r="R98" i="2"/>
  <c r="N98" i="2"/>
  <c r="O98" i="2" s="1"/>
  <c r="Q42" i="2" s="1"/>
  <c r="S42" i="2" s="1"/>
  <c r="R97" i="2"/>
  <c r="S97" i="2" s="1"/>
  <c r="T97" i="2" s="1"/>
  <c r="R41" i="2" s="1"/>
  <c r="T41" i="2" s="1"/>
  <c r="N97" i="2"/>
  <c r="O97" i="2" s="1"/>
  <c r="Q41" i="2" s="1"/>
  <c r="S41" i="2" s="1"/>
  <c r="R96" i="2"/>
  <c r="S96" i="2" s="1"/>
  <c r="T96" i="2" s="1"/>
  <c r="N96" i="2"/>
  <c r="O96" i="2" s="1"/>
  <c r="Q40" i="2" s="1"/>
  <c r="S40" i="2" s="1"/>
  <c r="R95" i="2"/>
  <c r="S95" i="2" s="1"/>
  <c r="T95" i="2" s="1"/>
  <c r="R39" i="2" s="1"/>
  <c r="T39" i="2" s="1"/>
  <c r="N95" i="2"/>
  <c r="O95" i="2" s="1"/>
  <c r="Q39" i="2" s="1"/>
  <c r="S39" i="2" s="1"/>
  <c r="R94" i="2"/>
  <c r="S94" i="2" s="1"/>
  <c r="T94" i="2" s="1"/>
  <c r="R38" i="2" s="1"/>
  <c r="T38" i="2" s="1"/>
  <c r="N94" i="2"/>
  <c r="O94" i="2" s="1"/>
  <c r="Q38" i="2" s="1"/>
  <c r="S38" i="2" s="1"/>
  <c r="R93" i="2"/>
  <c r="S93" i="2" s="1"/>
  <c r="T93" i="2" s="1"/>
  <c r="R37" i="2" s="1"/>
  <c r="O93" i="2"/>
  <c r="Q37" i="2" s="1"/>
  <c r="S37" i="2" s="1"/>
  <c r="N93" i="2"/>
  <c r="R92" i="2"/>
  <c r="S92" i="2" s="1"/>
  <c r="T92" i="2" s="1"/>
  <c r="R36" i="2" s="1"/>
  <c r="T36" i="2" s="1"/>
  <c r="N92" i="2"/>
  <c r="O92" i="2" s="1"/>
  <c r="Q36" i="2" s="1"/>
  <c r="S36" i="2" s="1"/>
  <c r="R91" i="2"/>
  <c r="S91" i="2" s="1"/>
  <c r="T91" i="2" s="1"/>
  <c r="R35" i="2" s="1"/>
  <c r="T35" i="2" s="1"/>
  <c r="N91" i="2"/>
  <c r="O91" i="2" s="1"/>
  <c r="Q35" i="2" s="1"/>
  <c r="S35" i="2" s="1"/>
  <c r="R90" i="2"/>
  <c r="S90" i="2" s="1"/>
  <c r="T90" i="2" s="1"/>
  <c r="R34" i="2" s="1"/>
  <c r="T34" i="2" s="1"/>
  <c r="N90" i="2"/>
  <c r="O90" i="2" s="1"/>
  <c r="Q34" i="2" s="1"/>
  <c r="S34" i="2" s="1"/>
  <c r="R89" i="2"/>
  <c r="S89" i="2" s="1"/>
  <c r="T89" i="2" s="1"/>
  <c r="R33" i="2" s="1"/>
  <c r="T33" i="2" s="1"/>
  <c r="O89" i="2"/>
  <c r="Q33" i="2" s="1"/>
  <c r="S33" i="2" s="1"/>
  <c r="N89" i="2"/>
  <c r="R88" i="2"/>
  <c r="S88" i="2" s="1"/>
  <c r="T88" i="2" s="1"/>
  <c r="R32" i="2" s="1"/>
  <c r="O88" i="2"/>
  <c r="Q32" i="2" s="1"/>
  <c r="S32" i="2" s="1"/>
  <c r="N88" i="2"/>
  <c r="S87" i="2"/>
  <c r="T87" i="2" s="1"/>
  <c r="R31" i="2" s="1"/>
  <c r="R87" i="2"/>
  <c r="O87" i="2"/>
  <c r="N87" i="2"/>
  <c r="R86" i="2"/>
  <c r="S86" i="2" s="1"/>
  <c r="T86" i="2" s="1"/>
  <c r="R30" i="2" s="1"/>
  <c r="T30" i="2" s="1"/>
  <c r="N86" i="2"/>
  <c r="O86" i="2" s="1"/>
  <c r="Q30" i="2" s="1"/>
  <c r="S30" i="2" s="1"/>
  <c r="R85" i="2"/>
  <c r="S85" i="2" s="1"/>
  <c r="T85" i="2" s="1"/>
  <c r="R29" i="2" s="1"/>
  <c r="T29" i="2" s="1"/>
  <c r="O85" i="2"/>
  <c r="Q29" i="2" s="1"/>
  <c r="S29" i="2" s="1"/>
  <c r="N85" i="2"/>
  <c r="R84" i="2"/>
  <c r="S84" i="2" s="1"/>
  <c r="T84" i="2" s="1"/>
  <c r="R28" i="2" s="1"/>
  <c r="T28" i="2" s="1"/>
  <c r="O84" i="2"/>
  <c r="Q28" i="2" s="1"/>
  <c r="S28" i="2" s="1"/>
  <c r="N84" i="2"/>
  <c r="R83" i="2"/>
  <c r="S83" i="2" s="1"/>
  <c r="T83" i="2" s="1"/>
  <c r="R27" i="2" s="1"/>
  <c r="T27" i="2" s="1"/>
  <c r="N83" i="2"/>
  <c r="O83" i="2" s="1"/>
  <c r="Q27" i="2" s="1"/>
  <c r="S27" i="2" s="1"/>
  <c r="R82" i="2"/>
  <c r="S82" i="2" s="1"/>
  <c r="T82" i="2" s="1"/>
  <c r="R26" i="2" s="1"/>
  <c r="T26" i="2" s="1"/>
  <c r="N82" i="2"/>
  <c r="O82" i="2" s="1"/>
  <c r="Q26" i="2" s="1"/>
  <c r="S26" i="2" s="1"/>
  <c r="R81" i="2"/>
  <c r="S81" i="2" s="1"/>
  <c r="T81" i="2" s="1"/>
  <c r="R25" i="2" s="1"/>
  <c r="T25" i="2" s="1"/>
  <c r="N81" i="2"/>
  <c r="O81" i="2" s="1"/>
  <c r="Q25" i="2" s="1"/>
  <c r="S25" i="2" s="1"/>
  <c r="R80" i="2"/>
  <c r="S80" i="2" s="1"/>
  <c r="T80" i="2" s="1"/>
  <c r="R24" i="2" s="1"/>
  <c r="T24" i="2" s="1"/>
  <c r="N80" i="2"/>
  <c r="O80" i="2" s="1"/>
  <c r="Q24" i="2" s="1"/>
  <c r="S24" i="2" s="1"/>
  <c r="R79" i="2"/>
  <c r="S79" i="2" s="1"/>
  <c r="T79" i="2" s="1"/>
  <c r="R23" i="2" s="1"/>
  <c r="T23" i="2" s="1"/>
  <c r="O79" i="2"/>
  <c r="Q23" i="2" s="1"/>
  <c r="S23" i="2" s="1"/>
  <c r="N79" i="2"/>
  <c r="R78" i="2"/>
  <c r="S78" i="2" s="1"/>
  <c r="T78" i="2" s="1"/>
  <c r="R22" i="2" s="1"/>
  <c r="T22" i="2" s="1"/>
  <c r="N78" i="2"/>
  <c r="O78" i="2" s="1"/>
  <c r="Q22" i="2" s="1"/>
  <c r="S22" i="2" s="1"/>
  <c r="R77" i="2"/>
  <c r="S77" i="2" s="1"/>
  <c r="T77" i="2" s="1"/>
  <c r="R21" i="2" s="1"/>
  <c r="T21" i="2" s="1"/>
  <c r="O77" i="2"/>
  <c r="Q21" i="2" s="1"/>
  <c r="S21" i="2" s="1"/>
  <c r="N77" i="2"/>
  <c r="R76" i="2"/>
  <c r="S76" i="2" s="1"/>
  <c r="T76" i="2" s="1"/>
  <c r="O76" i="2"/>
  <c r="Q20" i="2" s="1"/>
  <c r="S20" i="2" s="1"/>
  <c r="N76" i="2"/>
  <c r="R75" i="2"/>
  <c r="S75" i="2" s="1"/>
  <c r="T75" i="2" s="1"/>
  <c r="R19" i="2" s="1"/>
  <c r="T19" i="2" s="1"/>
  <c r="N75" i="2"/>
  <c r="O75" i="2" s="1"/>
  <c r="Q19" i="2" s="1"/>
  <c r="S19" i="2" s="1"/>
  <c r="R74" i="2"/>
  <c r="S74" i="2" s="1"/>
  <c r="T74" i="2" s="1"/>
  <c r="R18" i="2" s="1"/>
  <c r="T18" i="2" s="1"/>
  <c r="N74" i="2"/>
  <c r="O74" i="2" s="1"/>
  <c r="Q18" i="2" s="1"/>
  <c r="S18" i="2" s="1"/>
  <c r="R73" i="2"/>
  <c r="S73" i="2" s="1"/>
  <c r="T73" i="2" s="1"/>
  <c r="R17" i="2" s="1"/>
  <c r="T17" i="2" s="1"/>
  <c r="N73" i="2"/>
  <c r="O73" i="2" s="1"/>
  <c r="Q17" i="2" s="1"/>
  <c r="S17" i="2" s="1"/>
  <c r="R72" i="2"/>
  <c r="S72" i="2" s="1"/>
  <c r="T72" i="2" s="1"/>
  <c r="R16" i="2" s="1"/>
  <c r="N72" i="2"/>
  <c r="O72" i="2" s="1"/>
  <c r="Q16" i="2" s="1"/>
  <c r="S16" i="2" s="1"/>
  <c r="R71" i="2"/>
  <c r="S71" i="2" s="1"/>
  <c r="T71" i="2" s="1"/>
  <c r="R15" i="2" s="1"/>
  <c r="T15" i="2" s="1"/>
  <c r="O71" i="2"/>
  <c r="N71" i="2"/>
  <c r="R70" i="2"/>
  <c r="S70" i="2" s="1"/>
  <c r="T70" i="2" s="1"/>
  <c r="R14" i="2" s="1"/>
  <c r="T14" i="2" s="1"/>
  <c r="N70" i="2"/>
  <c r="O70" i="2" s="1"/>
  <c r="Q14" i="2" s="1"/>
  <c r="S14" i="2" s="1"/>
  <c r="R69" i="2"/>
  <c r="S69" i="2" s="1"/>
  <c r="T69" i="2" s="1"/>
  <c r="R13" i="2" s="1"/>
  <c r="T13" i="2" s="1"/>
  <c r="O69" i="2"/>
  <c r="Q13" i="2" s="1"/>
  <c r="S13" i="2" s="1"/>
  <c r="N69" i="2"/>
  <c r="R68" i="2"/>
  <c r="S68" i="2" s="1"/>
  <c r="T68" i="2" s="1"/>
  <c r="R12" i="2" s="1"/>
  <c r="T12" i="2" s="1"/>
  <c r="O68" i="2"/>
  <c r="Q12" i="2" s="1"/>
  <c r="S12" i="2" s="1"/>
  <c r="N68" i="2"/>
  <c r="R67" i="2"/>
  <c r="S67" i="2" s="1"/>
  <c r="T67" i="2" s="1"/>
  <c r="R11" i="2" s="1"/>
  <c r="T11" i="2" s="1"/>
  <c r="N67" i="2"/>
  <c r="O67" i="2" s="1"/>
  <c r="Q11" i="2" s="1"/>
  <c r="S11" i="2" s="1"/>
  <c r="S66" i="2"/>
  <c r="T66" i="2" s="1"/>
  <c r="R10" i="2" s="1"/>
  <c r="T10" i="2" s="1"/>
  <c r="R66" i="2"/>
  <c r="N66" i="2"/>
  <c r="O66" i="2" s="1"/>
  <c r="Q10" i="2" s="1"/>
  <c r="S10" i="2" s="1"/>
  <c r="S65" i="2"/>
  <c r="T65" i="2" s="1"/>
  <c r="R9" i="2" s="1"/>
  <c r="T9" i="2" s="1"/>
  <c r="R65" i="2"/>
  <c r="N65" i="2"/>
  <c r="O65" i="2" s="1"/>
  <c r="Q9" i="2" s="1"/>
  <c r="S9" i="2" s="1"/>
  <c r="R64" i="2"/>
  <c r="S64" i="2" s="1"/>
  <c r="T64" i="2" s="1"/>
  <c r="R8" i="2" s="1"/>
  <c r="T8" i="2" s="1"/>
  <c r="N64" i="2"/>
  <c r="O64" i="2" s="1"/>
  <c r="Q8" i="2" s="1"/>
  <c r="S8" i="2" s="1"/>
  <c r="R63" i="2"/>
  <c r="S63" i="2" s="1"/>
  <c r="T63" i="2" s="1"/>
  <c r="R7" i="2" s="1"/>
  <c r="T7" i="2" s="1"/>
  <c r="O63" i="2"/>
  <c r="Q7" i="2" s="1"/>
  <c r="S7" i="2" s="1"/>
  <c r="N63" i="2"/>
  <c r="S62" i="2"/>
  <c r="T62" i="2" s="1"/>
  <c r="R6" i="2" s="1"/>
  <c r="T6" i="2" s="1"/>
  <c r="R62" i="2"/>
  <c r="O62" i="2"/>
  <c r="Q6" i="2" s="1"/>
  <c r="S6" i="2" s="1"/>
  <c r="S61" i="2"/>
  <c r="T61" i="2" s="1"/>
  <c r="R5" i="2" s="1"/>
  <c r="T5" i="2" s="1"/>
  <c r="R61" i="2"/>
  <c r="O61" i="2"/>
  <c r="Q5" i="2" s="1"/>
  <c r="S5" i="2" s="1"/>
  <c r="N61" i="2"/>
  <c r="R60" i="2"/>
  <c r="S60" i="2" s="1"/>
  <c r="T60" i="2" s="1"/>
  <c r="R4" i="2" s="1"/>
  <c r="T4" i="2" s="1"/>
  <c r="N60" i="2"/>
  <c r="O60" i="2" s="1"/>
  <c r="S4" i="2" s="1"/>
  <c r="Q50" i="2"/>
  <c r="S50" i="2" s="1"/>
  <c r="P50" i="2"/>
  <c r="P8" i="2"/>
  <c r="P45" i="2"/>
  <c r="P14" i="2"/>
  <c r="P47" i="2"/>
  <c r="T43" i="2"/>
  <c r="Q43" i="2"/>
  <c r="S43" i="2" s="1"/>
  <c r="P43" i="2"/>
  <c r="P24" i="2"/>
  <c r="P39" i="2"/>
  <c r="P28" i="2"/>
  <c r="T49" i="2"/>
  <c r="Q49" i="2"/>
  <c r="S49" i="2" s="1"/>
  <c r="P49" i="2"/>
  <c r="P13" i="2"/>
  <c r="P4" i="2"/>
  <c r="R48" i="2"/>
  <c r="T48" i="2" s="1"/>
  <c r="P48" i="2"/>
  <c r="P11" i="2"/>
  <c r="P12" i="2"/>
  <c r="S15" i="2"/>
  <c r="Q15" i="2"/>
  <c r="P15" i="2"/>
  <c r="P35" i="2"/>
  <c r="P7" i="2"/>
  <c r="P18" i="2"/>
  <c r="P27" i="2"/>
  <c r="P17" i="2"/>
  <c r="P6" i="2"/>
  <c r="P21" i="2"/>
  <c r="P29" i="2"/>
  <c r="P10" i="2"/>
  <c r="T37" i="2"/>
  <c r="P37" i="2"/>
  <c r="R40" i="2"/>
  <c r="T40" i="2" s="1"/>
  <c r="P40" i="2"/>
  <c r="P5" i="2"/>
  <c r="P19" i="2"/>
  <c r="P23" i="2"/>
  <c r="P34" i="2"/>
  <c r="T32" i="2"/>
  <c r="P32" i="2"/>
  <c r="R44" i="2"/>
  <c r="T44" i="2" s="1"/>
  <c r="Q44" i="2"/>
  <c r="S44" i="2" s="1"/>
  <c r="P44" i="2"/>
  <c r="T16" i="2"/>
  <c r="P16" i="2"/>
  <c r="P26" i="2"/>
  <c r="P52" i="2"/>
  <c r="P51" i="2"/>
  <c r="P41" i="2"/>
  <c r="P25" i="2"/>
  <c r="P30" i="2"/>
  <c r="P33" i="2"/>
  <c r="T31" i="2"/>
  <c r="Q31" i="2"/>
  <c r="S31" i="2" s="1"/>
  <c r="P31" i="2"/>
  <c r="P42" i="2"/>
  <c r="P36" i="2"/>
  <c r="P22" i="2"/>
  <c r="P38" i="2"/>
  <c r="R20" i="2"/>
  <c r="T20" i="2" s="1"/>
  <c r="P20" i="2"/>
  <c r="P9" i="2"/>
  <c r="R53" i="2"/>
  <c r="T53" i="2" s="1"/>
  <c r="P53" i="2"/>
  <c r="P46" i="2"/>
  <c r="H5" i="2"/>
  <c r="I5" i="2"/>
  <c r="H5" i="1"/>
  <c r="E9" i="2"/>
  <c r="E8" i="2"/>
  <c r="E6" i="2"/>
  <c r="E7" i="2" s="1"/>
  <c r="E5" i="2"/>
  <c r="E3" i="2"/>
  <c r="E4" i="2" s="1"/>
  <c r="E10" i="2" s="1"/>
  <c r="G22" i="1"/>
  <c r="U56" i="1"/>
  <c r="V54" i="1"/>
  <c r="U54" i="1"/>
  <c r="U5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T5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S5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4" i="1"/>
  <c r="T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S6" i="1"/>
  <c r="S5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R53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6" i="1"/>
  <c r="R5" i="1"/>
  <c r="R4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6" i="1"/>
  <c r="Q5" i="1"/>
  <c r="Q4" i="1"/>
  <c r="T108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9" i="1"/>
  <c r="T7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69" i="1"/>
  <c r="T68" i="1"/>
  <c r="T67" i="1"/>
  <c r="T66" i="1"/>
  <c r="T65" i="1"/>
  <c r="T64" i="1"/>
  <c r="T63" i="1"/>
  <c r="T62" i="1"/>
  <c r="T61" i="1"/>
  <c r="T60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61" i="1"/>
  <c r="S6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N76" i="1"/>
  <c r="N75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O10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62" i="1"/>
  <c r="O61" i="1"/>
  <c r="O6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P45" i="1"/>
  <c r="P44" i="1"/>
  <c r="P43" i="1"/>
  <c r="P42" i="1"/>
  <c r="P41" i="1"/>
  <c r="P34" i="1"/>
  <c r="P35" i="1"/>
  <c r="P36" i="1"/>
  <c r="P37" i="1"/>
  <c r="P38" i="1"/>
  <c r="P39" i="1"/>
  <c r="P40" i="1"/>
  <c r="P46" i="1"/>
  <c r="P47" i="1"/>
  <c r="P48" i="1"/>
  <c r="P49" i="1"/>
  <c r="P50" i="1"/>
  <c r="P51" i="1"/>
  <c r="P52" i="1"/>
  <c r="P53" i="1"/>
  <c r="P33" i="1"/>
  <c r="P4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U46" i="2" l="1"/>
  <c r="U9" i="2"/>
  <c r="U38" i="2"/>
  <c r="U36" i="2"/>
  <c r="U31" i="2"/>
  <c r="U30" i="2"/>
  <c r="U41" i="2"/>
  <c r="U52" i="2"/>
  <c r="U16" i="2"/>
  <c r="U32" i="2"/>
  <c r="U23" i="2"/>
  <c r="U5" i="2"/>
  <c r="U37" i="2"/>
  <c r="U29" i="2"/>
  <c r="U6" i="2"/>
  <c r="U27" i="2"/>
  <c r="U7" i="2"/>
  <c r="U15" i="2"/>
  <c r="U11" i="2"/>
  <c r="U4" i="2"/>
  <c r="U49" i="2"/>
  <c r="U39" i="2"/>
  <c r="U43" i="2"/>
  <c r="U14" i="2"/>
  <c r="U8" i="2"/>
  <c r="U50" i="2"/>
  <c r="U53" i="2"/>
  <c r="U20" i="2"/>
  <c r="U22" i="2"/>
  <c r="U42" i="2"/>
  <c r="U33" i="2"/>
  <c r="U25" i="2"/>
  <c r="U51" i="2"/>
  <c r="U26" i="2"/>
  <c r="U44" i="2"/>
  <c r="U34" i="2"/>
  <c r="U19" i="2"/>
  <c r="U40" i="2"/>
  <c r="U10" i="2"/>
  <c r="U21" i="2"/>
  <c r="U17" i="2"/>
  <c r="U18" i="2"/>
  <c r="U35" i="2"/>
  <c r="U12" i="2"/>
  <c r="U48" i="2"/>
  <c r="U13" i="2"/>
  <c r="U28" i="2"/>
  <c r="U24" i="2"/>
  <c r="U47" i="2"/>
  <c r="U45" i="2"/>
  <c r="H6" i="2"/>
  <c r="I6" i="2" s="1"/>
  <c r="E9" i="1"/>
  <c r="E8" i="1"/>
  <c r="E6" i="1"/>
  <c r="E5" i="1"/>
  <c r="E3" i="1"/>
  <c r="E4" i="1" s="1"/>
  <c r="H7" i="2" l="1"/>
  <c r="I7" i="2" s="1"/>
  <c r="E10" i="1"/>
  <c r="I5" i="1" s="1"/>
  <c r="E7" i="1"/>
  <c r="H8" i="2" l="1"/>
  <c r="I8" i="2" s="1"/>
  <c r="H6" i="1"/>
  <c r="I6" i="1" s="1"/>
  <c r="H7" i="1" s="1"/>
  <c r="I7" i="1" s="1"/>
  <c r="H9" i="2" l="1"/>
  <c r="I9" i="2" s="1"/>
  <c r="H8" i="1"/>
  <c r="I8" i="1" s="1"/>
  <c r="H10" i="2" l="1"/>
  <c r="I10" i="2" s="1"/>
  <c r="H9" i="1"/>
  <c r="I9" i="1" s="1"/>
  <c r="H11" i="2" l="1"/>
  <c r="I11" i="2" s="1"/>
  <c r="H10" i="1"/>
  <c r="I10" i="1" s="1"/>
  <c r="H12" i="2" l="1"/>
  <c r="I12" i="2" s="1"/>
  <c r="H11" i="1"/>
  <c r="H13" i="2" l="1"/>
  <c r="I13" i="2" s="1"/>
  <c r="I11" i="1"/>
  <c r="H14" i="2" l="1"/>
  <c r="I14" i="2" s="1"/>
  <c r="H12" i="1"/>
  <c r="I12" i="1" s="1"/>
  <c r="H15" i="2" l="1"/>
  <c r="I15" i="2" s="1"/>
  <c r="K14" i="2"/>
  <c r="K12" i="2"/>
  <c r="H13" i="1"/>
  <c r="I13" i="1" s="1"/>
  <c r="K15" i="2" l="1"/>
  <c r="J15" i="2" s="1"/>
  <c r="K7" i="2"/>
  <c r="K8" i="2"/>
  <c r="K13" i="2"/>
  <c r="J13" i="2" s="1"/>
  <c r="K11" i="2"/>
  <c r="K6" i="2"/>
  <c r="K5" i="2"/>
  <c r="J5" i="2" s="1"/>
  <c r="K10" i="2"/>
  <c r="K9" i="2"/>
  <c r="H14" i="1"/>
  <c r="I14" i="1" s="1"/>
  <c r="J6" i="2" l="1"/>
  <c r="J9" i="2"/>
  <c r="J11" i="2"/>
  <c r="J10" i="2"/>
  <c r="J14" i="2"/>
  <c r="J7" i="2"/>
  <c r="J8" i="2"/>
  <c r="J16" i="2" s="1"/>
  <c r="J12" i="2"/>
  <c r="H15" i="1"/>
  <c r="I15" i="1" s="1"/>
  <c r="K14" i="1"/>
  <c r="K15" i="1" l="1"/>
  <c r="J15" i="1" s="1"/>
  <c r="K7" i="1"/>
  <c r="K8" i="1"/>
  <c r="K5" i="1"/>
  <c r="J5" i="1" s="1"/>
  <c r="K9" i="1"/>
  <c r="K13" i="1"/>
  <c r="K10" i="1"/>
  <c r="K6" i="1"/>
  <c r="J6" i="1" s="1"/>
  <c r="K11" i="1"/>
  <c r="K12" i="1"/>
  <c r="J12" i="1" l="1"/>
  <c r="J7" i="1"/>
  <c r="J11" i="1"/>
  <c r="J9" i="1"/>
  <c r="J13" i="1"/>
  <c r="J14" i="1"/>
  <c r="J10" i="1"/>
  <c r="J8" i="1"/>
  <c r="J16" i="1" l="1"/>
</calcChain>
</file>

<file path=xl/sharedStrings.xml><?xml version="1.0" encoding="utf-8"?>
<sst xmlns="http://schemas.openxmlformats.org/spreadsheetml/2006/main" count="56" uniqueCount="27">
  <si>
    <t>Número de datos n=</t>
  </si>
  <si>
    <t>número de intervalos m=</t>
  </si>
  <si>
    <t xml:space="preserve">media muestral </t>
  </si>
  <si>
    <t>varianza muestral</t>
  </si>
  <si>
    <t>desviación estándar</t>
  </si>
  <si>
    <t>Dato menor</t>
  </si>
  <si>
    <t>Dato mayor</t>
  </si>
  <si>
    <t>intervalo</t>
  </si>
  <si>
    <t>Observada</t>
  </si>
  <si>
    <t xml:space="preserve">frecuencia </t>
  </si>
  <si>
    <t xml:space="preserve">limite inferior </t>
  </si>
  <si>
    <t>limite superior</t>
  </si>
  <si>
    <t>acumulada</t>
  </si>
  <si>
    <t xml:space="preserve">total </t>
  </si>
  <si>
    <t>amplitud intervalo</t>
  </si>
  <si>
    <t>Cálculos de la hipótesis inicial de la prueba de Anderson-Darling</t>
  </si>
  <si>
    <t>C1</t>
  </si>
  <si>
    <t>C2</t>
  </si>
  <si>
    <t>C3</t>
  </si>
  <si>
    <t>Estándarizar los valores de la C1</t>
  </si>
  <si>
    <t>C4</t>
  </si>
  <si>
    <t>C5</t>
  </si>
  <si>
    <t>C6</t>
  </si>
  <si>
    <t>C7</t>
  </si>
  <si>
    <t>C8</t>
  </si>
  <si>
    <t>COMO EL ESTADÍSTICO DE PRUEBA ES MENOR QUE EL VALOR CRÍTICO 0,4087&lt;1,933 NO SE PUEDE RECHAZAR LA HIPÓTESIS NULA DE QUE LOS DATOS 
DE LA VARIABLE ALEATORIA SE COMPORTAN COMO UNA DISTRIBUCIÓN NORMAL CON MEDIA=0,022 Y DESVIACIÓN ESTÁNDAR =1,042.</t>
  </si>
  <si>
    <t>COMO EL ESTADÍSTICO DE PRUEBA ES MENOR QUE EL VALOR CRÍTICO 1,168102&lt;1,933 NO SE PUEDE RECHAZAR LA HIPÓTESIS NULA DE QUE LOS DATOS 
DE LA VARIABLE ALEATORIA SE COMPORTAN COMO UNA DISTRIBUCIÓN NORMAL CON MEDIA=6,507 Y DESVIACIÓN ESTÁNDAR =0,929.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</si>
</sst>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#,##0.000"/>
    <numFmt numFmtId="166" formatCode="#,##0.0000"/>
    <numFmt numFmtId="167" formatCode="0.00000"/>
    <numFmt numFmtId="168" formatCode="0.0000"/>
    <numFmt numFmtId="169" formatCode="0.0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4" xfId="0" applyBorder="1"/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67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8" fontId="2" fillId="0" borderId="0" xfId="0" applyNumberFormat="1" applyFont="1" applyAlignment="1">
      <alignment horizontal="center"/>
    </xf>
    <xf numFmtId="167" fontId="3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253206</xdr:colOff>
      <xdr:row>2</xdr:row>
      <xdr:rowOff>181769</xdr:rowOff>
    </xdr:from>
    <xdr:ext cx="1665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E9EB3788-01A2-4EB5-84E2-B6602381EE15}"/>
                </a:ext>
              </a:extLst>
            </xdr:cNvPr>
            <xdr:cNvSpPr txBox="1"/>
          </xdr:nvSpPr>
          <xdr:spPr>
            <a:xfrm>
              <a:off x="9397206" y="3722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E9EB3788-01A2-4EB5-84E2-B6602381EE15}"/>
                </a:ext>
              </a:extLst>
            </xdr:cNvPr>
            <xdr:cNvSpPr txBox="1"/>
          </xdr:nvSpPr>
          <xdr:spPr>
            <a:xfrm>
              <a:off x="9397206" y="3722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390525</xdr:colOff>
      <xdr:row>1</xdr:row>
      <xdr:rowOff>161925</xdr:rowOff>
    </xdr:from>
    <xdr:ext cx="810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CuadroTexto 1">
              <a:extLst>
                <a:ext uri="{FF2B5EF4-FFF2-40B4-BE49-F238E27FC236}">
                  <a16:creationId xmlns:a16="http://schemas.microsoft.com/office/drawing/2014/main" id="{5CCC303C-A747-497F-9AF9-A3EAD4C5A487}"/>
                </a:ext>
              </a:extLst>
            </xdr:cNvPr>
            <xdr:cNvSpPr txBox="1"/>
          </xdr:nvSpPr>
          <xdr:spPr>
            <a:xfrm>
              <a:off x="390525" y="352425"/>
              <a:ext cx="810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7" name="CuadroTexto 1">
              <a:extLst>
                <a:ext uri="{FF2B5EF4-FFF2-40B4-BE49-F238E27FC236}">
                  <a16:creationId xmlns:a16="http://schemas.microsoft.com/office/drawing/2014/main" id="{5CCC303C-A747-497F-9AF9-A3EAD4C5A487}"/>
                </a:ext>
              </a:extLst>
            </xdr:cNvPr>
            <xdr:cNvSpPr txBox="1"/>
          </xdr:nvSpPr>
          <xdr:spPr>
            <a:xfrm>
              <a:off x="390525" y="352425"/>
              <a:ext cx="810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304800</xdr:colOff>
      <xdr:row>1</xdr:row>
      <xdr:rowOff>157162</xdr:rowOff>
    </xdr:from>
    <xdr:ext cx="13920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05D5721D-A335-4898-B221-D7CF480CC25D}"/>
                </a:ext>
              </a:extLst>
            </xdr:cNvPr>
            <xdr:cNvSpPr txBox="1"/>
          </xdr:nvSpPr>
          <xdr:spPr>
            <a:xfrm>
              <a:off x="1143000" y="347662"/>
              <a:ext cx="139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8" name="CuadroTexto 2">
              <a:extLst>
                <a:ext uri="{FF2B5EF4-FFF2-40B4-BE49-F238E27FC236}">
                  <a16:creationId xmlns:a16="http://schemas.microsoft.com/office/drawing/2014/main" id="{05D5721D-A335-4898-B221-D7CF480CC25D}"/>
                </a:ext>
              </a:extLst>
            </xdr:cNvPr>
            <xdr:cNvSpPr txBox="1"/>
          </xdr:nvSpPr>
          <xdr:spPr>
            <a:xfrm>
              <a:off x="1143000" y="347662"/>
              <a:ext cx="139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𝑌_𝑖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228600</xdr:colOff>
      <xdr:row>1</xdr:row>
      <xdr:rowOff>176212</xdr:rowOff>
    </xdr:from>
    <xdr:ext cx="42530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CuadroTexto 3">
              <a:extLst>
                <a:ext uri="{FF2B5EF4-FFF2-40B4-BE49-F238E27FC236}">
                  <a16:creationId xmlns:a16="http://schemas.microsoft.com/office/drawing/2014/main" id="{5F63817A-29A4-4739-927C-A1293BE6A5C0}"/>
                </a:ext>
              </a:extLst>
            </xdr:cNvPr>
            <xdr:cNvSpPr txBox="1"/>
          </xdr:nvSpPr>
          <xdr:spPr>
            <a:xfrm>
              <a:off x="1828800" y="366712"/>
              <a:ext cx="4253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9" name="CuadroTexto 3">
              <a:extLst>
                <a:ext uri="{FF2B5EF4-FFF2-40B4-BE49-F238E27FC236}">
                  <a16:creationId xmlns:a16="http://schemas.microsoft.com/office/drawing/2014/main" id="{5F63817A-29A4-4739-927C-A1293BE6A5C0}"/>
                </a:ext>
              </a:extLst>
            </xdr:cNvPr>
            <xdr:cNvSpPr txBox="1"/>
          </xdr:nvSpPr>
          <xdr:spPr>
            <a:xfrm>
              <a:off x="1828800" y="366712"/>
              <a:ext cx="4253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𝑛+1−𝑖)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15</xdr:col>
      <xdr:colOff>200025</xdr:colOff>
      <xdr:row>1</xdr:row>
      <xdr:rowOff>185737</xdr:rowOff>
    </xdr:from>
    <xdr:ext cx="387029" cy="1644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CuadroTexto 35">
              <a:extLst>
                <a:ext uri="{FF2B5EF4-FFF2-40B4-BE49-F238E27FC236}">
                  <a16:creationId xmlns:a16="http://schemas.microsoft.com/office/drawing/2014/main" id="{6B8C3DA5-C668-4EDF-80A9-8CB94AED274A}"/>
                </a:ext>
              </a:extLst>
            </xdr:cNvPr>
            <xdr:cNvSpPr txBox="1"/>
          </xdr:nvSpPr>
          <xdr:spPr>
            <a:xfrm>
              <a:off x="2562225" y="376237"/>
              <a:ext cx="38702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05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CO" sz="105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s-CO" sz="105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CO" sz="1050"/>
            </a:p>
          </xdr:txBody>
        </xdr:sp>
      </mc:Choice>
      <mc:Fallback>
        <xdr:sp macro="" textlink="">
          <xdr:nvSpPr>
            <xdr:cNvPr id="10" name="CuadroTexto 35">
              <a:extLst>
                <a:ext uri="{FF2B5EF4-FFF2-40B4-BE49-F238E27FC236}">
                  <a16:creationId xmlns:a16="http://schemas.microsoft.com/office/drawing/2014/main" id="{6B8C3DA5-C668-4EDF-80A9-8CB94AED274A}"/>
                </a:ext>
              </a:extLst>
            </xdr:cNvPr>
            <xdr:cNvSpPr txBox="1"/>
          </xdr:nvSpPr>
          <xdr:spPr>
            <a:xfrm>
              <a:off x="2562225" y="376237"/>
              <a:ext cx="38702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050" b="0" i="0">
                  <a:latin typeface="Cambria Math" panose="02040503050406030204" pitchFamily="18" charset="0"/>
                </a:rPr>
                <a:t>2𝑖−1</a:t>
              </a:r>
              <a:endParaRPr lang="es-CO" sz="1050"/>
            </a:p>
          </xdr:txBody>
        </xdr:sp>
      </mc:Fallback>
    </mc:AlternateContent>
    <xdr:clientData/>
  </xdr:oneCellAnchor>
  <xdr:oneCellAnchor>
    <xdr:from>
      <xdr:col>12</xdr:col>
      <xdr:colOff>180975</xdr:colOff>
      <xdr:row>57</xdr:row>
      <xdr:rowOff>23812</xdr:rowOff>
    </xdr:from>
    <xdr:ext cx="631263" cy="2887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61F82FDF-FFF5-4158-9375-A1CA2BD98AE0}"/>
                </a:ext>
              </a:extLst>
            </xdr:cNvPr>
            <xdr:cNvSpPr txBox="1"/>
          </xdr:nvSpPr>
          <xdr:spPr>
            <a:xfrm>
              <a:off x="942975" y="214312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1" name="CuadroTexto 1">
              <a:extLst>
                <a:ext uri="{FF2B5EF4-FFF2-40B4-BE49-F238E27FC236}">
                  <a16:creationId xmlns:a16="http://schemas.microsoft.com/office/drawing/2014/main" id="{61F82FDF-FFF5-4158-9375-A1CA2BD98AE0}"/>
                </a:ext>
              </a:extLst>
            </xdr:cNvPr>
            <xdr:cNvSpPr txBox="1"/>
          </xdr:nvSpPr>
          <xdr:spPr>
            <a:xfrm>
              <a:off x="942975" y="214312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𝑍=(𝑥−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𝜇)/𝜎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381000</xdr:colOff>
      <xdr:row>57</xdr:row>
      <xdr:rowOff>166687</xdr:rowOff>
    </xdr:from>
    <xdr:ext cx="1420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3">
              <a:extLst>
                <a:ext uri="{FF2B5EF4-FFF2-40B4-BE49-F238E27FC236}">
                  <a16:creationId xmlns:a16="http://schemas.microsoft.com/office/drawing/2014/main" id="{749FD395-1319-40D5-A741-336047A8519E}"/>
                </a:ext>
              </a:extLst>
            </xdr:cNvPr>
            <xdr:cNvSpPr txBox="1"/>
          </xdr:nvSpPr>
          <xdr:spPr>
            <a:xfrm>
              <a:off x="1905000" y="357187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3">
              <a:extLst>
                <a:ext uri="{FF2B5EF4-FFF2-40B4-BE49-F238E27FC236}">
                  <a16:creationId xmlns:a16="http://schemas.microsoft.com/office/drawing/2014/main" id="{749FD395-1319-40D5-A741-336047A8519E}"/>
                </a:ext>
              </a:extLst>
            </xdr:cNvPr>
            <xdr:cNvSpPr txBox="1"/>
          </xdr:nvSpPr>
          <xdr:spPr>
            <a:xfrm>
              <a:off x="1905000" y="357187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𝑧_𝑖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171450</xdr:colOff>
      <xdr:row>58</xdr:row>
      <xdr:rowOff>0</xdr:rowOff>
    </xdr:from>
    <xdr:ext cx="537327" cy="2000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2">
              <a:extLst>
                <a:ext uri="{FF2B5EF4-FFF2-40B4-BE49-F238E27FC236}">
                  <a16:creationId xmlns:a16="http://schemas.microsoft.com/office/drawing/2014/main" id="{FF21EEA3-1288-4BA3-8F33-D1C80223E358}"/>
                </a:ext>
              </a:extLst>
            </xdr:cNvPr>
            <xdr:cNvSpPr txBox="1"/>
          </xdr:nvSpPr>
          <xdr:spPr>
            <a:xfrm>
              <a:off x="2457450" y="381000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2">
              <a:extLst>
                <a:ext uri="{FF2B5EF4-FFF2-40B4-BE49-F238E27FC236}">
                  <a16:creationId xmlns:a16="http://schemas.microsoft.com/office/drawing/2014/main" id="{FF21EEA3-1288-4BA3-8F33-D1C80223E358}"/>
                </a:ext>
              </a:extLst>
            </xdr:cNvPr>
            <xdr:cNvSpPr txBox="1"/>
          </xdr:nvSpPr>
          <xdr:spPr>
            <a:xfrm>
              <a:off x="2457450" y="381000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57</xdr:row>
      <xdr:rowOff>42862</xdr:rowOff>
    </xdr:from>
    <xdr:ext cx="631263" cy="2887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1">
              <a:extLst>
                <a:ext uri="{FF2B5EF4-FFF2-40B4-BE49-F238E27FC236}">
                  <a16:creationId xmlns:a16="http://schemas.microsoft.com/office/drawing/2014/main" id="{CC510966-9BAF-41E2-ABA2-9D283C9ACC00}"/>
                </a:ext>
              </a:extLst>
            </xdr:cNvPr>
            <xdr:cNvSpPr txBox="1"/>
          </xdr:nvSpPr>
          <xdr:spPr>
            <a:xfrm>
              <a:off x="11791950" y="1091088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1">
              <a:extLst>
                <a:ext uri="{FF2B5EF4-FFF2-40B4-BE49-F238E27FC236}">
                  <a16:creationId xmlns:a16="http://schemas.microsoft.com/office/drawing/2014/main" id="{CC510966-9BAF-41E2-ABA2-9D283C9ACC00}"/>
                </a:ext>
              </a:extLst>
            </xdr:cNvPr>
            <xdr:cNvSpPr txBox="1"/>
          </xdr:nvSpPr>
          <xdr:spPr>
            <a:xfrm>
              <a:off x="11791950" y="1091088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𝑍=(𝑥−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𝜇)/𝜎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381000</xdr:colOff>
      <xdr:row>57</xdr:row>
      <xdr:rowOff>166687</xdr:rowOff>
    </xdr:from>
    <xdr:ext cx="1420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3">
              <a:extLst>
                <a:ext uri="{FF2B5EF4-FFF2-40B4-BE49-F238E27FC236}">
                  <a16:creationId xmlns:a16="http://schemas.microsoft.com/office/drawing/2014/main" id="{18E1CFA8-B5AB-4BA9-818D-F25873327C81}"/>
                </a:ext>
              </a:extLst>
            </xdr:cNvPr>
            <xdr:cNvSpPr txBox="1"/>
          </xdr:nvSpPr>
          <xdr:spPr>
            <a:xfrm>
              <a:off x="10153650" y="1103471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5" name="CuadroTexto 3">
              <a:extLst>
                <a:ext uri="{FF2B5EF4-FFF2-40B4-BE49-F238E27FC236}">
                  <a16:creationId xmlns:a16="http://schemas.microsoft.com/office/drawing/2014/main" id="{18E1CFA8-B5AB-4BA9-818D-F25873327C81}"/>
                </a:ext>
              </a:extLst>
            </xdr:cNvPr>
            <xdr:cNvSpPr txBox="1"/>
          </xdr:nvSpPr>
          <xdr:spPr>
            <a:xfrm>
              <a:off x="10153650" y="1103471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𝑧_𝑖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1095375</xdr:colOff>
      <xdr:row>57</xdr:row>
      <xdr:rowOff>4762</xdr:rowOff>
    </xdr:from>
    <xdr:ext cx="8622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6">
              <a:extLst>
                <a:ext uri="{FF2B5EF4-FFF2-40B4-BE49-F238E27FC236}">
                  <a16:creationId xmlns:a16="http://schemas.microsoft.com/office/drawing/2014/main" id="{1F658380-3450-4A6B-9A94-C76E574B8080}"/>
                </a:ext>
              </a:extLst>
            </xdr:cNvPr>
            <xdr:cNvSpPr txBox="1"/>
          </xdr:nvSpPr>
          <xdr:spPr>
            <a:xfrm>
              <a:off x="13525500" y="10872787"/>
              <a:ext cx="862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6" name="CuadroTexto 6">
              <a:extLst>
                <a:ext uri="{FF2B5EF4-FFF2-40B4-BE49-F238E27FC236}">
                  <a16:creationId xmlns:a16="http://schemas.microsoft.com/office/drawing/2014/main" id="{1F658380-3450-4A6B-9A94-C76E574B8080}"/>
                </a:ext>
              </a:extLst>
            </xdr:cNvPr>
            <xdr:cNvSpPr txBox="1"/>
          </xdr:nvSpPr>
          <xdr:spPr>
            <a:xfrm>
              <a:off x="13525500" y="10872787"/>
              <a:ext cx="862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409575</xdr:colOff>
      <xdr:row>58</xdr:row>
      <xdr:rowOff>33337</xdr:rowOff>
    </xdr:from>
    <xdr:ext cx="11084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7">
              <a:extLst>
                <a:ext uri="{FF2B5EF4-FFF2-40B4-BE49-F238E27FC236}">
                  <a16:creationId xmlns:a16="http://schemas.microsoft.com/office/drawing/2014/main" id="{CF193CB9-A967-44F3-B0D7-B63A1516E704}"/>
                </a:ext>
              </a:extLst>
            </xdr:cNvPr>
            <xdr:cNvSpPr txBox="1"/>
          </xdr:nvSpPr>
          <xdr:spPr>
            <a:xfrm>
              <a:off x="13420725" y="11091862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7" name="CuadroTexto 7">
              <a:extLst>
                <a:ext uri="{FF2B5EF4-FFF2-40B4-BE49-F238E27FC236}">
                  <a16:creationId xmlns:a16="http://schemas.microsoft.com/office/drawing/2014/main" id="{CF193CB9-A967-44F3-B0D7-B63A1516E704}"/>
                </a:ext>
              </a:extLst>
            </xdr:cNvPr>
            <xdr:cNvSpPr txBox="1"/>
          </xdr:nvSpPr>
          <xdr:spPr>
            <a:xfrm>
              <a:off x="13420725" y="11091862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1−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76200</xdr:colOff>
      <xdr:row>2</xdr:row>
      <xdr:rowOff>0</xdr:rowOff>
    </xdr:from>
    <xdr:ext cx="537327" cy="2000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2">
              <a:extLst>
                <a:ext uri="{FF2B5EF4-FFF2-40B4-BE49-F238E27FC236}">
                  <a16:creationId xmlns:a16="http://schemas.microsoft.com/office/drawing/2014/main" id="{15959CE8-1977-46DB-9671-0A3ABF25CFFC}"/>
                </a:ext>
              </a:extLst>
            </xdr:cNvPr>
            <xdr:cNvSpPr txBox="1"/>
          </xdr:nvSpPr>
          <xdr:spPr>
            <a:xfrm>
              <a:off x="11868150" y="381000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8" name="CuadroTexto 2">
              <a:extLst>
                <a:ext uri="{FF2B5EF4-FFF2-40B4-BE49-F238E27FC236}">
                  <a16:creationId xmlns:a16="http://schemas.microsoft.com/office/drawing/2014/main" id="{15959CE8-1977-46DB-9671-0A3ABF25CFFC}"/>
                </a:ext>
              </a:extLst>
            </xdr:cNvPr>
            <xdr:cNvSpPr txBox="1"/>
          </xdr:nvSpPr>
          <xdr:spPr>
            <a:xfrm>
              <a:off x="11868150" y="381000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0</xdr:colOff>
      <xdr:row>2</xdr:row>
      <xdr:rowOff>0</xdr:rowOff>
    </xdr:from>
    <xdr:ext cx="11084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7">
              <a:extLst>
                <a:ext uri="{FF2B5EF4-FFF2-40B4-BE49-F238E27FC236}">
                  <a16:creationId xmlns:a16="http://schemas.microsoft.com/office/drawing/2014/main" id="{10954364-C417-49DD-873C-313C115ED100}"/>
                </a:ext>
              </a:extLst>
            </xdr:cNvPr>
            <xdr:cNvSpPr txBox="1"/>
          </xdr:nvSpPr>
          <xdr:spPr>
            <a:xfrm>
              <a:off x="12430125" y="381000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9" name="CuadroTexto 7">
              <a:extLst>
                <a:ext uri="{FF2B5EF4-FFF2-40B4-BE49-F238E27FC236}">
                  <a16:creationId xmlns:a16="http://schemas.microsoft.com/office/drawing/2014/main" id="{10954364-C417-49DD-873C-313C115ED100}"/>
                </a:ext>
              </a:extLst>
            </xdr:cNvPr>
            <xdr:cNvSpPr txBox="1"/>
          </xdr:nvSpPr>
          <xdr:spPr>
            <a:xfrm>
              <a:off x="12430125" y="381000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1−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66675</xdr:colOff>
      <xdr:row>2</xdr:row>
      <xdr:rowOff>14287</xdr:rowOff>
    </xdr:from>
    <xdr:ext cx="6778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37">
              <a:extLst>
                <a:ext uri="{FF2B5EF4-FFF2-40B4-BE49-F238E27FC236}">
                  <a16:creationId xmlns:a16="http://schemas.microsoft.com/office/drawing/2014/main" id="{F366636B-3A9A-43C3-9707-E3661AC688E4}"/>
                </a:ext>
              </a:extLst>
            </xdr:cNvPr>
            <xdr:cNvSpPr txBox="1"/>
          </xdr:nvSpPr>
          <xdr:spPr>
            <a:xfrm>
              <a:off x="13716000" y="395287"/>
              <a:ext cx="677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𝑃𝐸𝐴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0" name="CuadroTexto 37">
              <a:extLst>
                <a:ext uri="{FF2B5EF4-FFF2-40B4-BE49-F238E27FC236}">
                  <a16:creationId xmlns:a16="http://schemas.microsoft.com/office/drawing/2014/main" id="{F366636B-3A9A-43C3-9707-E3661AC688E4}"/>
                </a:ext>
              </a:extLst>
            </xdr:cNvPr>
            <xdr:cNvSpPr txBox="1"/>
          </xdr:nvSpPr>
          <xdr:spPr>
            <a:xfrm>
              <a:off x="13716000" y="395287"/>
              <a:ext cx="677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ln⁡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123825</xdr:colOff>
      <xdr:row>2</xdr:row>
      <xdr:rowOff>33337</xdr:rowOff>
    </xdr:from>
    <xdr:ext cx="13660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39">
              <a:extLst>
                <a:ext uri="{FF2B5EF4-FFF2-40B4-BE49-F238E27FC236}">
                  <a16:creationId xmlns:a16="http://schemas.microsoft.com/office/drawing/2014/main" id="{D6B1F46C-D9F6-464F-9502-0F020D0EC8C5}"/>
                </a:ext>
              </a:extLst>
            </xdr:cNvPr>
            <xdr:cNvSpPr txBox="1"/>
          </xdr:nvSpPr>
          <xdr:spPr>
            <a:xfrm>
              <a:off x="6505575" y="414337"/>
              <a:ext cx="1366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0">
                            <a:latin typeface="Cambria Math" panose="02040503050406030204" pitchFamily="18" charset="0"/>
                          </a:rPr>
                          <m:t>ln</m:t>
                        </m:r>
                        <m:r>
                          <a:rPr lang="es-CO" sz="1100" b="0" i="0">
                            <a:latin typeface="Cambria Math" panose="02040503050406030204" pitchFamily="18" charset="0"/>
                          </a:rPr>
                          <m:t>(</m:t>
                        </m:r>
                      </m:fName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𝑃𝐸𝐴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30+1−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1" name="CuadroTexto 39">
              <a:extLst>
                <a:ext uri="{FF2B5EF4-FFF2-40B4-BE49-F238E27FC236}">
                  <a16:creationId xmlns:a16="http://schemas.microsoft.com/office/drawing/2014/main" id="{D6B1F46C-D9F6-464F-9502-0F020D0EC8C5}"/>
                </a:ext>
              </a:extLst>
            </xdr:cNvPr>
            <xdr:cNvSpPr txBox="1"/>
          </xdr:nvSpPr>
          <xdr:spPr>
            <a:xfrm>
              <a:off x="6505575" y="414337"/>
              <a:ext cx="1366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〖ln</a:t>
              </a:r>
              <a:r>
                <a:rPr lang="es-CO" sz="1100" b="0" i="0">
                  <a:latin typeface="Cambria Math" panose="02040503050406030204" pitchFamily="18" charset="0"/>
                </a:rPr>
                <a:t>(〗⁡〖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1−𝑃𝐸𝐴(𝑌_(30+1−𝑖) ))〗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20</xdr:col>
      <xdr:colOff>0</xdr:colOff>
      <xdr:row>2</xdr:row>
      <xdr:rowOff>0</xdr:rowOff>
    </xdr:from>
    <xdr:ext cx="2697854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40">
              <a:extLst>
                <a:ext uri="{FF2B5EF4-FFF2-40B4-BE49-F238E27FC236}">
                  <a16:creationId xmlns:a16="http://schemas.microsoft.com/office/drawing/2014/main" id="{87ED2835-917A-4ACB-B855-DDCD37E354F2}"/>
                </a:ext>
              </a:extLst>
            </xdr:cNvPr>
            <xdr:cNvSpPr txBox="1"/>
          </xdr:nvSpPr>
          <xdr:spPr>
            <a:xfrm>
              <a:off x="15821025" y="381000"/>
              <a:ext cx="269785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CO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𝑃𝐸𝐴</m:t>
                            </m:r>
                            <m:d>
                              <m:d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b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s-CO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𝑃𝐸𝐴</m:t>
                                    </m:r>
                                    <m:d>
                                      <m:d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s-CO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CO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𝑌</m:t>
                                            </m:r>
                                          </m:e>
                                          <m:sub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𝑛</m:t>
                                            </m:r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+1−</m:t>
                                            </m:r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d>
                              </m:e>
                            </m:func>
                          </m:e>
                        </m:func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2" name="CuadroTexto 40">
              <a:extLst>
                <a:ext uri="{FF2B5EF4-FFF2-40B4-BE49-F238E27FC236}">
                  <a16:creationId xmlns:a16="http://schemas.microsoft.com/office/drawing/2014/main" id="{87ED2835-917A-4ACB-B855-DDCD37E354F2}"/>
                </a:ext>
              </a:extLst>
            </xdr:cNvPr>
            <xdr:cNvSpPr txBox="1"/>
          </xdr:nvSpPr>
          <xdr:spPr>
            <a:xfrm>
              <a:off x="15821025" y="381000"/>
              <a:ext cx="269785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(2𝑖−1)[ln⁡〖𝑃𝐸𝐴(𝑌_𝑖 )+ln⁡(1−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𝑛+1−𝑖) )) 〗 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10467</xdr:colOff>
      <xdr:row>17</xdr:row>
      <xdr:rowOff>104670</xdr:rowOff>
    </xdr:from>
    <xdr:ext cx="6319743" cy="5379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41">
              <a:extLst>
                <a:ext uri="{FF2B5EF4-FFF2-40B4-BE49-F238E27FC236}">
                  <a16:creationId xmlns:a16="http://schemas.microsoft.com/office/drawing/2014/main" id="{C0D0352A-9882-470B-9FDE-D8CB1DE2B820}"/>
                </a:ext>
              </a:extLst>
            </xdr:cNvPr>
            <xdr:cNvSpPr txBox="1"/>
          </xdr:nvSpPr>
          <xdr:spPr>
            <a:xfrm>
              <a:off x="1224643" y="3318049"/>
              <a:ext cx="6319743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d>
                      <m:dPr>
                        <m:begChr m:val="["/>
                        <m:endChr m:val="]"/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30+</m:t>
                        </m:r>
                        <m:f>
                          <m:f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</m:t>
                            </m:r>
                          </m:sup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−4.2399−3.1812</m:t>
                                    </m:r>
                                  </m:e>
                                </m:d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−4.</m:t>
                                    </m:r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0692</m:t>
                                    </m:r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−3.1812</m:t>
                                    </m:r>
                                  </m:e>
                                </m:d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+⋯+</m:t>
                                </m:r>
                                <m:d>
                                  <m:d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59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−0.0424−0.0146</m:t>
                                    </m:r>
                                  </m:e>
                                </m:d>
                              </m:e>
                            </m:d>
                          </m:e>
                        </m:nary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3" name="CuadroTexto 41">
              <a:extLst>
                <a:ext uri="{FF2B5EF4-FFF2-40B4-BE49-F238E27FC236}">
                  <a16:creationId xmlns:a16="http://schemas.microsoft.com/office/drawing/2014/main" id="{C0D0352A-9882-470B-9FDE-D8CB1DE2B820}"/>
                </a:ext>
              </a:extLst>
            </xdr:cNvPr>
            <xdr:cNvSpPr txBox="1"/>
          </xdr:nvSpPr>
          <xdr:spPr>
            <a:xfrm>
              <a:off x="1224643" y="3318049"/>
              <a:ext cx="6319743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𝐴_𝑛^2=−[30+1/30 ∑_(𝑖=1)^30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▒[(1)[−4.2399−3.1812]+(3)[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−4.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0692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−3.1812]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+⋯+(59)[−0.0424−0.0146]] 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90539</xdr:colOff>
      <xdr:row>21</xdr:row>
      <xdr:rowOff>16224</xdr:rowOff>
    </xdr:from>
    <xdr:ext cx="2463800" cy="2520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42">
              <a:extLst>
                <a:ext uri="{FF2B5EF4-FFF2-40B4-BE49-F238E27FC236}">
                  <a16:creationId xmlns:a16="http://schemas.microsoft.com/office/drawing/2014/main" id="{34A5C3E2-D14F-4451-80E3-0F66E850193D}"/>
                </a:ext>
              </a:extLst>
            </xdr:cNvPr>
            <xdr:cNvSpPr txBox="1"/>
          </xdr:nvSpPr>
          <xdr:spPr>
            <a:xfrm>
              <a:off x="1304715" y="3983229"/>
              <a:ext cx="2463800" cy="252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</m:t>
                  </m:r>
                  <m:d>
                    <m:dPr>
                      <m:begChr m:val="["/>
                      <m:endChr m:val="]"/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30+</m:t>
                      </m:r>
                      <m:f>
                        <m:fPr>
                          <m:ctrlP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den>
                      </m:f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−1317,1523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</m:d>
                </m:oMath>
              </a14:m>
              <a:r>
                <a:rPr lang="es-CO" sz="1100"/>
                <a:t>=0,4087</a:t>
              </a:r>
            </a:p>
          </xdr:txBody>
        </xdr:sp>
      </mc:Choice>
      <mc:Fallback>
        <xdr:sp macro="" textlink="">
          <xdr:nvSpPr>
            <xdr:cNvPr id="24" name="CuadroTexto 42">
              <a:extLst>
                <a:ext uri="{FF2B5EF4-FFF2-40B4-BE49-F238E27FC236}">
                  <a16:creationId xmlns:a16="http://schemas.microsoft.com/office/drawing/2014/main" id="{34A5C3E2-D14F-4451-80E3-0F66E850193D}"/>
                </a:ext>
              </a:extLst>
            </xdr:cNvPr>
            <xdr:cNvSpPr txBox="1"/>
          </xdr:nvSpPr>
          <xdr:spPr>
            <a:xfrm>
              <a:off x="1304715" y="3983229"/>
              <a:ext cx="2463800" cy="252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𝐴_𝑛^2=−[30+1/30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−1317,1523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)]</a:t>
              </a:r>
              <a:r>
                <a:rPr lang="es-CO" sz="1100"/>
                <a:t>=0,4087</a:t>
              </a:r>
            </a:p>
          </xdr:txBody>
        </xdr:sp>
      </mc:Fallback>
    </mc:AlternateContent>
    <xdr:clientData/>
  </xdr:oneCellAnchor>
  <xdr:oneCellAnchor>
    <xdr:from>
      <xdr:col>2</xdr:col>
      <xdr:colOff>83736</xdr:colOff>
      <xdr:row>24</xdr:row>
      <xdr:rowOff>10466</xdr:rowOff>
    </xdr:from>
    <xdr:ext cx="1666875" cy="328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uadroTexto 43">
              <a:extLst>
                <a:ext uri="{FF2B5EF4-FFF2-40B4-BE49-F238E27FC236}">
                  <a16:creationId xmlns:a16="http://schemas.microsoft.com/office/drawing/2014/main" id="{E9E5824E-880E-40B8-A462-35C2945B1ECC}"/>
                </a:ext>
              </a:extLst>
            </xdr:cNvPr>
            <xdr:cNvSpPr txBox="1"/>
          </xdr:nvSpPr>
          <xdr:spPr>
            <a:xfrm>
              <a:off x="1297912" y="4542691"/>
              <a:ext cx="1666875" cy="328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e>
                    <m:sub>
                      <m: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s-CO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</m:oMath>
              </a14:m>
              <a:r>
                <a:rPr lang="es-CO" sz="1600"/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e>
                    <m:sub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0,1,50</m:t>
                      </m:r>
                    </m:sub>
                  </m:sSub>
                </m:oMath>
              </a14:m>
              <a:r>
                <a:rPr lang="es-CO" sz="1600"/>
                <a:t>=</a:t>
              </a:r>
              <a:r>
                <a:rPr lang="es-C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1,933</a:t>
              </a:r>
              <a:endParaRPr lang="es-CO" sz="1600">
                <a:effectLst/>
              </a:endParaRPr>
            </a:p>
            <a:p>
              <a:endParaRPr lang="es-CO" sz="1600"/>
            </a:p>
          </xdr:txBody>
        </xdr:sp>
      </mc:Choice>
      <mc:Fallback>
        <xdr:sp macro="" textlink="">
          <xdr:nvSpPr>
            <xdr:cNvPr id="25" name="CuadroTexto 43">
              <a:extLst>
                <a:ext uri="{FF2B5EF4-FFF2-40B4-BE49-F238E27FC236}">
                  <a16:creationId xmlns:a16="http://schemas.microsoft.com/office/drawing/2014/main" id="{E9E5824E-880E-40B8-A462-35C2945B1ECC}"/>
                </a:ext>
              </a:extLst>
            </xdr:cNvPr>
            <xdr:cNvSpPr txBox="1"/>
          </xdr:nvSpPr>
          <xdr:spPr>
            <a:xfrm>
              <a:off x="1297912" y="4542691"/>
              <a:ext cx="1666875" cy="328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𝛼_(𝛼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,𝑛)</a:t>
              </a:r>
              <a:r>
                <a:rPr lang="es-CO" sz="1600"/>
                <a:t>=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0,1,50</a:t>
              </a:r>
              <a:r>
                <a:rPr lang="es-CO" sz="1600"/>
                <a:t>=</a:t>
              </a:r>
              <a:r>
                <a:rPr lang="es-C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1,933</a:t>
              </a:r>
              <a:endParaRPr lang="es-CO" sz="1600">
                <a:effectLst/>
              </a:endParaRPr>
            </a:p>
            <a:p>
              <a:endParaRPr lang="es-CO" sz="16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253206</xdr:colOff>
      <xdr:row>2</xdr:row>
      <xdr:rowOff>181769</xdr:rowOff>
    </xdr:from>
    <xdr:ext cx="16651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E8364CD6-E30C-46AD-92C1-C2778B68C99F}"/>
                </a:ext>
              </a:extLst>
            </xdr:cNvPr>
            <xdr:cNvSpPr txBox="1"/>
          </xdr:nvSpPr>
          <xdr:spPr>
            <a:xfrm>
              <a:off x="6930231" y="5627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𝑂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" name="CuadroTexto 2">
              <a:extLst>
                <a:ext uri="{FF2B5EF4-FFF2-40B4-BE49-F238E27FC236}">
                  <a16:creationId xmlns:a16="http://schemas.microsoft.com/office/drawing/2014/main" id="{E8364CD6-E30C-46AD-92C1-C2778B68C99F}"/>
                </a:ext>
              </a:extLst>
            </xdr:cNvPr>
            <xdr:cNvSpPr txBox="1"/>
          </xdr:nvSpPr>
          <xdr:spPr>
            <a:xfrm>
              <a:off x="6930231" y="562769"/>
              <a:ext cx="16651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𝑂_𝑖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390525</xdr:colOff>
      <xdr:row>1</xdr:row>
      <xdr:rowOff>161925</xdr:rowOff>
    </xdr:from>
    <xdr:ext cx="810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2" name="CuadroTexto 1">
              <a:extLst>
                <a:ext uri="{FF2B5EF4-FFF2-40B4-BE49-F238E27FC236}">
                  <a16:creationId xmlns:a16="http://schemas.microsoft.com/office/drawing/2014/main" id="{C19A62DA-FCEC-4C3C-A910-29BC98FF5A54}"/>
                </a:ext>
              </a:extLst>
            </xdr:cNvPr>
            <xdr:cNvSpPr txBox="1"/>
          </xdr:nvSpPr>
          <xdr:spPr>
            <a:xfrm>
              <a:off x="9553575" y="352425"/>
              <a:ext cx="810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𝑖</m:t>
                    </m:r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2" name="CuadroTexto 1">
              <a:extLst>
                <a:ext uri="{FF2B5EF4-FFF2-40B4-BE49-F238E27FC236}">
                  <a16:creationId xmlns:a16="http://schemas.microsoft.com/office/drawing/2014/main" id="{C19A62DA-FCEC-4C3C-A910-29BC98FF5A54}"/>
                </a:ext>
              </a:extLst>
            </xdr:cNvPr>
            <xdr:cNvSpPr txBox="1"/>
          </xdr:nvSpPr>
          <xdr:spPr>
            <a:xfrm>
              <a:off x="9553575" y="352425"/>
              <a:ext cx="810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304800</xdr:colOff>
      <xdr:row>1</xdr:row>
      <xdr:rowOff>157162</xdr:rowOff>
    </xdr:from>
    <xdr:ext cx="13920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CuadroTexto 2">
              <a:extLst>
                <a:ext uri="{FF2B5EF4-FFF2-40B4-BE49-F238E27FC236}">
                  <a16:creationId xmlns:a16="http://schemas.microsoft.com/office/drawing/2014/main" id="{A6E3BE03-EF1E-4684-B47E-3D9C21B9FB23}"/>
                </a:ext>
              </a:extLst>
            </xdr:cNvPr>
            <xdr:cNvSpPr txBox="1"/>
          </xdr:nvSpPr>
          <xdr:spPr>
            <a:xfrm>
              <a:off x="10077450" y="347662"/>
              <a:ext cx="139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𝑌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3" name="CuadroTexto 2">
              <a:extLst>
                <a:ext uri="{FF2B5EF4-FFF2-40B4-BE49-F238E27FC236}">
                  <a16:creationId xmlns:a16="http://schemas.microsoft.com/office/drawing/2014/main" id="{A6E3BE03-EF1E-4684-B47E-3D9C21B9FB23}"/>
                </a:ext>
              </a:extLst>
            </xdr:cNvPr>
            <xdr:cNvSpPr txBox="1"/>
          </xdr:nvSpPr>
          <xdr:spPr>
            <a:xfrm>
              <a:off x="10077450" y="347662"/>
              <a:ext cx="13920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𝑌_𝑖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228600</xdr:colOff>
      <xdr:row>1</xdr:row>
      <xdr:rowOff>176212</xdr:rowOff>
    </xdr:from>
    <xdr:ext cx="42530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CuadroTexto 3">
              <a:extLst>
                <a:ext uri="{FF2B5EF4-FFF2-40B4-BE49-F238E27FC236}">
                  <a16:creationId xmlns:a16="http://schemas.microsoft.com/office/drawing/2014/main" id="{B8A156A4-8512-47B5-B36C-BB4CECADB404}"/>
                </a:ext>
              </a:extLst>
            </xdr:cNvPr>
            <xdr:cNvSpPr txBox="1"/>
          </xdr:nvSpPr>
          <xdr:spPr>
            <a:xfrm>
              <a:off x="10610850" y="366712"/>
              <a:ext cx="4253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𝑌</m:t>
                        </m:r>
                      </m:e>
                      <m:sub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4" name="CuadroTexto 3">
              <a:extLst>
                <a:ext uri="{FF2B5EF4-FFF2-40B4-BE49-F238E27FC236}">
                  <a16:creationId xmlns:a16="http://schemas.microsoft.com/office/drawing/2014/main" id="{B8A156A4-8512-47B5-B36C-BB4CECADB404}"/>
                </a:ext>
              </a:extLst>
            </xdr:cNvPr>
            <xdr:cNvSpPr txBox="1"/>
          </xdr:nvSpPr>
          <xdr:spPr>
            <a:xfrm>
              <a:off x="10610850" y="366712"/>
              <a:ext cx="42530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𝑌_(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𝑛+1−𝑖)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15</xdr:col>
      <xdr:colOff>200025</xdr:colOff>
      <xdr:row>1</xdr:row>
      <xdr:rowOff>185737</xdr:rowOff>
    </xdr:from>
    <xdr:ext cx="387029" cy="16440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CuadroTexto 35">
              <a:extLst>
                <a:ext uri="{FF2B5EF4-FFF2-40B4-BE49-F238E27FC236}">
                  <a16:creationId xmlns:a16="http://schemas.microsoft.com/office/drawing/2014/main" id="{AE385400-74C2-4D6D-926D-62CC4354FFAE}"/>
                </a:ext>
              </a:extLst>
            </xdr:cNvPr>
            <xdr:cNvSpPr txBox="1"/>
          </xdr:nvSpPr>
          <xdr:spPr>
            <a:xfrm>
              <a:off x="11382375" y="376237"/>
              <a:ext cx="38702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05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s-CO" sz="105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s-CO" sz="1050" b="0" i="1">
                        <a:latin typeface="Cambria Math" panose="02040503050406030204" pitchFamily="18" charset="0"/>
                      </a:rPr>
                      <m:t>−1</m:t>
                    </m:r>
                  </m:oMath>
                </m:oMathPara>
              </a14:m>
              <a:endParaRPr lang="es-CO" sz="1050"/>
            </a:p>
          </xdr:txBody>
        </xdr:sp>
      </mc:Choice>
      <mc:Fallback>
        <xdr:sp macro="" textlink="">
          <xdr:nvSpPr>
            <xdr:cNvPr id="15" name="CuadroTexto 35">
              <a:extLst>
                <a:ext uri="{FF2B5EF4-FFF2-40B4-BE49-F238E27FC236}">
                  <a16:creationId xmlns:a16="http://schemas.microsoft.com/office/drawing/2014/main" id="{AE385400-74C2-4D6D-926D-62CC4354FFAE}"/>
                </a:ext>
              </a:extLst>
            </xdr:cNvPr>
            <xdr:cNvSpPr txBox="1"/>
          </xdr:nvSpPr>
          <xdr:spPr>
            <a:xfrm>
              <a:off x="11382375" y="376237"/>
              <a:ext cx="387029" cy="16440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050" b="0" i="0">
                  <a:latin typeface="Cambria Math" panose="02040503050406030204" pitchFamily="18" charset="0"/>
                </a:rPr>
                <a:t>2𝑖−1</a:t>
              </a:r>
              <a:endParaRPr lang="es-CO" sz="1050"/>
            </a:p>
          </xdr:txBody>
        </xdr:sp>
      </mc:Fallback>
    </mc:AlternateContent>
    <xdr:clientData/>
  </xdr:oneCellAnchor>
  <xdr:oneCellAnchor>
    <xdr:from>
      <xdr:col>16</xdr:col>
      <xdr:colOff>76200</xdr:colOff>
      <xdr:row>2</xdr:row>
      <xdr:rowOff>0</xdr:rowOff>
    </xdr:from>
    <xdr:ext cx="537327" cy="2000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CuadroTexto 2">
              <a:extLst>
                <a:ext uri="{FF2B5EF4-FFF2-40B4-BE49-F238E27FC236}">
                  <a16:creationId xmlns:a16="http://schemas.microsoft.com/office/drawing/2014/main" id="{A4D2E8AE-DFE1-46E8-9148-D0C28C767596}"/>
                </a:ext>
              </a:extLst>
            </xdr:cNvPr>
            <xdr:cNvSpPr txBox="1"/>
          </xdr:nvSpPr>
          <xdr:spPr>
            <a:xfrm>
              <a:off x="11868150" y="381000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6" name="CuadroTexto 2">
              <a:extLst>
                <a:ext uri="{FF2B5EF4-FFF2-40B4-BE49-F238E27FC236}">
                  <a16:creationId xmlns:a16="http://schemas.microsoft.com/office/drawing/2014/main" id="{A4D2E8AE-DFE1-46E8-9148-D0C28C767596}"/>
                </a:ext>
              </a:extLst>
            </xdr:cNvPr>
            <xdr:cNvSpPr txBox="1"/>
          </xdr:nvSpPr>
          <xdr:spPr>
            <a:xfrm>
              <a:off x="11868150" y="381000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438150</xdr:colOff>
      <xdr:row>0</xdr:row>
      <xdr:rowOff>28575</xdr:rowOff>
    </xdr:from>
    <xdr:ext cx="11084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CuadroTexto 7">
              <a:extLst>
                <a:ext uri="{FF2B5EF4-FFF2-40B4-BE49-F238E27FC236}">
                  <a16:creationId xmlns:a16="http://schemas.microsoft.com/office/drawing/2014/main" id="{A373340B-F4C6-4AEC-9205-C6AEE518D477}"/>
                </a:ext>
              </a:extLst>
            </xdr:cNvPr>
            <xdr:cNvSpPr txBox="1"/>
          </xdr:nvSpPr>
          <xdr:spPr>
            <a:xfrm>
              <a:off x="12153900" y="28575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7" name="CuadroTexto 7">
              <a:extLst>
                <a:ext uri="{FF2B5EF4-FFF2-40B4-BE49-F238E27FC236}">
                  <a16:creationId xmlns:a16="http://schemas.microsoft.com/office/drawing/2014/main" id="{A373340B-F4C6-4AEC-9205-C6AEE518D477}"/>
                </a:ext>
              </a:extLst>
            </xdr:cNvPr>
            <xdr:cNvSpPr txBox="1"/>
          </xdr:nvSpPr>
          <xdr:spPr>
            <a:xfrm>
              <a:off x="12153900" y="28575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1−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161925</xdr:colOff>
      <xdr:row>2</xdr:row>
      <xdr:rowOff>23812</xdr:rowOff>
    </xdr:from>
    <xdr:ext cx="67787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CuadroTexto 37">
              <a:extLst>
                <a:ext uri="{FF2B5EF4-FFF2-40B4-BE49-F238E27FC236}">
                  <a16:creationId xmlns:a16="http://schemas.microsoft.com/office/drawing/2014/main" id="{43EBB67C-3619-48ED-8551-B968B890B262}"/>
                </a:ext>
              </a:extLst>
            </xdr:cNvPr>
            <xdr:cNvSpPr txBox="1"/>
          </xdr:nvSpPr>
          <xdr:spPr>
            <a:xfrm>
              <a:off x="13125450" y="404812"/>
              <a:ext cx="677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0">
                            <a:latin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𝑃𝐸𝐴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</m:func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8" name="CuadroTexto 37">
              <a:extLst>
                <a:ext uri="{FF2B5EF4-FFF2-40B4-BE49-F238E27FC236}">
                  <a16:creationId xmlns:a16="http://schemas.microsoft.com/office/drawing/2014/main" id="{43EBB67C-3619-48ED-8551-B968B890B262}"/>
                </a:ext>
              </a:extLst>
            </xdr:cNvPr>
            <xdr:cNvSpPr txBox="1"/>
          </xdr:nvSpPr>
          <xdr:spPr>
            <a:xfrm>
              <a:off x="13125450" y="404812"/>
              <a:ext cx="67787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ln⁡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647700</xdr:colOff>
      <xdr:row>0</xdr:row>
      <xdr:rowOff>33337</xdr:rowOff>
    </xdr:from>
    <xdr:ext cx="136608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CuadroTexto 39">
              <a:extLst>
                <a:ext uri="{FF2B5EF4-FFF2-40B4-BE49-F238E27FC236}">
                  <a16:creationId xmlns:a16="http://schemas.microsoft.com/office/drawing/2014/main" id="{CB5E8E38-63D5-446A-BCC8-0D68925D9505}"/>
                </a:ext>
              </a:extLst>
            </xdr:cNvPr>
            <xdr:cNvSpPr txBox="1"/>
          </xdr:nvSpPr>
          <xdr:spPr>
            <a:xfrm>
              <a:off x="13611225" y="33337"/>
              <a:ext cx="1366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unc>
                      <m:func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s-CO" sz="1100" i="0">
                            <a:latin typeface="Cambria Math" panose="02040503050406030204" pitchFamily="18" charset="0"/>
                          </a:rPr>
                          <m:t>ln</m:t>
                        </m:r>
                        <m:r>
                          <a:rPr lang="es-CO" sz="1100" b="0" i="0">
                            <a:latin typeface="Cambria Math" panose="02040503050406030204" pitchFamily="18" charset="0"/>
                          </a:rPr>
                          <m:t>(</m:t>
                        </m:r>
                      </m:fName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1−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𝑃𝐸𝐴</m:t>
                        </m:r>
                        <m:d>
                          <m:d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𝑌</m:t>
                                </m:r>
                              </m:e>
                              <m:sub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30+1−</m:t>
                                </m:r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19" name="CuadroTexto 39">
              <a:extLst>
                <a:ext uri="{FF2B5EF4-FFF2-40B4-BE49-F238E27FC236}">
                  <a16:creationId xmlns:a16="http://schemas.microsoft.com/office/drawing/2014/main" id="{CB5E8E38-63D5-446A-BCC8-0D68925D9505}"/>
                </a:ext>
              </a:extLst>
            </xdr:cNvPr>
            <xdr:cNvSpPr txBox="1"/>
          </xdr:nvSpPr>
          <xdr:spPr>
            <a:xfrm>
              <a:off x="13611225" y="33337"/>
              <a:ext cx="136608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latin typeface="Cambria Math" panose="02040503050406030204" pitchFamily="18" charset="0"/>
                </a:rPr>
                <a:t>〖ln</a:t>
              </a:r>
              <a:r>
                <a:rPr lang="es-CO" sz="1100" b="0" i="0">
                  <a:latin typeface="Cambria Math" panose="02040503050406030204" pitchFamily="18" charset="0"/>
                </a:rPr>
                <a:t>(〗⁡〖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1−𝑃𝐸𝐴(𝑌_(30+1−𝑖) ))〗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19</xdr:col>
      <xdr:colOff>285750</xdr:colOff>
      <xdr:row>2</xdr:row>
      <xdr:rowOff>9525</xdr:rowOff>
    </xdr:from>
    <xdr:ext cx="2697854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CuadroTexto 40">
              <a:extLst>
                <a:ext uri="{FF2B5EF4-FFF2-40B4-BE49-F238E27FC236}">
                  <a16:creationId xmlns:a16="http://schemas.microsoft.com/office/drawing/2014/main" id="{B6C7BA75-1169-47EA-9261-A9EDBEEAF91D}"/>
                </a:ext>
              </a:extLst>
            </xdr:cNvPr>
            <xdr:cNvSpPr txBox="1"/>
          </xdr:nvSpPr>
          <xdr:spPr>
            <a:xfrm>
              <a:off x="14135100" y="390525"/>
              <a:ext cx="269785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−1</m:t>
                        </m:r>
                      </m:e>
                    </m:d>
                    <m:d>
                      <m:dPr>
                        <m:begChr m:val="["/>
                        <m:endChr m:val="]"/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s-CO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ln</m:t>
                            </m:r>
                          </m:fName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𝑃𝐸𝐴</m:t>
                            </m:r>
                            <m:d>
                              <m:d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𝑌</m:t>
                                    </m:r>
                                  </m:e>
                                  <m:sub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s-CO" sz="11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ln</m:t>
                                </m:r>
                              </m:fName>
                              <m:e>
                                <m:d>
                                  <m:d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1−</m:t>
                                    </m:r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𝑃𝐸𝐴</m:t>
                                    </m:r>
                                    <m:d>
                                      <m:dPr>
                                        <m:ctrlPr>
                                          <a:rPr lang="es-CO" sz="11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es-CO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es-CO" sz="110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𝑌</m:t>
                                            </m:r>
                                          </m:e>
                                          <m:sub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𝑛</m:t>
                                            </m:r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+1−</m:t>
                                            </m:r>
                                            <m:r>
                                              <a:rPr lang="es-CO" sz="1100" b="0" i="1">
                                                <a:solidFill>
                                                  <a:schemeClr val="tx1"/>
                                                </a:solidFill>
                                                <a:effectLst/>
                                                <a:latin typeface="Cambria Math" panose="02040503050406030204" pitchFamily="18" charset="0"/>
                                                <a:ea typeface="+mn-ea"/>
                                                <a:cs typeface="+mn-cs"/>
                                              </a:rPr>
                                              <m:t>𝑖</m:t>
                                            </m:r>
                                          </m:sub>
                                        </m:sSub>
                                      </m:e>
                                    </m:d>
                                  </m:e>
                                </m:d>
                              </m:e>
                            </m:func>
                          </m:e>
                        </m:func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0" name="CuadroTexto 40">
              <a:extLst>
                <a:ext uri="{FF2B5EF4-FFF2-40B4-BE49-F238E27FC236}">
                  <a16:creationId xmlns:a16="http://schemas.microsoft.com/office/drawing/2014/main" id="{B6C7BA75-1169-47EA-9261-A9EDBEEAF91D}"/>
                </a:ext>
              </a:extLst>
            </xdr:cNvPr>
            <xdr:cNvSpPr txBox="1"/>
          </xdr:nvSpPr>
          <xdr:spPr>
            <a:xfrm>
              <a:off x="14135100" y="390525"/>
              <a:ext cx="2697854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(2𝑖−1)[ln⁡〖𝑃𝐸𝐴(𝑌_𝑖 )+ln⁡(1−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𝑛+1−𝑖) )) 〗 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12</xdr:col>
      <xdr:colOff>180975</xdr:colOff>
      <xdr:row>57</xdr:row>
      <xdr:rowOff>23812</xdr:rowOff>
    </xdr:from>
    <xdr:ext cx="631263" cy="2887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1" name="CuadroTexto 1">
              <a:extLst>
                <a:ext uri="{FF2B5EF4-FFF2-40B4-BE49-F238E27FC236}">
                  <a16:creationId xmlns:a16="http://schemas.microsoft.com/office/drawing/2014/main" id="{DB479AFF-4DC6-4DC7-882E-CAEAA69D94EC}"/>
                </a:ext>
              </a:extLst>
            </xdr:cNvPr>
            <xdr:cNvSpPr txBox="1"/>
          </xdr:nvSpPr>
          <xdr:spPr>
            <a:xfrm>
              <a:off x="9344025" y="1142523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1" name="CuadroTexto 1">
              <a:extLst>
                <a:ext uri="{FF2B5EF4-FFF2-40B4-BE49-F238E27FC236}">
                  <a16:creationId xmlns:a16="http://schemas.microsoft.com/office/drawing/2014/main" id="{DB479AFF-4DC6-4DC7-882E-CAEAA69D94EC}"/>
                </a:ext>
              </a:extLst>
            </xdr:cNvPr>
            <xdr:cNvSpPr txBox="1"/>
          </xdr:nvSpPr>
          <xdr:spPr>
            <a:xfrm>
              <a:off x="9344025" y="1142523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𝑍=(𝑥−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𝜇)/𝜎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13</xdr:col>
      <xdr:colOff>381000</xdr:colOff>
      <xdr:row>57</xdr:row>
      <xdr:rowOff>166687</xdr:rowOff>
    </xdr:from>
    <xdr:ext cx="1420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2" name="CuadroTexto 3">
              <a:extLst>
                <a:ext uri="{FF2B5EF4-FFF2-40B4-BE49-F238E27FC236}">
                  <a16:creationId xmlns:a16="http://schemas.microsoft.com/office/drawing/2014/main" id="{6CE20884-C921-4389-A5FD-0B0FF287A31B}"/>
                </a:ext>
              </a:extLst>
            </xdr:cNvPr>
            <xdr:cNvSpPr txBox="1"/>
          </xdr:nvSpPr>
          <xdr:spPr>
            <a:xfrm>
              <a:off x="10153650" y="1156811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2" name="CuadroTexto 3">
              <a:extLst>
                <a:ext uri="{FF2B5EF4-FFF2-40B4-BE49-F238E27FC236}">
                  <a16:creationId xmlns:a16="http://schemas.microsoft.com/office/drawing/2014/main" id="{6CE20884-C921-4389-A5FD-0B0FF287A31B}"/>
                </a:ext>
              </a:extLst>
            </xdr:cNvPr>
            <xdr:cNvSpPr txBox="1"/>
          </xdr:nvSpPr>
          <xdr:spPr>
            <a:xfrm>
              <a:off x="10153650" y="1156811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𝑧_𝑖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14</xdr:col>
      <xdr:colOff>171450</xdr:colOff>
      <xdr:row>58</xdr:row>
      <xdr:rowOff>0</xdr:rowOff>
    </xdr:from>
    <xdr:ext cx="537327" cy="20002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3" name="CuadroTexto 2">
              <a:extLst>
                <a:ext uri="{FF2B5EF4-FFF2-40B4-BE49-F238E27FC236}">
                  <a16:creationId xmlns:a16="http://schemas.microsoft.com/office/drawing/2014/main" id="{DCE5EF6D-F794-4232-8FD1-595D80A41343}"/>
                </a:ext>
              </a:extLst>
            </xdr:cNvPr>
            <xdr:cNvSpPr txBox="1"/>
          </xdr:nvSpPr>
          <xdr:spPr>
            <a:xfrm>
              <a:off x="10553700" y="11591925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3" name="CuadroTexto 2">
              <a:extLst>
                <a:ext uri="{FF2B5EF4-FFF2-40B4-BE49-F238E27FC236}">
                  <a16:creationId xmlns:a16="http://schemas.microsoft.com/office/drawing/2014/main" id="{DCE5EF6D-F794-4232-8FD1-595D80A41343}"/>
                </a:ext>
              </a:extLst>
            </xdr:cNvPr>
            <xdr:cNvSpPr txBox="1"/>
          </xdr:nvSpPr>
          <xdr:spPr>
            <a:xfrm>
              <a:off x="10553700" y="11591925"/>
              <a:ext cx="537327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𝑃𝐸𝐴(𝑌_𝑖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16</xdr:col>
      <xdr:colOff>0</xdr:colOff>
      <xdr:row>57</xdr:row>
      <xdr:rowOff>42862</xdr:rowOff>
    </xdr:from>
    <xdr:ext cx="631263" cy="2887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1">
              <a:extLst>
                <a:ext uri="{FF2B5EF4-FFF2-40B4-BE49-F238E27FC236}">
                  <a16:creationId xmlns:a16="http://schemas.microsoft.com/office/drawing/2014/main" id="{BE24BDF5-82C3-4D15-A865-D05A7F9063CE}"/>
                </a:ext>
              </a:extLst>
            </xdr:cNvPr>
            <xdr:cNvSpPr txBox="1"/>
          </xdr:nvSpPr>
          <xdr:spPr>
            <a:xfrm>
              <a:off x="11791950" y="1144428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𝑍</m:t>
                    </m:r>
                    <m:r>
                      <a:rPr lang="es-CO" sz="11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CO" sz="11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𝜇</m:t>
                        </m:r>
                      </m:num>
                      <m:den>
                        <m:r>
                          <a:rPr lang="es-CO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den>
                    </m:f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4" name="CuadroTexto 1">
              <a:extLst>
                <a:ext uri="{FF2B5EF4-FFF2-40B4-BE49-F238E27FC236}">
                  <a16:creationId xmlns:a16="http://schemas.microsoft.com/office/drawing/2014/main" id="{BE24BDF5-82C3-4D15-A865-D05A7F9063CE}"/>
                </a:ext>
              </a:extLst>
            </xdr:cNvPr>
            <xdr:cNvSpPr txBox="1"/>
          </xdr:nvSpPr>
          <xdr:spPr>
            <a:xfrm>
              <a:off x="11791950" y="11444287"/>
              <a:ext cx="631263" cy="2887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𝑍=(𝑥−</a:t>
              </a:r>
              <a:r>
                <a:rPr lang="es-CO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𝜇)/𝜎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381000</xdr:colOff>
      <xdr:row>57</xdr:row>
      <xdr:rowOff>166687</xdr:rowOff>
    </xdr:from>
    <xdr:ext cx="1420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uadroTexto 3">
              <a:extLst>
                <a:ext uri="{FF2B5EF4-FFF2-40B4-BE49-F238E27FC236}">
                  <a16:creationId xmlns:a16="http://schemas.microsoft.com/office/drawing/2014/main" id="{E759EF09-5003-4910-B431-2351528366B7}"/>
                </a:ext>
              </a:extLst>
            </xdr:cNvPr>
            <xdr:cNvSpPr txBox="1"/>
          </xdr:nvSpPr>
          <xdr:spPr>
            <a:xfrm>
              <a:off x="13096875" y="1156811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s-CO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𝑧</m:t>
                        </m:r>
                      </m:e>
                      <m:sub>
                        <m:r>
                          <a:rPr lang="es-CO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5" name="CuadroTexto 3">
              <a:extLst>
                <a:ext uri="{FF2B5EF4-FFF2-40B4-BE49-F238E27FC236}">
                  <a16:creationId xmlns:a16="http://schemas.microsoft.com/office/drawing/2014/main" id="{E759EF09-5003-4910-B431-2351528366B7}"/>
                </a:ext>
              </a:extLst>
            </xdr:cNvPr>
            <xdr:cNvSpPr txBox="1"/>
          </xdr:nvSpPr>
          <xdr:spPr>
            <a:xfrm>
              <a:off x="13096875" y="11568112"/>
              <a:ext cx="1420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𝑧_𝑖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17</xdr:col>
      <xdr:colOff>1095375</xdr:colOff>
      <xdr:row>57</xdr:row>
      <xdr:rowOff>4762</xdr:rowOff>
    </xdr:from>
    <xdr:ext cx="86222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uadroTexto 6">
              <a:extLst>
                <a:ext uri="{FF2B5EF4-FFF2-40B4-BE49-F238E27FC236}">
                  <a16:creationId xmlns:a16="http://schemas.microsoft.com/office/drawing/2014/main" id="{50D0FCF4-0E16-480C-9F43-098B327F58EF}"/>
                </a:ext>
              </a:extLst>
            </xdr:cNvPr>
            <xdr:cNvSpPr txBox="1"/>
          </xdr:nvSpPr>
          <xdr:spPr>
            <a:xfrm>
              <a:off x="13811250" y="11406187"/>
              <a:ext cx="862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6" name="CuadroTexto 6">
              <a:extLst>
                <a:ext uri="{FF2B5EF4-FFF2-40B4-BE49-F238E27FC236}">
                  <a16:creationId xmlns:a16="http://schemas.microsoft.com/office/drawing/2014/main" id="{50D0FCF4-0E16-480C-9F43-098B327F58EF}"/>
                </a:ext>
              </a:extLst>
            </xdr:cNvPr>
            <xdr:cNvSpPr txBox="1"/>
          </xdr:nvSpPr>
          <xdr:spPr>
            <a:xfrm>
              <a:off x="13811250" y="11406187"/>
              <a:ext cx="86222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18</xdr:col>
      <xdr:colOff>409575</xdr:colOff>
      <xdr:row>58</xdr:row>
      <xdr:rowOff>33337</xdr:rowOff>
    </xdr:from>
    <xdr:ext cx="110844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uadroTexto 7">
              <a:extLst>
                <a:ext uri="{FF2B5EF4-FFF2-40B4-BE49-F238E27FC236}">
                  <a16:creationId xmlns:a16="http://schemas.microsoft.com/office/drawing/2014/main" id="{28C4FA53-CC4B-460C-8C81-39B14D721B64}"/>
                </a:ext>
              </a:extLst>
            </xdr:cNvPr>
            <xdr:cNvSpPr txBox="1"/>
          </xdr:nvSpPr>
          <xdr:spPr>
            <a:xfrm>
              <a:off x="14344650" y="11625262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CO" sz="1100" b="0" i="1">
                        <a:latin typeface="Cambria Math" panose="02040503050406030204" pitchFamily="18" charset="0"/>
                      </a:rPr>
                      <m:t>1−</m:t>
                    </m:r>
                    <m:r>
                      <a:rPr lang="es-CO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𝑃𝐸𝐴</m:t>
                    </m:r>
                    <m:d>
                      <m:dPr>
                        <m:ctrlPr>
                          <a:rPr lang="es-CO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𝑌</m:t>
                            </m:r>
                          </m:e>
                          <m:sub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30+1−</m:t>
                            </m:r>
                            <m:r>
                              <a:rPr lang="es-CO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</m:sub>
                        </m:sSub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7" name="CuadroTexto 7">
              <a:extLst>
                <a:ext uri="{FF2B5EF4-FFF2-40B4-BE49-F238E27FC236}">
                  <a16:creationId xmlns:a16="http://schemas.microsoft.com/office/drawing/2014/main" id="{28C4FA53-CC4B-460C-8C81-39B14D721B64}"/>
                </a:ext>
              </a:extLst>
            </xdr:cNvPr>
            <xdr:cNvSpPr txBox="1"/>
          </xdr:nvSpPr>
          <xdr:spPr>
            <a:xfrm>
              <a:off x="14344650" y="11625262"/>
              <a:ext cx="110844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b="0" i="0">
                  <a:latin typeface="Cambria Math" panose="02040503050406030204" pitchFamily="18" charset="0"/>
                </a:rPr>
                <a:t>1−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𝑃𝐸𝐴(𝑌_(30+1−𝑖) )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10467</xdr:colOff>
      <xdr:row>17</xdr:row>
      <xdr:rowOff>104670</xdr:rowOff>
    </xdr:from>
    <xdr:ext cx="6319743" cy="5379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uadroTexto 41">
              <a:extLst>
                <a:ext uri="{FF2B5EF4-FFF2-40B4-BE49-F238E27FC236}">
                  <a16:creationId xmlns:a16="http://schemas.microsoft.com/office/drawing/2014/main" id="{4208559C-EFC7-4EB6-9AFC-EC3F5D16DE2D}"/>
                </a:ext>
              </a:extLst>
            </xdr:cNvPr>
            <xdr:cNvSpPr txBox="1"/>
          </xdr:nvSpPr>
          <xdr:spPr>
            <a:xfrm>
              <a:off x="1229667" y="3352695"/>
              <a:ext cx="6319743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Sup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𝐴</m:t>
                        </m:r>
                      </m:e>
                      <m:sub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sub>
                      <m:sup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bSup>
                    <m:r>
                      <a:rPr lang="es-CO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</m:t>
                    </m:r>
                    <m:d>
                      <m:dPr>
                        <m:begChr m:val="["/>
                        <m:endChr m:val="]"/>
                        <m:ctrlP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CO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30+</m:t>
                        </m:r>
                        <m:f>
                          <m:fPr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</m:t>
                            </m:r>
                          </m:den>
                        </m:f>
                        <m:nary>
                          <m:naryPr>
                            <m:chr m:val="∑"/>
                            <m:ctrl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naryPr>
                          <m:sub>
                            <m:r>
                              <m:rPr>
                                <m:brk m:alnAt="23"/>
                              </m:rP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𝑖</m:t>
                            </m:r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=1</m:t>
                            </m:r>
                          </m:sub>
                          <m:sup>
                            <m:r>
                              <a:rPr lang="es-CO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30</m:t>
                            </m:r>
                          </m:sup>
                          <m:e>
                            <m:d>
                              <m:dPr>
                                <m:begChr m:val="["/>
                                <m:endChr m:val="]"/>
                                <m:ctrlPr>
                                  <a:rPr lang="es-CO" sz="11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1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−4.2399−3.1812</m:t>
                                    </m:r>
                                  </m:e>
                                </m:d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d>
                                  <m:dPr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3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−4.</m:t>
                                    </m:r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0692</m:t>
                                    </m:r>
                                    <m:r>
                                      <a:rPr lang="es-CO" sz="11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−3.1812</m:t>
                                    </m:r>
                                  </m:e>
                                </m:d>
                                <m:r>
                                  <a:rPr lang="es-CO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+⋯+</m:t>
                                </m:r>
                                <m:d>
                                  <m:dPr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59</m:t>
                                    </m:r>
                                  </m:e>
                                </m:d>
                                <m:d>
                                  <m:dPr>
                                    <m:begChr m:val="["/>
                                    <m:endChr m:val="]"/>
                                    <m:ctrlP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es-CO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−0.0424−0.0146</m:t>
                                    </m:r>
                                  </m:e>
                                </m:d>
                              </m:e>
                            </m:d>
                          </m:e>
                        </m:nary>
                      </m:e>
                    </m:d>
                  </m:oMath>
                </m:oMathPara>
              </a14:m>
              <a:endParaRPr lang="es-CO" sz="1100"/>
            </a:p>
          </xdr:txBody>
        </xdr:sp>
      </mc:Choice>
      <mc:Fallback>
        <xdr:sp macro="" textlink="">
          <xdr:nvSpPr>
            <xdr:cNvPr id="28" name="CuadroTexto 41">
              <a:extLst>
                <a:ext uri="{FF2B5EF4-FFF2-40B4-BE49-F238E27FC236}">
                  <a16:creationId xmlns:a16="http://schemas.microsoft.com/office/drawing/2014/main" id="{4208559C-EFC7-4EB6-9AFC-EC3F5D16DE2D}"/>
                </a:ext>
              </a:extLst>
            </xdr:cNvPr>
            <xdr:cNvSpPr txBox="1"/>
          </xdr:nvSpPr>
          <xdr:spPr>
            <a:xfrm>
              <a:off x="1229667" y="3352695"/>
              <a:ext cx="6319743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𝐴_𝑛^2=−[30+1/30 ∑_(𝑖=1)^30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▒[(1)[−4.2399−3.1812]+(3)[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−4.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0692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−3.1812]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+⋯+(59)[−0.0424−0.0146]] ]</a:t>
              </a:r>
              <a:endParaRPr lang="es-CO" sz="1100"/>
            </a:p>
          </xdr:txBody>
        </xdr:sp>
      </mc:Fallback>
    </mc:AlternateContent>
    <xdr:clientData/>
  </xdr:oneCellAnchor>
  <xdr:oneCellAnchor>
    <xdr:from>
      <xdr:col>2</xdr:col>
      <xdr:colOff>90539</xdr:colOff>
      <xdr:row>21</xdr:row>
      <xdr:rowOff>16224</xdr:rowOff>
    </xdr:from>
    <xdr:ext cx="2463800" cy="2520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uadroTexto 42">
              <a:extLst>
                <a:ext uri="{FF2B5EF4-FFF2-40B4-BE49-F238E27FC236}">
                  <a16:creationId xmlns:a16="http://schemas.microsoft.com/office/drawing/2014/main" id="{6AAB22CF-037F-46DC-934D-E400958ED9E9}"/>
                </a:ext>
              </a:extLst>
            </xdr:cNvPr>
            <xdr:cNvSpPr txBox="1"/>
          </xdr:nvSpPr>
          <xdr:spPr>
            <a:xfrm>
              <a:off x="1309739" y="4026249"/>
              <a:ext cx="2463800" cy="252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Sup>
                    <m:sSubSupPr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Sup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𝐴</m:t>
                      </m:r>
                    </m:e>
                    <m:sub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  <m:sup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bSup>
                  <m:r>
                    <a:rPr lang="es-CO" sz="110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</m:t>
                  </m:r>
                  <m:d>
                    <m:dPr>
                      <m:begChr m:val="["/>
                      <m:endChr m:val="]"/>
                      <m:ctrlP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30+</m:t>
                      </m:r>
                      <m:f>
                        <m:fPr>
                          <m:ctrlP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s-CO" sz="110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den>
                      </m:f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r>
                        <a:rPr lang="es-CO" sz="11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−1317,1523</m:t>
                      </m:r>
                      <m:r>
                        <a:rPr lang="es-CO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</m:d>
                </m:oMath>
              </a14:m>
              <a:r>
                <a:rPr lang="es-CO" sz="1100"/>
                <a:t>=1,168</a:t>
              </a:r>
            </a:p>
          </xdr:txBody>
        </xdr:sp>
      </mc:Choice>
      <mc:Fallback>
        <xdr:sp macro="" textlink="">
          <xdr:nvSpPr>
            <xdr:cNvPr id="29" name="CuadroTexto 42">
              <a:extLst>
                <a:ext uri="{FF2B5EF4-FFF2-40B4-BE49-F238E27FC236}">
                  <a16:creationId xmlns:a16="http://schemas.microsoft.com/office/drawing/2014/main" id="{6AAB22CF-037F-46DC-934D-E400958ED9E9}"/>
                </a:ext>
              </a:extLst>
            </xdr:cNvPr>
            <xdr:cNvSpPr txBox="1"/>
          </xdr:nvSpPr>
          <xdr:spPr>
            <a:xfrm>
              <a:off x="1309739" y="4026249"/>
              <a:ext cx="2463800" cy="2520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𝐴_𝑛^2=−[30+1/30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CO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−1317,1523</a:t>
              </a:r>
              <a:r>
                <a:rPr lang="es-CO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)]</a:t>
              </a:r>
              <a:r>
                <a:rPr lang="es-CO" sz="1100"/>
                <a:t>=1,168</a:t>
              </a:r>
            </a:p>
          </xdr:txBody>
        </xdr:sp>
      </mc:Fallback>
    </mc:AlternateContent>
    <xdr:clientData/>
  </xdr:oneCellAnchor>
  <xdr:oneCellAnchor>
    <xdr:from>
      <xdr:col>2</xdr:col>
      <xdr:colOff>83736</xdr:colOff>
      <xdr:row>24</xdr:row>
      <xdr:rowOff>10466</xdr:rowOff>
    </xdr:from>
    <xdr:ext cx="1666875" cy="32861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uadroTexto 43">
              <a:extLst>
                <a:ext uri="{FF2B5EF4-FFF2-40B4-BE49-F238E27FC236}">
                  <a16:creationId xmlns:a16="http://schemas.microsoft.com/office/drawing/2014/main" id="{2CC41935-AAE7-4D56-907A-A55F7703BA22}"/>
                </a:ext>
              </a:extLst>
            </xdr:cNvPr>
            <xdr:cNvSpPr txBox="1"/>
          </xdr:nvSpPr>
          <xdr:spPr>
            <a:xfrm>
              <a:off x="1302936" y="4591991"/>
              <a:ext cx="1666875" cy="328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e>
                    <m:sub>
                      <m:r>
                        <a:rPr lang="es-CO" sz="16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  <m:r>
                        <a:rPr lang="es-CO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s-CO" sz="16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</m:oMath>
              </a14:m>
              <a:r>
                <a:rPr lang="es-CO" sz="1600"/>
                <a:t>=</a:t>
              </a:r>
              <a14:m>
                <m:oMath xmlns:m="http://schemas.openxmlformats.org/officeDocument/2006/math">
                  <m:sSub>
                    <m:sSubPr>
                      <m:ctrlP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CO" sz="140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𝛼</m:t>
                      </m:r>
                    </m:e>
                    <m:sub>
                      <m:r>
                        <a:rPr lang="es-CO" sz="14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0,1,50</m:t>
                      </m:r>
                    </m:sub>
                  </m:sSub>
                </m:oMath>
              </a14:m>
              <a:r>
                <a:rPr lang="es-CO" sz="1600"/>
                <a:t>=</a:t>
              </a:r>
              <a:r>
                <a:rPr lang="es-C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1,933</a:t>
              </a:r>
              <a:endParaRPr lang="es-CO" sz="1600">
                <a:effectLst/>
              </a:endParaRPr>
            </a:p>
            <a:p>
              <a:endParaRPr lang="es-CO" sz="1600"/>
            </a:p>
          </xdr:txBody>
        </xdr:sp>
      </mc:Choice>
      <mc:Fallback>
        <xdr:sp macro="" textlink="">
          <xdr:nvSpPr>
            <xdr:cNvPr id="30" name="CuadroTexto 43">
              <a:extLst>
                <a:ext uri="{FF2B5EF4-FFF2-40B4-BE49-F238E27FC236}">
                  <a16:creationId xmlns:a16="http://schemas.microsoft.com/office/drawing/2014/main" id="{2CC41935-AAE7-4D56-907A-A55F7703BA22}"/>
                </a:ext>
              </a:extLst>
            </xdr:cNvPr>
            <xdr:cNvSpPr txBox="1"/>
          </xdr:nvSpPr>
          <xdr:spPr>
            <a:xfrm>
              <a:off x="1302936" y="4591991"/>
              <a:ext cx="1666875" cy="3286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indent="0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CO" sz="16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𝛼_(𝛼</a:t>
              </a:r>
              <a:r>
                <a:rPr lang="es-CO" sz="16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,𝑛)</a:t>
              </a:r>
              <a:r>
                <a:rPr lang="es-CO" sz="1600"/>
                <a:t>=</a:t>
              </a:r>
              <a:r>
                <a:rPr lang="es-CO" sz="14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𝛼_</a:t>
              </a:r>
              <a:r>
                <a:rPr lang="es-CO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0,1,50</a:t>
              </a:r>
              <a:r>
                <a:rPr lang="es-CO" sz="1600"/>
                <a:t>=</a:t>
              </a:r>
              <a:r>
                <a:rPr lang="es-CO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1,933</a:t>
              </a:r>
              <a:endParaRPr lang="es-CO" sz="1600">
                <a:effectLst/>
              </a:endParaRPr>
            </a:p>
            <a:p>
              <a:endParaRPr lang="es-CO" sz="16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4409-8C51-4E95-A864-01B95241159F}">
  <dimension ref="A1:V109"/>
  <sheetViews>
    <sheetView topLeftCell="A11" zoomScale="91" zoomScaleNormal="91" workbookViewId="0">
      <selection activeCell="H30" sqref="H30"/>
    </sheetView>
  </sheetViews>
  <sheetFormatPr defaultRowHeight="15" x14ac:dyDescent="0.25"/>
  <cols>
    <col min="4" max="4" width="14.85546875" customWidth="1"/>
    <col min="5" max="5" width="10.85546875" bestFit="1" customWidth="1"/>
    <col min="8" max="8" width="14.28515625" customWidth="1"/>
    <col min="9" max="9" width="14.42578125" customWidth="1"/>
    <col min="10" max="10" width="17" customWidth="1"/>
    <col min="11" max="11" width="11.140625" customWidth="1"/>
    <col min="15" max="15" width="12" customWidth="1"/>
    <col min="17" max="17" width="13.85546875" customWidth="1"/>
    <col min="18" max="18" width="18.28515625" customWidth="1"/>
    <col min="19" max="19" width="10.85546875" customWidth="1"/>
    <col min="20" max="20" width="21.7109375" customWidth="1"/>
    <col min="21" max="21" width="40.5703125" customWidth="1"/>
  </cols>
  <sheetData>
    <row r="1" spans="1:21" x14ac:dyDescent="0.25">
      <c r="A1" s="5">
        <v>1.018</v>
      </c>
      <c r="M1" s="10" t="s">
        <v>15</v>
      </c>
    </row>
    <row r="2" spans="1:21" x14ac:dyDescent="0.25">
      <c r="A2">
        <v>0.28299999999999997</v>
      </c>
      <c r="M2" s="10"/>
      <c r="N2" s="10" t="s">
        <v>16</v>
      </c>
      <c r="O2" s="10" t="s">
        <v>17</v>
      </c>
      <c r="P2" s="10" t="s">
        <v>18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</row>
    <row r="3" spans="1:21" ht="15.75" thickBot="1" x14ac:dyDescent="0.3">
      <c r="A3" s="5">
        <v>1.6719999999999999</v>
      </c>
      <c r="C3" s="1" t="s">
        <v>0</v>
      </c>
      <c r="D3" s="1"/>
      <c r="E3" s="2">
        <f>COUNT(A1:A50)</f>
        <v>50</v>
      </c>
      <c r="H3" s="7" t="s">
        <v>7</v>
      </c>
      <c r="I3" s="8"/>
      <c r="J3" s="9" t="s">
        <v>8</v>
      </c>
      <c r="K3" s="10" t="s">
        <v>9</v>
      </c>
      <c r="M3" s="10"/>
      <c r="S3" s="10"/>
    </row>
    <row r="4" spans="1:21" x14ac:dyDescent="0.25">
      <c r="A4">
        <v>-0.28899999999999998</v>
      </c>
      <c r="C4" s="1" t="s">
        <v>1</v>
      </c>
      <c r="D4" s="1"/>
      <c r="E4" s="4">
        <f>SQRT(E3)</f>
        <v>7.0710678118654755</v>
      </c>
      <c r="H4" s="11" t="s">
        <v>10</v>
      </c>
      <c r="I4" s="11" t="s">
        <v>11</v>
      </c>
      <c r="J4" s="12"/>
      <c r="K4" s="10" t="s">
        <v>12</v>
      </c>
      <c r="M4" s="10">
        <v>1</v>
      </c>
      <c r="N4">
        <v>-1.7170000000000001</v>
      </c>
      <c r="O4">
        <v>2.2949999999999999</v>
      </c>
      <c r="P4" s="10">
        <f>(2*M4)-1</f>
        <v>1</v>
      </c>
      <c r="Q4" s="21">
        <f>O60</f>
        <v>4.7619777928807588E-2</v>
      </c>
      <c r="R4" s="19">
        <f>T60</f>
        <v>1.45733566937708E-2</v>
      </c>
      <c r="S4" s="23">
        <f>LN(Q4)</f>
        <v>-3.0445071013360665</v>
      </c>
      <c r="T4" s="23">
        <f>LN(R4)</f>
        <v>-4.2285603013854534</v>
      </c>
      <c r="U4" s="23">
        <f>P4*((S4+T4))</f>
        <v>-7.2730674027215194</v>
      </c>
    </row>
    <row r="5" spans="1:21" x14ac:dyDescent="0.25">
      <c r="A5" s="5">
        <v>-1.343</v>
      </c>
      <c r="C5" s="1" t="s">
        <v>2</v>
      </c>
      <c r="D5" s="1"/>
      <c r="E5" s="5">
        <f>AVERAGE(A1:A50)</f>
        <v>2.1640000000000006E-2</v>
      </c>
      <c r="H5" s="13">
        <f>E8</f>
        <v>-1.7170000000000001</v>
      </c>
      <c r="I5" s="13">
        <f>H5+$E$10</f>
        <v>-1.1496175187759143</v>
      </c>
      <c r="J5" s="14">
        <f>K5</f>
        <v>7</v>
      </c>
      <c r="K5" s="14">
        <f>FREQUENCY($A$1:$A$50,I5:I15)</f>
        <v>7</v>
      </c>
      <c r="M5" s="10">
        <v>2</v>
      </c>
      <c r="N5">
        <v>-1.6379999999999999</v>
      </c>
      <c r="O5">
        <v>2.21</v>
      </c>
      <c r="P5" s="10">
        <f>(2*M5)-1</f>
        <v>3</v>
      </c>
      <c r="Q5" s="21">
        <f>O61</f>
        <v>5.5627657306523887E-2</v>
      </c>
      <c r="R5" s="19">
        <f>T61</f>
        <v>1.7867445343820232E-2</v>
      </c>
      <c r="S5" s="23">
        <f>LN(Q5)</f>
        <v>-2.8890747678340922</v>
      </c>
      <c r="T5" s="23">
        <f t="shared" ref="T5:T53" si="0">LN(R5)</f>
        <v>-4.0247749178466821</v>
      </c>
      <c r="U5" s="23">
        <f t="shared" ref="U5:U53" si="1">P5*((S5+T5))</f>
        <v>-20.741549057042324</v>
      </c>
    </row>
    <row r="6" spans="1:21" x14ac:dyDescent="0.25">
      <c r="A6">
        <v>-0.41799999999999998</v>
      </c>
      <c r="C6" s="1" t="s">
        <v>3</v>
      </c>
      <c r="D6" s="1"/>
      <c r="E6" s="4">
        <f>VAR(A1:A50)</f>
        <v>1.0859939085714281</v>
      </c>
      <c r="H6" s="13">
        <f>I5+0.01</f>
        <v>-1.1396175187759143</v>
      </c>
      <c r="I6" s="13">
        <f>H6+E10</f>
        <v>-0.57223503755182858</v>
      </c>
      <c r="J6" s="14">
        <f>K6-K5</f>
        <v>8</v>
      </c>
      <c r="K6" s="14">
        <f>FREQUENCY($A$1:$A$50,I6:I15)</f>
        <v>15</v>
      </c>
      <c r="M6" s="10">
        <v>3</v>
      </c>
      <c r="N6">
        <v>-1.5249999999999999</v>
      </c>
      <c r="O6">
        <v>1.97</v>
      </c>
      <c r="P6" s="10">
        <f t="shared" ref="P6:P17" si="2">(2*M6)-1</f>
        <v>5</v>
      </c>
      <c r="Q6" s="21">
        <f>O62</f>
        <v>6.8885586635598309E-2</v>
      </c>
      <c r="R6" s="19">
        <f>T62</f>
        <v>3.0767655360885549E-2</v>
      </c>
      <c r="S6" s="23">
        <f>LN(Q6)</f>
        <v>-2.6753083153630461</v>
      </c>
      <c r="T6" s="23">
        <f t="shared" si="0"/>
        <v>-3.4812912914177159</v>
      </c>
      <c r="U6" s="23">
        <f t="shared" si="1"/>
        <v>-30.782998033903812</v>
      </c>
    </row>
    <row r="7" spans="1:21" x14ac:dyDescent="0.25">
      <c r="A7">
        <v>1.3169999999999999</v>
      </c>
      <c r="C7" s="3" t="s">
        <v>4</v>
      </c>
      <c r="D7" s="3"/>
      <c r="E7" s="4">
        <f>SQRT(E6)</f>
        <v>1.0421103149721858</v>
      </c>
      <c r="H7" s="13">
        <f t="shared" ref="H7:H11" si="3">I6+0.01</f>
        <v>-0.56223503755182858</v>
      </c>
      <c r="I7" s="13">
        <f>H7+E10</f>
        <v>5.1474436722571681E-3</v>
      </c>
      <c r="J7" s="14">
        <f>K7-K6</f>
        <v>12</v>
      </c>
      <c r="K7" s="14">
        <f>FREQUENCY($A$1:$A$50,I7:I15)</f>
        <v>27</v>
      </c>
      <c r="M7" s="10">
        <v>4</v>
      </c>
      <c r="N7">
        <v>-1.42</v>
      </c>
      <c r="O7" s="5">
        <v>1.6719999999999999</v>
      </c>
      <c r="P7" s="10">
        <f t="shared" si="2"/>
        <v>7</v>
      </c>
      <c r="Q7" s="21">
        <f t="shared" ref="Q7:Q53" si="4">O63</f>
        <v>8.3273391074130176E-2</v>
      </c>
      <c r="R7" s="19">
        <f t="shared" ref="R7:R53" si="5">T63</f>
        <v>5.6634291142982351E-2</v>
      </c>
      <c r="S7" s="23">
        <f t="shared" ref="S5:S33" si="6">LN(Q7)</f>
        <v>-2.4856262157239217</v>
      </c>
      <c r="T7" s="23">
        <f t="shared" si="0"/>
        <v>-2.8711406266436441</v>
      </c>
      <c r="U7" s="23">
        <f t="shared" si="1"/>
        <v>-37.497367896572968</v>
      </c>
    </row>
    <row r="8" spans="1:21" x14ac:dyDescent="0.25">
      <c r="A8">
        <v>0.249</v>
      </c>
      <c r="C8" s="1" t="s">
        <v>5</v>
      </c>
      <c r="D8" s="1"/>
      <c r="E8" s="6">
        <f>MIN(A1:A50)</f>
        <v>-1.7170000000000001</v>
      </c>
      <c r="H8" s="13">
        <f t="shared" si="3"/>
        <v>1.5147443672257168E-2</v>
      </c>
      <c r="I8" s="13">
        <f t="shared" ref="I8" si="7">H8+$E$10</f>
        <v>0.58252992489634292</v>
      </c>
      <c r="J8" s="14">
        <f>K8-K7</f>
        <v>9</v>
      </c>
      <c r="K8" s="14">
        <f>FREQUENCY($A$1:$A$50,I8:I15)</f>
        <v>36</v>
      </c>
      <c r="M8" s="10">
        <v>5</v>
      </c>
      <c r="N8" s="5">
        <v>-1.343</v>
      </c>
      <c r="O8">
        <v>1.5669999999999999</v>
      </c>
      <c r="P8" s="10">
        <f>(2*M8)-1</f>
        <v>9</v>
      </c>
      <c r="Q8" s="21">
        <f t="shared" si="4"/>
        <v>9.5183080430627648E-2</v>
      </c>
      <c r="R8" s="19">
        <f t="shared" si="5"/>
        <v>6.9048627551888897E-2</v>
      </c>
      <c r="S8" s="23">
        <f t="shared" si="6"/>
        <v>-2.3519530795490931</v>
      </c>
      <c r="T8" s="23">
        <f t="shared" si="0"/>
        <v>-2.6729442754736974</v>
      </c>
      <c r="U8" s="23">
        <f t="shared" si="1"/>
        <v>-45.224076195205114</v>
      </c>
    </row>
    <row r="9" spans="1:21" x14ac:dyDescent="0.25">
      <c r="A9">
        <v>0.93700000000000006</v>
      </c>
      <c r="C9" s="1" t="s">
        <v>6</v>
      </c>
      <c r="D9" s="1"/>
      <c r="E9" s="6">
        <f>MAX(A1:A50)</f>
        <v>2.2949999999999999</v>
      </c>
      <c r="H9" s="13">
        <f t="shared" si="3"/>
        <v>0.59252992489634293</v>
      </c>
      <c r="I9" s="13">
        <f t="shared" ref="I9" si="8">H9+E13</f>
        <v>0.59252992489634293</v>
      </c>
      <c r="J9" s="14">
        <f t="shared" ref="J9:J11" si="9">K9-K8</f>
        <v>0</v>
      </c>
      <c r="K9" s="14">
        <f>FREQUENCY($A$1:$A$50,I9:I15)</f>
        <v>36</v>
      </c>
      <c r="M9" s="10">
        <v>6</v>
      </c>
      <c r="N9">
        <v>-1.3220000000000001</v>
      </c>
      <c r="O9">
        <v>1.5169999999999999</v>
      </c>
      <c r="P9" s="10">
        <f t="shared" si="2"/>
        <v>11</v>
      </c>
      <c r="Q9" s="21">
        <f t="shared" si="4"/>
        <v>9.8639040559070981E-2</v>
      </c>
      <c r="R9" s="19">
        <f t="shared" si="5"/>
        <v>7.5652887685288994E-2</v>
      </c>
      <c r="S9" s="23">
        <f t="shared" si="6"/>
        <v>-2.3162881468656584</v>
      </c>
      <c r="T9" s="23">
        <f t="shared" si="0"/>
        <v>-2.5815996678267341</v>
      </c>
      <c r="U9" s="23">
        <f t="shared" si="1"/>
        <v>-53.876765961616314</v>
      </c>
    </row>
    <row r="10" spans="1:21" x14ac:dyDescent="0.25">
      <c r="A10">
        <v>-0.67</v>
      </c>
      <c r="C10" s="16" t="s">
        <v>14</v>
      </c>
      <c r="D10" s="17"/>
      <c r="E10" s="18">
        <f>(E9-E8)/E4</f>
        <v>0.56738248122408574</v>
      </c>
      <c r="H10" s="13">
        <f t="shared" si="3"/>
        <v>0.60252992489634294</v>
      </c>
      <c r="I10" s="13">
        <f t="shared" ref="I10" si="10">H10+E13</f>
        <v>0.60252992489634294</v>
      </c>
      <c r="J10" s="14">
        <f t="shared" si="9"/>
        <v>0</v>
      </c>
      <c r="K10" s="14">
        <f>FREQUENCY($A$1:$A$50,I10:I15)</f>
        <v>36</v>
      </c>
      <c r="M10" s="10">
        <v>7</v>
      </c>
      <c r="N10">
        <v>-1.169</v>
      </c>
      <c r="O10">
        <v>1.3169999999999999</v>
      </c>
      <c r="P10" s="10">
        <f t="shared" si="2"/>
        <v>13</v>
      </c>
      <c r="Q10" s="21">
        <f t="shared" si="4"/>
        <v>0.12661734975562683</v>
      </c>
      <c r="R10" s="19">
        <f t="shared" si="5"/>
        <v>0.10693093257080932</v>
      </c>
      <c r="S10" s="23">
        <f t="shared" si="6"/>
        <v>-2.0665857347784082</v>
      </c>
      <c r="T10" s="23">
        <f t="shared" si="0"/>
        <v>-2.2355721429310251</v>
      </c>
      <c r="U10" s="23">
        <f t="shared" si="1"/>
        <v>-55.928052410222634</v>
      </c>
    </row>
    <row r="11" spans="1:21" x14ac:dyDescent="0.25">
      <c r="A11">
        <v>-1.3220000000000001</v>
      </c>
      <c r="H11" s="13">
        <f>I10+0.01</f>
        <v>0.61252992489634295</v>
      </c>
      <c r="I11" s="13">
        <f t="shared" ref="I11" si="11">H11+$E$10</f>
        <v>1.1799124061204287</v>
      </c>
      <c r="J11" s="14">
        <f t="shared" si="9"/>
        <v>6</v>
      </c>
      <c r="K11" s="14">
        <f>FREQUENCY($A$1:$A$50,I11:I15)</f>
        <v>42</v>
      </c>
      <c r="M11" s="10">
        <v>8</v>
      </c>
      <c r="N11">
        <v>-1.1080000000000001</v>
      </c>
      <c r="O11">
        <v>1.24</v>
      </c>
      <c r="P11" s="10">
        <f t="shared" si="2"/>
        <v>15</v>
      </c>
      <c r="Q11" s="21">
        <f t="shared" si="4"/>
        <v>0.13918401225174318</v>
      </c>
      <c r="R11" s="19">
        <f t="shared" si="5"/>
        <v>0.12117609946698771</v>
      </c>
      <c r="S11" s="23">
        <f t="shared" si="6"/>
        <v>-1.9719583921914416</v>
      </c>
      <c r="T11" s="23">
        <f t="shared" si="0"/>
        <v>-2.1105104239104886</v>
      </c>
      <c r="U11" s="23">
        <f t="shared" si="1"/>
        <v>-61.237032241528958</v>
      </c>
    </row>
    <row r="12" spans="1:21" x14ac:dyDescent="0.25">
      <c r="A12">
        <v>-0.29599999999999999</v>
      </c>
      <c r="H12" s="13">
        <f>I11+0.01</f>
        <v>1.1899124061204287</v>
      </c>
      <c r="I12" s="13">
        <f>H12+$E$10</f>
        <v>1.7572948873445144</v>
      </c>
      <c r="J12" s="14">
        <f>K12-K11</f>
        <v>5</v>
      </c>
      <c r="K12" s="14">
        <f>FREQUENCY($A$1:$A$50,I12:I15)</f>
        <v>47</v>
      </c>
      <c r="M12" s="10">
        <v>9</v>
      </c>
      <c r="N12">
        <v>-1.0880000000000001</v>
      </c>
      <c r="O12">
        <v>1.077</v>
      </c>
      <c r="P12" s="10">
        <f t="shared" si="2"/>
        <v>17</v>
      </c>
      <c r="Q12" s="21">
        <f t="shared" si="4"/>
        <v>0.14348301917416917</v>
      </c>
      <c r="R12" s="19">
        <f t="shared" si="5"/>
        <v>0.15559832688193254</v>
      </c>
      <c r="S12" s="23">
        <f t="shared" si="6"/>
        <v>-1.9415385840654473</v>
      </c>
      <c r="T12" s="23">
        <f t="shared" si="0"/>
        <v>-1.8604774199824652</v>
      </c>
      <c r="U12" s="23">
        <f t="shared" si="1"/>
        <v>-64.634272068814511</v>
      </c>
    </row>
    <row r="13" spans="1:21" x14ac:dyDescent="0.25">
      <c r="A13">
        <v>-1.6379999999999999</v>
      </c>
      <c r="H13" s="13">
        <f>I12+0.01</f>
        <v>1.7672948873445145</v>
      </c>
      <c r="I13" s="13">
        <f>H13+E17</f>
        <v>1.7672948873445145</v>
      </c>
      <c r="J13" s="14">
        <f>K13-K12</f>
        <v>0</v>
      </c>
      <c r="K13" s="14">
        <f>FREQUENCY($A$1:$A$50,I13:I15)</f>
        <v>47</v>
      </c>
      <c r="M13" s="10">
        <v>10</v>
      </c>
      <c r="N13">
        <v>-0.95899999999999996</v>
      </c>
      <c r="O13">
        <v>1.0269999999999999</v>
      </c>
      <c r="P13" s="10">
        <f t="shared" si="2"/>
        <v>19</v>
      </c>
      <c r="Q13" s="21">
        <f t="shared" si="4"/>
        <v>0.17334893974086071</v>
      </c>
      <c r="R13" s="19">
        <f t="shared" si="5"/>
        <v>0.16733885081611732</v>
      </c>
      <c r="S13" s="23">
        <f t="shared" si="6"/>
        <v>-1.7524487231613539</v>
      </c>
      <c r="T13" s="23">
        <f t="shared" si="0"/>
        <v>-1.7877344754974298</v>
      </c>
      <c r="U13" s="23">
        <f t="shared" si="1"/>
        <v>-67.263480774516893</v>
      </c>
    </row>
    <row r="14" spans="1:21" x14ac:dyDescent="0.25">
      <c r="A14">
        <v>1.97</v>
      </c>
      <c r="H14" s="13">
        <f>I13+0.01</f>
        <v>1.7772948873445145</v>
      </c>
      <c r="I14" s="13">
        <f>H14+E17</f>
        <v>1.7772948873445145</v>
      </c>
      <c r="J14" s="14">
        <f t="shared" ref="J14:J15" si="12">K14-K13</f>
        <v>0</v>
      </c>
      <c r="K14" s="14">
        <f>FREQUENCY($A$1:$A$50,I14:I15)</f>
        <v>47</v>
      </c>
      <c r="M14" s="10">
        <v>11</v>
      </c>
      <c r="N14">
        <v>-0.95199999999999996</v>
      </c>
      <c r="O14">
        <v>1.018</v>
      </c>
      <c r="P14" s="10">
        <f t="shared" si="2"/>
        <v>21</v>
      </c>
      <c r="Q14" s="21">
        <f t="shared" si="4"/>
        <v>0.17507548954733229</v>
      </c>
      <c r="R14" s="19">
        <f t="shared" si="5"/>
        <v>0.16951126269645567</v>
      </c>
      <c r="S14" s="23">
        <f t="shared" si="6"/>
        <v>-1.7425380292295154</v>
      </c>
      <c r="T14" s="23">
        <f t="shared" si="0"/>
        <v>-1.7748359077823497</v>
      </c>
      <c r="U14" s="23">
        <f t="shared" si="1"/>
        <v>-73.864852677249161</v>
      </c>
    </row>
    <row r="15" spans="1:21" x14ac:dyDescent="0.25">
      <c r="A15">
        <v>-0.54100000000000004</v>
      </c>
      <c r="H15" s="13">
        <f>I14+0.01</f>
        <v>1.7872948873445145</v>
      </c>
      <c r="I15" s="13">
        <f t="shared" ref="I15" si="13">H15+$E$10</f>
        <v>2.3546773685686002</v>
      </c>
      <c r="J15" s="14">
        <f t="shared" si="12"/>
        <v>3</v>
      </c>
      <c r="K15" s="14">
        <f>FREQUENCY($A$1:$A$50,I15)</f>
        <v>50</v>
      </c>
      <c r="M15" s="10">
        <v>12</v>
      </c>
      <c r="N15">
        <v>-0.69699999999999995</v>
      </c>
      <c r="O15">
        <v>0.93700000000000006</v>
      </c>
      <c r="P15" s="10">
        <f t="shared" si="2"/>
        <v>23</v>
      </c>
      <c r="Q15" s="21">
        <f t="shared" si="4"/>
        <v>0.24522266433860823</v>
      </c>
      <c r="R15" s="19">
        <f t="shared" si="5"/>
        <v>0.18987107291518412</v>
      </c>
      <c r="S15" s="23">
        <f t="shared" si="6"/>
        <v>-1.4055886471418706</v>
      </c>
      <c r="T15" s="23">
        <f t="shared" si="0"/>
        <v>-1.6614100007544284</v>
      </c>
      <c r="U15" s="23">
        <f t="shared" si="1"/>
        <v>-70.540968901614875</v>
      </c>
    </row>
    <row r="16" spans="1:21" x14ac:dyDescent="0.25">
      <c r="A16">
        <v>1.5669999999999999</v>
      </c>
      <c r="H16" s="13"/>
      <c r="I16" s="11" t="s">
        <v>13</v>
      </c>
      <c r="J16" s="15">
        <f>SUM(J5:J15)</f>
        <v>50</v>
      </c>
      <c r="K16" s="11"/>
      <c r="M16" s="10">
        <v>13</v>
      </c>
      <c r="N16">
        <v>-0.69099999999999995</v>
      </c>
      <c r="O16">
        <v>0.91300000000000003</v>
      </c>
      <c r="P16" s="10">
        <f t="shared" si="2"/>
        <v>25</v>
      </c>
      <c r="Q16" s="21">
        <f t="shared" si="4"/>
        <v>0.24703710800318324</v>
      </c>
      <c r="R16" s="19">
        <f t="shared" si="5"/>
        <v>0.19618111272345995</v>
      </c>
      <c r="S16" s="23">
        <f t="shared" si="6"/>
        <v>-1.3982167188075805</v>
      </c>
      <c r="T16" s="23">
        <f t="shared" si="0"/>
        <v>-1.6287170019104782</v>
      </c>
      <c r="U16" s="23">
        <f t="shared" si="1"/>
        <v>-75.673343017951467</v>
      </c>
    </row>
    <row r="17" spans="1:21" x14ac:dyDescent="0.25">
      <c r="A17">
        <v>-1.7170000000000001</v>
      </c>
      <c r="M17" s="10">
        <v>14</v>
      </c>
      <c r="N17">
        <v>-0.67</v>
      </c>
      <c r="O17">
        <v>0.68300000000000005</v>
      </c>
      <c r="P17" s="10">
        <f t="shared" si="2"/>
        <v>27</v>
      </c>
      <c r="Q17" s="21">
        <f t="shared" si="4"/>
        <v>0.25344381607180044</v>
      </c>
      <c r="R17" s="19">
        <f t="shared" si="5"/>
        <v>0.26283314757148868</v>
      </c>
      <c r="S17" s="23">
        <f t="shared" si="6"/>
        <v>-1.3726131133679478</v>
      </c>
      <c r="T17" s="23">
        <f t="shared" si="0"/>
        <v>-1.336235868014092</v>
      </c>
      <c r="U17" s="23">
        <f t="shared" si="1"/>
        <v>-73.138922497315079</v>
      </c>
    </row>
    <row r="18" spans="1:21" x14ac:dyDescent="0.25">
      <c r="A18">
        <v>0.125</v>
      </c>
      <c r="M18" s="10">
        <v>15</v>
      </c>
      <c r="N18">
        <v>-0.60799999999999998</v>
      </c>
      <c r="O18">
        <v>0.56399999999999995</v>
      </c>
      <c r="P18" s="10">
        <f>(2*M18)-1</f>
        <v>29</v>
      </c>
      <c r="Q18" s="21">
        <f t="shared" si="4"/>
        <v>0.27285631400859867</v>
      </c>
      <c r="R18" s="19">
        <f t="shared" si="5"/>
        <v>0.30137709505300159</v>
      </c>
      <c r="S18" s="23">
        <f t="shared" si="6"/>
        <v>-1.2988099446662102</v>
      </c>
      <c r="T18" s="23">
        <f t="shared" si="0"/>
        <v>-1.1993929908566805</v>
      </c>
      <c r="U18" s="23">
        <f t="shared" si="1"/>
        <v>-72.447885130163826</v>
      </c>
    </row>
    <row r="19" spans="1:21" x14ac:dyDescent="0.25">
      <c r="A19">
        <v>-0.60799999999999998</v>
      </c>
      <c r="M19" s="10">
        <v>16</v>
      </c>
      <c r="N19">
        <v>-0.54100000000000004</v>
      </c>
      <c r="O19">
        <v>0.43099999999999999</v>
      </c>
      <c r="P19" s="10">
        <f>(2*M19)-1</f>
        <v>31</v>
      </c>
      <c r="Q19" s="21">
        <f t="shared" si="4"/>
        <v>0.29463146324913425</v>
      </c>
      <c r="R19" s="19">
        <f t="shared" si="5"/>
        <v>0.34722684458195308</v>
      </c>
      <c r="S19" s="23">
        <f t="shared" si="6"/>
        <v>-1.2220299807610817</v>
      </c>
      <c r="T19" s="23">
        <f t="shared" si="0"/>
        <v>-1.0577769818404388</v>
      </c>
      <c r="U19" s="23">
        <f t="shared" si="1"/>
        <v>-70.674015840647129</v>
      </c>
    </row>
    <row r="20" spans="1:21" x14ac:dyDescent="0.25">
      <c r="A20">
        <v>1.0269999999999999</v>
      </c>
      <c r="M20" s="10">
        <v>17</v>
      </c>
      <c r="N20">
        <v>-0.47699999999999998</v>
      </c>
      <c r="O20">
        <v>0.28299999999999997</v>
      </c>
      <c r="P20" s="10">
        <f t="shared" ref="P20:P27" si="14">(2*M20)-1</f>
        <v>33</v>
      </c>
      <c r="Q20" s="21">
        <f t="shared" si="4"/>
        <v>0.31615052810313155</v>
      </c>
      <c r="R20" s="19">
        <f t="shared" si="5"/>
        <v>0.40098484080401642</v>
      </c>
      <c r="S20" s="23">
        <f t="shared" si="6"/>
        <v>-1.1515368240593891</v>
      </c>
      <c r="T20" s="23">
        <f t="shared" si="0"/>
        <v>-0.91383165587139326</v>
      </c>
      <c r="U20" s="23">
        <f t="shared" si="1"/>
        <v>-68.157159837715824</v>
      </c>
    </row>
    <row r="21" spans="1:21" x14ac:dyDescent="0.25">
      <c r="A21">
        <v>2.2949999999999999</v>
      </c>
      <c r="M21" s="10">
        <v>18</v>
      </c>
      <c r="N21">
        <v>-0.42899999999999999</v>
      </c>
      <c r="O21">
        <v>0.249</v>
      </c>
      <c r="P21" s="10">
        <f t="shared" si="14"/>
        <v>35</v>
      </c>
      <c r="Q21" s="21">
        <f t="shared" si="4"/>
        <v>0.33271437655403358</v>
      </c>
      <c r="R21" s="19">
        <f t="shared" si="5"/>
        <v>0.41364728538184892</v>
      </c>
      <c r="S21" s="23">
        <f t="shared" si="6"/>
        <v>-1.1004708851268543</v>
      </c>
      <c r="T21" s="23">
        <f t="shared" si="0"/>
        <v>-0.88274163596424227</v>
      </c>
      <c r="U21" s="23">
        <f t="shared" si="1"/>
        <v>-69.412438238188372</v>
      </c>
    </row>
    <row r="22" spans="1:21" x14ac:dyDescent="0.25">
      <c r="A22">
        <v>-0.95199999999999996</v>
      </c>
      <c r="G22">
        <f>U56</f>
        <v>0.40869742171828705</v>
      </c>
      <c r="M22" s="10">
        <v>19</v>
      </c>
      <c r="N22">
        <v>-0.41799999999999998</v>
      </c>
      <c r="O22">
        <v>0.2</v>
      </c>
      <c r="P22" s="10">
        <f t="shared" si="14"/>
        <v>37</v>
      </c>
      <c r="Q22" s="21">
        <f t="shared" si="4"/>
        <v>0.33655823059450862</v>
      </c>
      <c r="R22" s="19">
        <f t="shared" si="5"/>
        <v>0.43205184705100264</v>
      </c>
      <c r="S22" s="23">
        <f t="shared" si="6"/>
        <v>-1.0889840970392541</v>
      </c>
      <c r="T22" s="23">
        <f t="shared" si="0"/>
        <v>-0.83920968161764398</v>
      </c>
      <c r="U22" s="23">
        <f t="shared" si="1"/>
        <v>-71.343169810305227</v>
      </c>
    </row>
    <row r="23" spans="1:21" x14ac:dyDescent="0.25">
      <c r="A23">
        <v>0.43099999999999999</v>
      </c>
      <c r="M23" s="10">
        <v>20</v>
      </c>
      <c r="N23">
        <v>-0.35399999999999998</v>
      </c>
      <c r="O23">
        <v>0.13700000000000001</v>
      </c>
      <c r="P23" s="10">
        <f t="shared" si="14"/>
        <v>39</v>
      </c>
      <c r="Q23" s="21">
        <f t="shared" si="4"/>
        <v>0.35925125359116494</v>
      </c>
      <c r="R23" s="19">
        <f t="shared" si="5"/>
        <v>0.45592773627881344</v>
      </c>
      <c r="S23" s="23">
        <f t="shared" si="6"/>
        <v>-1.0237332645616868</v>
      </c>
      <c r="T23" s="23">
        <f t="shared" si="0"/>
        <v>-0.78542095509871268</v>
      </c>
      <c r="U23" s="23">
        <f t="shared" si="1"/>
        <v>-70.557014566755583</v>
      </c>
    </row>
    <row r="24" spans="1:21" x14ac:dyDescent="0.25">
      <c r="A24">
        <v>2.21</v>
      </c>
      <c r="M24" s="10">
        <v>21</v>
      </c>
      <c r="N24">
        <v>-0.29599999999999999</v>
      </c>
      <c r="O24">
        <v>0.125</v>
      </c>
      <c r="P24" s="10">
        <f t="shared" si="14"/>
        <v>41</v>
      </c>
      <c r="Q24" s="21">
        <f t="shared" si="4"/>
        <v>0.38025749539714682</v>
      </c>
      <c r="R24" s="19">
        <f t="shared" si="5"/>
        <v>0.46049634421570362</v>
      </c>
      <c r="S24" s="23">
        <f t="shared" si="6"/>
        <v>-0.9669066362759392</v>
      </c>
      <c r="T24" s="23">
        <f t="shared" si="0"/>
        <v>-0.77545036204640116</v>
      </c>
      <c r="U24" s="23">
        <f t="shared" si="1"/>
        <v>-71.436636931215958</v>
      </c>
    </row>
    <row r="25" spans="1:21" x14ac:dyDescent="0.25">
      <c r="A25">
        <v>-0.47699999999999998</v>
      </c>
      <c r="M25" s="10">
        <v>22</v>
      </c>
      <c r="N25">
        <v>-0.28899999999999998</v>
      </c>
      <c r="O25">
        <v>9.5000000000000001E-2</v>
      </c>
      <c r="P25" s="10">
        <f t="shared" si="14"/>
        <v>43</v>
      </c>
      <c r="Q25" s="21">
        <f t="shared" si="4"/>
        <v>0.38281821227822188</v>
      </c>
      <c r="R25" s="19">
        <f t="shared" si="5"/>
        <v>0.47193938932872137</v>
      </c>
      <c r="S25" s="23">
        <f t="shared" si="6"/>
        <v>-0.96019504405067968</v>
      </c>
      <c r="T25" s="23">
        <f t="shared" si="0"/>
        <v>-0.75090471408131443</v>
      </c>
      <c r="U25" s="23">
        <f t="shared" si="1"/>
        <v>-73.577289599675737</v>
      </c>
    </row>
    <row r="26" spans="1:21" x14ac:dyDescent="0.25">
      <c r="A26">
        <v>0.91300000000000003</v>
      </c>
      <c r="M26" s="10">
        <v>23</v>
      </c>
      <c r="N26">
        <v>-0.28100000000000003</v>
      </c>
      <c r="O26">
        <v>0.01</v>
      </c>
      <c r="P26" s="10">
        <f t="shared" si="14"/>
        <v>45</v>
      </c>
      <c r="Q26" s="21">
        <f t="shared" si="4"/>
        <v>0.38575102430599073</v>
      </c>
      <c r="R26" s="19">
        <f t="shared" si="5"/>
        <v>0.50445595012399003</v>
      </c>
      <c r="S26" s="23">
        <f t="shared" si="6"/>
        <v>-0.95256313238013501</v>
      </c>
      <c r="T26" s="23">
        <f t="shared" si="0"/>
        <v>-0.68427475692723605</v>
      </c>
      <c r="U26" s="23">
        <f t="shared" si="1"/>
        <v>-73.657705018831706</v>
      </c>
    </row>
    <row r="27" spans="1:21" x14ac:dyDescent="0.25">
      <c r="A27">
        <v>-0.69699999999999995</v>
      </c>
      <c r="M27" s="10">
        <v>24</v>
      </c>
      <c r="N27">
        <v>-0.14499999999999999</v>
      </c>
      <c r="O27">
        <v>-7.0000000000000007E-2</v>
      </c>
      <c r="P27" s="10">
        <f t="shared" si="14"/>
        <v>47</v>
      </c>
      <c r="Q27" s="21">
        <f t="shared" si="4"/>
        <v>0.43647744461155857</v>
      </c>
      <c r="R27" s="19">
        <f t="shared" si="5"/>
        <v>0.53503660473802084</v>
      </c>
      <c r="S27" s="23">
        <f t="shared" si="6"/>
        <v>-0.82901857832153403</v>
      </c>
      <c r="T27" s="23">
        <f t="shared" si="0"/>
        <v>-0.62542011435560985</v>
      </c>
      <c r="U27" s="23">
        <f t="shared" si="1"/>
        <v>-68.358618555825757</v>
      </c>
    </row>
    <row r="28" spans="1:21" ht="57" customHeight="1" x14ac:dyDescent="0.25">
      <c r="A28">
        <v>-0.14499999999999999</v>
      </c>
      <c r="C28" s="25" t="s">
        <v>25</v>
      </c>
      <c r="D28" s="25"/>
      <c r="E28" s="25"/>
      <c r="F28" s="25"/>
      <c r="G28" s="25"/>
      <c r="H28" s="25"/>
      <c r="I28" s="25"/>
      <c r="J28" s="25"/>
      <c r="K28" s="25"/>
      <c r="M28" s="10">
        <v>25</v>
      </c>
      <c r="N28">
        <v>-0.14399999999999999</v>
      </c>
      <c r="O28">
        <v>-0.104</v>
      </c>
      <c r="P28" s="10">
        <f>(2*M28)-1</f>
        <v>49</v>
      </c>
      <c r="Q28" s="21">
        <f t="shared" si="4"/>
        <v>0.43685543187397141</v>
      </c>
      <c r="R28" s="19">
        <f t="shared" si="5"/>
        <v>0.54798143219465967</v>
      </c>
      <c r="S28" s="23">
        <f t="shared" si="6"/>
        <v>-0.82815295812975553</v>
      </c>
      <c r="T28" s="23">
        <f t="shared" si="0"/>
        <v>-0.60151387546461887</v>
      </c>
      <c r="U28" s="23">
        <f t="shared" si="1"/>
        <v>-70.053674846124352</v>
      </c>
    </row>
    <row r="29" spans="1:21" x14ac:dyDescent="0.25">
      <c r="A29">
        <v>-1.0880000000000001</v>
      </c>
      <c r="M29" s="10">
        <v>26</v>
      </c>
      <c r="N29">
        <v>-0.104</v>
      </c>
      <c r="O29">
        <v>-0.14399999999999999</v>
      </c>
      <c r="P29" s="10">
        <f>(2*M29)-1</f>
        <v>51</v>
      </c>
      <c r="Q29" s="21">
        <f t="shared" si="4"/>
        <v>0.45201856780534033</v>
      </c>
      <c r="R29" s="19">
        <f t="shared" si="5"/>
        <v>0.56314456812602853</v>
      </c>
      <c r="S29" s="23">
        <f t="shared" si="6"/>
        <v>-0.79403202077827906</v>
      </c>
      <c r="T29" s="23">
        <f t="shared" si="0"/>
        <v>-0.57421890205385506</v>
      </c>
      <c r="U29" s="23">
        <f t="shared" si="1"/>
        <v>-69.780797064438829</v>
      </c>
    </row>
    <row r="30" spans="1:21" x14ac:dyDescent="0.25">
      <c r="A30">
        <v>0.13700000000000001</v>
      </c>
      <c r="M30" s="10">
        <v>27</v>
      </c>
      <c r="N30">
        <v>-7.0000000000000007E-2</v>
      </c>
      <c r="O30">
        <v>-0.14499999999999999</v>
      </c>
      <c r="P30" s="10">
        <f t="shared" ref="P30:P33" si="15">(2*M30)-1</f>
        <v>53</v>
      </c>
      <c r="Q30" s="21">
        <f t="shared" si="4"/>
        <v>0.46496339526197916</v>
      </c>
      <c r="R30" s="19">
        <f t="shared" si="5"/>
        <v>0.56352255538844143</v>
      </c>
      <c r="S30" s="23">
        <f t="shared" si="6"/>
        <v>-0.76579659636006359</v>
      </c>
      <c r="T30" s="23">
        <f t="shared" si="0"/>
        <v>-0.57354791899469693</v>
      </c>
      <c r="U30" s="23">
        <f t="shared" si="1"/>
        <v>-70.985259313802302</v>
      </c>
    </row>
    <row r="31" spans="1:21" x14ac:dyDescent="0.25">
      <c r="A31">
        <v>-1.1080000000000001</v>
      </c>
      <c r="M31" s="10">
        <v>28</v>
      </c>
      <c r="N31">
        <v>0.01</v>
      </c>
      <c r="O31">
        <v>-0.28100000000000003</v>
      </c>
      <c r="P31" s="10">
        <f t="shared" si="15"/>
        <v>55</v>
      </c>
      <c r="Q31" s="21">
        <f t="shared" si="4"/>
        <v>0.49554404987601003</v>
      </c>
      <c r="R31" s="19">
        <f t="shared" si="5"/>
        <v>0.61424897569400927</v>
      </c>
      <c r="S31" s="23">
        <f t="shared" si="6"/>
        <v>-0.70209902931277579</v>
      </c>
      <c r="T31" s="23">
        <f t="shared" si="0"/>
        <v>-0.48735493515405942</v>
      </c>
      <c r="U31" s="23">
        <f t="shared" si="1"/>
        <v>-65.41996804567593</v>
      </c>
    </row>
    <row r="32" spans="1:21" x14ac:dyDescent="0.25">
      <c r="A32">
        <v>-0.28100000000000003</v>
      </c>
      <c r="M32" s="10">
        <v>29</v>
      </c>
      <c r="N32">
        <v>9.5000000000000001E-2</v>
      </c>
      <c r="O32">
        <v>-0.28899999999999998</v>
      </c>
      <c r="P32" s="10">
        <f t="shared" si="15"/>
        <v>57</v>
      </c>
      <c r="Q32" s="21">
        <f t="shared" si="4"/>
        <v>0.52806061067127863</v>
      </c>
      <c r="R32" s="19">
        <f t="shared" si="5"/>
        <v>0.61718178772177812</v>
      </c>
      <c r="S32" s="23">
        <f t="shared" si="6"/>
        <v>-0.63854420892605301</v>
      </c>
      <c r="T32" s="23">
        <f t="shared" si="0"/>
        <v>-0.48259166683229238</v>
      </c>
      <c r="U32" s="23">
        <f t="shared" si="1"/>
        <v>-63.904744918225688</v>
      </c>
    </row>
    <row r="33" spans="1:21" x14ac:dyDescent="0.25">
      <c r="A33">
        <v>0.56399999999999995</v>
      </c>
      <c r="M33" s="10">
        <v>30</v>
      </c>
      <c r="N33">
        <v>0.125</v>
      </c>
      <c r="O33">
        <v>-0.29599999999999999</v>
      </c>
      <c r="P33" s="10">
        <f>(2*M33)-1</f>
        <v>59</v>
      </c>
      <c r="Q33" s="21">
        <f t="shared" si="4"/>
        <v>0.53950365578429638</v>
      </c>
      <c r="R33" s="19">
        <f t="shared" si="5"/>
        <v>0.61974250460285318</v>
      </c>
      <c r="S33" s="23">
        <f t="shared" si="6"/>
        <v>-0.61710571806168601</v>
      </c>
      <c r="T33" s="23">
        <f t="shared" si="0"/>
        <v>-0.47845120236691413</v>
      </c>
      <c r="U33" s="23">
        <f t="shared" si="1"/>
        <v>-64.637858305287409</v>
      </c>
    </row>
    <row r="34" spans="1:21" x14ac:dyDescent="0.25">
      <c r="A34">
        <v>0.68300000000000005</v>
      </c>
      <c r="M34" s="10">
        <v>31</v>
      </c>
      <c r="N34">
        <v>0.13700000000000001</v>
      </c>
      <c r="O34">
        <v>-0.35399999999999998</v>
      </c>
      <c r="P34" s="10">
        <f>(2*M34)-1</f>
        <v>61</v>
      </c>
      <c r="Q34" s="21">
        <f t="shared" si="4"/>
        <v>0.54407226372118656</v>
      </c>
      <c r="R34" s="19">
        <f t="shared" si="5"/>
        <v>0.64074874640883506</v>
      </c>
      <c r="S34" s="23">
        <f>LN(Q34)</f>
        <v>-0.60867320322557406</v>
      </c>
      <c r="T34" s="23">
        <f>LN(R34)</f>
        <v>-0.44511787018335841</v>
      </c>
      <c r="U34" s="23">
        <f>P34*((S34+T34))</f>
        <v>-64.281255477944882</v>
      </c>
    </row>
    <row r="35" spans="1:21" x14ac:dyDescent="0.25">
      <c r="A35">
        <v>-0.69099999999999995</v>
      </c>
      <c r="M35" s="10">
        <v>32</v>
      </c>
      <c r="N35">
        <v>0.2</v>
      </c>
      <c r="O35">
        <v>-0.41799999999999998</v>
      </c>
      <c r="P35" s="10">
        <f>(2*M35)-1</f>
        <v>63</v>
      </c>
      <c r="Q35" s="21">
        <f t="shared" si="4"/>
        <v>0.56794815294899736</v>
      </c>
      <c r="R35" s="19">
        <f t="shared" si="5"/>
        <v>0.66344176940549138</v>
      </c>
      <c r="S35" s="23">
        <f>LN(Q35)</f>
        <v>-0.56572514444663102</v>
      </c>
      <c r="T35" s="23">
        <f t="shared" si="0"/>
        <v>-0.41031419182614781</v>
      </c>
      <c r="U35" s="23">
        <f t="shared" si="1"/>
        <v>-61.490478185185069</v>
      </c>
    </row>
    <row r="36" spans="1:21" x14ac:dyDescent="0.25">
      <c r="A36">
        <v>0.01</v>
      </c>
      <c r="M36" s="10">
        <v>33</v>
      </c>
      <c r="N36">
        <v>0.249</v>
      </c>
      <c r="O36">
        <v>-0.42899999999999999</v>
      </c>
      <c r="P36" s="10">
        <f t="shared" ref="P36:P47" si="16">(2*M36)-1</f>
        <v>65</v>
      </c>
      <c r="Q36" s="21">
        <f t="shared" si="4"/>
        <v>0.58635271461815108</v>
      </c>
      <c r="R36" s="19">
        <f t="shared" si="5"/>
        <v>0.66728562344596642</v>
      </c>
      <c r="S36" s="23">
        <f>LN(Q36)</f>
        <v>-0.53383376839677044</v>
      </c>
      <c r="T36" s="23">
        <f t="shared" si="0"/>
        <v>-0.40453710366856399</v>
      </c>
      <c r="U36" s="23">
        <f t="shared" si="1"/>
        <v>-60.994106684246738</v>
      </c>
    </row>
    <row r="37" spans="1:21" x14ac:dyDescent="0.25">
      <c r="A37">
        <v>-0.42899999999999999</v>
      </c>
      <c r="M37" s="10">
        <v>34</v>
      </c>
      <c r="N37">
        <v>0.28299999999999997</v>
      </c>
      <c r="O37">
        <v>-0.47699999999999998</v>
      </c>
      <c r="P37" s="10">
        <f t="shared" si="16"/>
        <v>67</v>
      </c>
      <c r="Q37" s="21">
        <f t="shared" si="4"/>
        <v>0.59901515919598358</v>
      </c>
      <c r="R37" s="19">
        <f t="shared" si="5"/>
        <v>0.6838494718968684</v>
      </c>
      <c r="S37" s="23">
        <f t="shared" ref="S37:S53" si="17">LN(Q37)</f>
        <v>-0.51246837368110154</v>
      </c>
      <c r="T37" s="23">
        <f t="shared" si="0"/>
        <v>-0.38001745590482994</v>
      </c>
      <c r="U37" s="23">
        <f t="shared" si="1"/>
        <v>-59.79655058225741</v>
      </c>
    </row>
    <row r="38" spans="1:21" x14ac:dyDescent="0.25">
      <c r="A38">
        <v>-1.42</v>
      </c>
      <c r="M38" s="10">
        <v>35</v>
      </c>
      <c r="N38">
        <v>0.43099999999999999</v>
      </c>
      <c r="O38">
        <v>-0.54100000000000004</v>
      </c>
      <c r="P38" s="10">
        <f>(2*M38)-1</f>
        <v>69</v>
      </c>
      <c r="Q38" s="21">
        <f t="shared" si="4"/>
        <v>0.65277315541804692</v>
      </c>
      <c r="R38" s="19">
        <f t="shared" si="5"/>
        <v>0.70536853675086575</v>
      </c>
      <c r="S38" s="23">
        <f t="shared" si="17"/>
        <v>-0.42652559839278292</v>
      </c>
      <c r="T38" s="23">
        <f t="shared" si="0"/>
        <v>-0.34903486559022129</v>
      </c>
      <c r="U38" s="23">
        <f t="shared" si="1"/>
        <v>-53.513672014827293</v>
      </c>
    </row>
    <row r="39" spans="1:21" x14ac:dyDescent="0.25">
      <c r="A39">
        <v>-7.0000000000000007E-2</v>
      </c>
      <c r="M39" s="10">
        <v>36</v>
      </c>
      <c r="N39">
        <v>0.56399999999999995</v>
      </c>
      <c r="O39">
        <v>-0.60799999999999998</v>
      </c>
      <c r="P39" s="10">
        <f t="shared" si="16"/>
        <v>71</v>
      </c>
      <c r="Q39" s="21">
        <f t="shared" si="4"/>
        <v>0.69862290494699841</v>
      </c>
      <c r="R39" s="19">
        <f t="shared" si="5"/>
        <v>0.72714368599140133</v>
      </c>
      <c r="S39" s="23">
        <f t="shared" si="17"/>
        <v>-0.3586441602201767</v>
      </c>
      <c r="T39" s="23">
        <f t="shared" si="0"/>
        <v>-0.31863117862323503</v>
      </c>
      <c r="U39" s="23">
        <f t="shared" si="1"/>
        <v>-48.08654905788223</v>
      </c>
    </row>
    <row r="40" spans="1:21" x14ac:dyDescent="0.25">
      <c r="A40">
        <v>1.5169999999999999</v>
      </c>
      <c r="M40" s="10">
        <v>37</v>
      </c>
      <c r="N40">
        <v>0.68300000000000005</v>
      </c>
      <c r="O40">
        <v>-0.67</v>
      </c>
      <c r="P40" s="10">
        <f t="shared" si="16"/>
        <v>73</v>
      </c>
      <c r="Q40" s="21">
        <f t="shared" si="4"/>
        <v>0.73716685242851132</v>
      </c>
      <c r="R40" s="19">
        <f t="shared" si="5"/>
        <v>0.74655618392819956</v>
      </c>
      <c r="S40" s="23">
        <f t="shared" si="17"/>
        <v>-0.30494101834753395</v>
      </c>
      <c r="T40" s="23">
        <f t="shared" si="0"/>
        <v>-0.29228440170280301</v>
      </c>
      <c r="U40" s="23">
        <f t="shared" si="1"/>
        <v>-43.597455663674602</v>
      </c>
    </row>
    <row r="41" spans="1:21" x14ac:dyDescent="0.25">
      <c r="A41">
        <v>9.5000000000000001E-2</v>
      </c>
      <c r="M41" s="10">
        <v>38</v>
      </c>
      <c r="N41">
        <v>0.91300000000000003</v>
      </c>
      <c r="O41">
        <v>-0.69099999999999995</v>
      </c>
      <c r="P41" s="10">
        <f>(2*M41)-1</f>
        <v>75</v>
      </c>
      <c r="Q41" s="21">
        <f t="shared" si="4"/>
        <v>0.80381888727654005</v>
      </c>
      <c r="R41" s="19">
        <f t="shared" si="5"/>
        <v>0.75296289199681676</v>
      </c>
      <c r="S41" s="23">
        <f t="shared" si="17"/>
        <v>-0.21838129976046528</v>
      </c>
      <c r="T41" s="23">
        <f t="shared" si="0"/>
        <v>-0.28373933261326406</v>
      </c>
      <c r="U41" s="23">
        <f t="shared" si="1"/>
        <v>-37.659047428029695</v>
      </c>
    </row>
    <row r="42" spans="1:21" x14ac:dyDescent="0.25">
      <c r="A42">
        <v>-0.104</v>
      </c>
      <c r="M42" s="10">
        <v>39</v>
      </c>
      <c r="N42">
        <v>0.93700000000000006</v>
      </c>
      <c r="O42">
        <v>-0.69699999999999995</v>
      </c>
      <c r="P42" s="10">
        <f>(2*M42)-1</f>
        <v>77</v>
      </c>
      <c r="Q42" s="21">
        <f t="shared" si="4"/>
        <v>0.81012892708481588</v>
      </c>
      <c r="R42" s="19">
        <f t="shared" si="5"/>
        <v>0.75477733566139182</v>
      </c>
      <c r="S42" s="23">
        <f t="shared" si="17"/>
        <v>-0.21056187474121874</v>
      </c>
      <c r="T42" s="23">
        <f t="shared" si="0"/>
        <v>-0.28133249288425144</v>
      </c>
      <c r="U42" s="23">
        <f t="shared" si="1"/>
        <v>-37.875866307161203</v>
      </c>
    </row>
    <row r="43" spans="1:21" x14ac:dyDescent="0.25">
      <c r="A43">
        <v>1.24</v>
      </c>
      <c r="M43" s="10">
        <v>40</v>
      </c>
      <c r="N43">
        <v>1.018</v>
      </c>
      <c r="O43">
        <v>-0.95199999999999996</v>
      </c>
      <c r="P43" s="10">
        <f>(2*M43)-1</f>
        <v>79</v>
      </c>
      <c r="Q43" s="21">
        <f t="shared" si="4"/>
        <v>0.83048873730354433</v>
      </c>
      <c r="R43" s="19">
        <f t="shared" si="5"/>
        <v>0.82492451045266768</v>
      </c>
      <c r="S43" s="23">
        <f t="shared" si="17"/>
        <v>-0.18574091136506082</v>
      </c>
      <c r="T43" s="23">
        <f t="shared" si="0"/>
        <v>-0.19246339931567846</v>
      </c>
      <c r="U43" s="23">
        <f t="shared" si="1"/>
        <v>-29.878140543778404</v>
      </c>
    </row>
    <row r="44" spans="1:21" x14ac:dyDescent="0.25">
      <c r="A44">
        <v>-0.35399999999999998</v>
      </c>
      <c r="M44" s="10">
        <v>41</v>
      </c>
      <c r="N44">
        <v>1.0269999999999999</v>
      </c>
      <c r="O44">
        <v>-0.95899999999999996</v>
      </c>
      <c r="P44" s="10">
        <f>(2*M44)-1</f>
        <v>81</v>
      </c>
      <c r="Q44" s="21">
        <f t="shared" si="4"/>
        <v>0.83266114918388268</v>
      </c>
      <c r="R44" s="19">
        <f t="shared" si="5"/>
        <v>0.82665106025913926</v>
      </c>
      <c r="S44" s="23">
        <f t="shared" si="17"/>
        <v>-0.18312850326704272</v>
      </c>
      <c r="T44" s="23">
        <f t="shared" si="0"/>
        <v>-0.1903726073882073</v>
      </c>
      <c r="U44" s="23">
        <f t="shared" si="1"/>
        <v>-30.253589963075253</v>
      </c>
    </row>
    <row r="45" spans="1:21" x14ac:dyDescent="0.25">
      <c r="A45">
        <v>-1.5249999999999999</v>
      </c>
      <c r="M45" s="10">
        <v>42</v>
      </c>
      <c r="N45">
        <v>1.077</v>
      </c>
      <c r="O45">
        <v>-1.0880000000000001</v>
      </c>
      <c r="P45" s="10">
        <f>(2*M45)-1</f>
        <v>83</v>
      </c>
      <c r="Q45" s="21">
        <f t="shared" si="4"/>
        <v>0.84440167311806746</v>
      </c>
      <c r="R45" s="19">
        <f t="shared" si="5"/>
        <v>0.85651698082583083</v>
      </c>
      <c r="S45" s="23">
        <f t="shared" si="17"/>
        <v>-0.16912698158162157</v>
      </c>
      <c r="T45" s="23">
        <f t="shared" si="0"/>
        <v>-0.15488113558164773</v>
      </c>
      <c r="U45" s="23">
        <f t="shared" si="1"/>
        <v>-26.892673724551351</v>
      </c>
    </row>
    <row r="46" spans="1:21" x14ac:dyDescent="0.25">
      <c r="A46">
        <v>1.077</v>
      </c>
      <c r="M46" s="10">
        <v>43</v>
      </c>
      <c r="N46">
        <v>1.24</v>
      </c>
      <c r="O46">
        <v>-1.1080000000000001</v>
      </c>
      <c r="P46" s="10">
        <f t="shared" si="16"/>
        <v>85</v>
      </c>
      <c r="Q46" s="21">
        <f t="shared" si="4"/>
        <v>0.87882390053301229</v>
      </c>
      <c r="R46" s="19">
        <f t="shared" si="5"/>
        <v>0.86081598774825685</v>
      </c>
      <c r="S46" s="23">
        <f t="shared" si="17"/>
        <v>-0.12917074205838039</v>
      </c>
      <c r="T46" s="23">
        <f t="shared" si="0"/>
        <v>-0.14987451661947368</v>
      </c>
      <c r="U46" s="23">
        <f t="shared" si="1"/>
        <v>-23.718846987617596</v>
      </c>
    </row>
    <row r="47" spans="1:21" x14ac:dyDescent="0.25">
      <c r="A47">
        <v>0.2</v>
      </c>
      <c r="M47" s="10">
        <v>44</v>
      </c>
      <c r="N47">
        <v>1.3169999999999999</v>
      </c>
      <c r="O47">
        <v>-1.169</v>
      </c>
      <c r="P47" s="10">
        <f t="shared" si="16"/>
        <v>87</v>
      </c>
      <c r="Q47" s="21">
        <f t="shared" si="4"/>
        <v>0.89306906742919068</v>
      </c>
      <c r="R47" s="19">
        <f t="shared" si="5"/>
        <v>0.87338265024437312</v>
      </c>
      <c r="S47" s="23">
        <f t="shared" si="17"/>
        <v>-0.11309135795067467</v>
      </c>
      <c r="T47" s="23">
        <f t="shared" si="0"/>
        <v>-0.13538150274399485</v>
      </c>
      <c r="U47" s="23">
        <f t="shared" si="1"/>
        <v>-21.617138880436247</v>
      </c>
    </row>
    <row r="48" spans="1:21" x14ac:dyDescent="0.25">
      <c r="A48">
        <v>-0.95899999999999996</v>
      </c>
      <c r="M48" s="10">
        <v>45</v>
      </c>
      <c r="N48">
        <v>1.5169999999999999</v>
      </c>
      <c r="O48">
        <v>-1.3220000000000001</v>
      </c>
      <c r="P48" s="10">
        <f>(2*M48)-1</f>
        <v>89</v>
      </c>
      <c r="Q48" s="21">
        <f t="shared" si="4"/>
        <v>0.92434711231471101</v>
      </c>
      <c r="R48" s="19">
        <f t="shared" si="5"/>
        <v>0.90136095944092898</v>
      </c>
      <c r="S48" s="23">
        <f t="shared" si="17"/>
        <v>-7.8667615205751648E-2</v>
      </c>
      <c r="T48" s="23">
        <f t="shared" si="0"/>
        <v>-0.10384948068979902</v>
      </c>
      <c r="U48" s="23">
        <f t="shared" si="1"/>
        <v>-16.244021534704007</v>
      </c>
    </row>
    <row r="49" spans="1:22" x14ac:dyDescent="0.25">
      <c r="A49">
        <v>-0.14399999999999999</v>
      </c>
      <c r="M49" s="10">
        <v>46</v>
      </c>
      <c r="N49">
        <v>1.5669999999999999</v>
      </c>
      <c r="O49" s="5">
        <v>-1.343</v>
      </c>
      <c r="P49" s="10">
        <f>(2*M49)-1</f>
        <v>91</v>
      </c>
      <c r="Q49" s="21">
        <f t="shared" si="4"/>
        <v>0.9309513724481111</v>
      </c>
      <c r="R49" s="19">
        <f t="shared" si="5"/>
        <v>0.90481691956937238</v>
      </c>
      <c r="S49" s="23">
        <f t="shared" si="17"/>
        <v>-7.1548234596454263E-2</v>
      </c>
      <c r="T49" s="23">
        <f t="shared" si="0"/>
        <v>-0.10002265456575005</v>
      </c>
      <c r="U49" s="23">
        <f t="shared" si="1"/>
        <v>-15.612950913760592</v>
      </c>
    </row>
    <row r="50" spans="1:22" x14ac:dyDescent="0.25">
      <c r="A50">
        <v>-1.169</v>
      </c>
      <c r="M50" s="10">
        <v>47</v>
      </c>
      <c r="N50" s="5">
        <v>1.6719999999999999</v>
      </c>
      <c r="O50">
        <v>-1.42</v>
      </c>
      <c r="P50" s="10">
        <f t="shared" ref="P50:P53" si="18">(2*M50)-1</f>
        <v>93</v>
      </c>
      <c r="Q50" s="21">
        <f t="shared" si="4"/>
        <v>0.94336570885701765</v>
      </c>
      <c r="R50" s="19">
        <f t="shared" si="5"/>
        <v>0.91672660892586988</v>
      </c>
      <c r="S50" s="23">
        <f t="shared" si="17"/>
        <v>-5.8301257258764685E-2</v>
      </c>
      <c r="T50" s="23">
        <f t="shared" si="0"/>
        <v>-8.6945987572069922E-2</v>
      </c>
      <c r="U50" s="23">
        <f t="shared" si="1"/>
        <v>-13.507993769267619</v>
      </c>
    </row>
    <row r="51" spans="1:22" x14ac:dyDescent="0.25">
      <c r="M51" s="10">
        <v>48</v>
      </c>
      <c r="N51">
        <v>1.97</v>
      </c>
      <c r="O51">
        <v>-1.5249999999999999</v>
      </c>
      <c r="P51" s="10">
        <f t="shared" si="18"/>
        <v>95</v>
      </c>
      <c r="Q51" s="21">
        <f t="shared" si="4"/>
        <v>0.96923234463911445</v>
      </c>
      <c r="R51" s="19">
        <f t="shared" si="5"/>
        <v>0.93111441336440171</v>
      </c>
      <c r="S51" s="23">
        <f t="shared" si="17"/>
        <v>-3.1250918084116855E-2</v>
      </c>
      <c r="T51" s="23">
        <f t="shared" si="0"/>
        <v>-7.1373116275770324E-2</v>
      </c>
      <c r="U51" s="23">
        <f t="shared" si="1"/>
        <v>-9.7492832641892821</v>
      </c>
    </row>
    <row r="52" spans="1:22" x14ac:dyDescent="0.25">
      <c r="M52" s="10">
        <v>49</v>
      </c>
      <c r="N52">
        <v>2.21</v>
      </c>
      <c r="O52">
        <v>-1.6379999999999999</v>
      </c>
      <c r="P52" s="10">
        <f t="shared" si="18"/>
        <v>97</v>
      </c>
      <c r="Q52" s="21">
        <f t="shared" si="4"/>
        <v>0.98213255465617977</v>
      </c>
      <c r="R52" s="19">
        <f t="shared" si="5"/>
        <v>0.94437234269347614</v>
      </c>
      <c r="S52" s="23">
        <f t="shared" si="17"/>
        <v>-1.8028995362313664E-2</v>
      </c>
      <c r="T52" s="23">
        <f t="shared" si="0"/>
        <v>-5.7234759784663108E-2</v>
      </c>
      <c r="U52" s="23">
        <f t="shared" si="1"/>
        <v>-7.3005842492567474</v>
      </c>
    </row>
    <row r="53" spans="1:22" x14ac:dyDescent="0.25">
      <c r="M53" s="10">
        <v>50</v>
      </c>
      <c r="N53">
        <v>2.2949999999999999</v>
      </c>
      <c r="O53">
        <v>-1.7170000000000001</v>
      </c>
      <c r="P53" s="10">
        <f t="shared" si="18"/>
        <v>99</v>
      </c>
      <c r="Q53" s="21">
        <f t="shared" si="4"/>
        <v>0.9854266433062292</v>
      </c>
      <c r="R53" s="19">
        <f>T109</f>
        <v>0.95238022207119244</v>
      </c>
      <c r="S53" s="23">
        <f>LN(Q53)</f>
        <v>-1.4680591175862723E-2</v>
      </c>
      <c r="T53" s="23">
        <f>LN(R53)</f>
        <v>-4.8790930994973954E-2</v>
      </c>
      <c r="U53" s="23">
        <f>P53*((S53+T53))</f>
        <v>-6.2836806949128317</v>
      </c>
    </row>
    <row r="54" spans="1:22" x14ac:dyDescent="0.25">
      <c r="U54" s="24">
        <f>SUM(U4:U53)</f>
        <v>-2520.4348710859144</v>
      </c>
      <c r="V54">
        <f>U54*(1/E3)</f>
        <v>-50.408697421718287</v>
      </c>
    </row>
    <row r="56" spans="1:22" x14ac:dyDescent="0.25">
      <c r="U56">
        <f>-(E3+((1/E3)*(U54)))</f>
        <v>0.40869742171828705</v>
      </c>
    </row>
    <row r="57" spans="1:22" x14ac:dyDescent="0.25">
      <c r="M57" t="s">
        <v>19</v>
      </c>
      <c r="Q57" t="s">
        <v>19</v>
      </c>
    </row>
    <row r="58" spans="1:22" x14ac:dyDescent="0.25">
      <c r="O58" t="s">
        <v>20</v>
      </c>
    </row>
    <row r="60" spans="1:22" x14ac:dyDescent="0.25">
      <c r="M60">
        <v>-1.7170000000000001</v>
      </c>
      <c r="N60" s="20">
        <f>(M60-E5)/E7</f>
        <v>-1.6683838313666486</v>
      </c>
      <c r="O60" s="21">
        <f>NORMSDIST(N60)</f>
        <v>4.7619777928807588E-2</v>
      </c>
      <c r="Q60">
        <v>2.2949999999999999</v>
      </c>
      <c r="R60" s="20">
        <f>(Q60-E5)/E7</f>
        <v>2.1814964954652392</v>
      </c>
      <c r="S60" s="22">
        <f>NORMSDIST(R60)</f>
        <v>0.9854266433062292</v>
      </c>
      <c r="T60" s="19">
        <f>1-S60</f>
        <v>1.45733566937708E-2</v>
      </c>
    </row>
    <row r="61" spans="1:22" x14ac:dyDescent="0.25">
      <c r="M61">
        <v>-1.6379999999999999</v>
      </c>
      <c r="N61" s="20">
        <f>(M61-E5)/E7</f>
        <v>-1.5925761180516635</v>
      </c>
      <c r="O61" s="21">
        <f>NORMSDIST(N61)</f>
        <v>5.5627657306523887E-2</v>
      </c>
      <c r="Q61">
        <v>2.21</v>
      </c>
      <c r="R61" s="20">
        <f>(Q61-E5)/E7</f>
        <v>2.0999312343035466</v>
      </c>
      <c r="S61" s="22">
        <f>NORMSDIST(R61)</f>
        <v>0.98213255465617977</v>
      </c>
      <c r="T61" s="19">
        <f>1-S61</f>
        <v>1.7867445343820232E-2</v>
      </c>
    </row>
    <row r="62" spans="1:22" x14ac:dyDescent="0.25">
      <c r="M62">
        <v>-1.5249999999999999</v>
      </c>
      <c r="N62" s="20">
        <f>(M62-E5)/E7</f>
        <v>-1.4841423002720018</v>
      </c>
      <c r="O62" s="21">
        <f>NORMSDIST(N62)</f>
        <v>6.8885586635598309E-2</v>
      </c>
      <c r="Q62">
        <v>1.97</v>
      </c>
      <c r="R62" s="20">
        <f>(Q62-E5)/E7</f>
        <v>1.8696293204352383</v>
      </c>
      <c r="S62" s="22">
        <f t="shared" ref="S61:S89" si="19">NORMSDIST(R62)</f>
        <v>0.96923234463911445</v>
      </c>
      <c r="T62" s="19">
        <f t="shared" ref="T62:T89" si="20">1-S62</f>
        <v>3.0767655360885549E-2</v>
      </c>
    </row>
    <row r="63" spans="1:22" x14ac:dyDescent="0.25">
      <c r="M63">
        <v>-1.42</v>
      </c>
      <c r="N63" s="20">
        <f>(M63-E5)/E7</f>
        <v>-1.3833852129546169</v>
      </c>
      <c r="O63" s="21">
        <f t="shared" ref="O63:O89" si="21">NORMSDIST(N63)</f>
        <v>8.3273391074130176E-2</v>
      </c>
      <c r="Q63" s="5">
        <v>1.6719999999999999</v>
      </c>
      <c r="R63" s="20">
        <f>(Q63-E5)/E7</f>
        <v>1.5836711107154222</v>
      </c>
      <c r="S63" s="22">
        <f t="shared" si="19"/>
        <v>0.94336570885701765</v>
      </c>
      <c r="T63" s="19">
        <f t="shared" si="20"/>
        <v>5.6634291142982351E-2</v>
      </c>
    </row>
    <row r="64" spans="1:22" x14ac:dyDescent="0.25">
      <c r="M64" s="5">
        <v>-1.343</v>
      </c>
      <c r="N64" s="20">
        <f>(M64-E5)/E7</f>
        <v>-1.3094966822552012</v>
      </c>
      <c r="O64" s="21">
        <f t="shared" si="21"/>
        <v>9.5183080430627648E-2</v>
      </c>
      <c r="Q64">
        <v>1.5669999999999999</v>
      </c>
      <c r="R64" s="20">
        <f>(Q64-E5)/E7</f>
        <v>1.4829140233980374</v>
      </c>
      <c r="S64" s="22">
        <f t="shared" si="19"/>
        <v>0.9309513724481111</v>
      </c>
      <c r="T64" s="19">
        <f t="shared" si="20"/>
        <v>6.9048627551888897E-2</v>
      </c>
    </row>
    <row r="65" spans="13:20" x14ac:dyDescent="0.25">
      <c r="M65">
        <v>-1.3220000000000001</v>
      </c>
      <c r="N65" s="20">
        <f>(M65-E5)/E7</f>
        <v>-1.2893452647917245</v>
      </c>
      <c r="O65" s="21">
        <f t="shared" si="21"/>
        <v>9.8639040559070981E-2</v>
      </c>
      <c r="Q65">
        <v>1.5169999999999999</v>
      </c>
      <c r="R65" s="20">
        <f>(Q65-E5)/E7</f>
        <v>1.4349344580088064</v>
      </c>
      <c r="S65" s="22">
        <f t="shared" si="19"/>
        <v>0.92434711231471101</v>
      </c>
      <c r="T65" s="19">
        <f t="shared" si="20"/>
        <v>7.5652887685288994E-2</v>
      </c>
    </row>
    <row r="66" spans="13:20" x14ac:dyDescent="0.25">
      <c r="M66">
        <v>-1.169</v>
      </c>
      <c r="N66" s="20">
        <f>(M66-E5)/E7</f>
        <v>-1.1425277947006778</v>
      </c>
      <c r="O66" s="21">
        <f t="shared" si="21"/>
        <v>0.12661734975562683</v>
      </c>
      <c r="Q66">
        <v>1.3169999999999999</v>
      </c>
      <c r="R66" s="20">
        <f>(Q66-E5)/E7</f>
        <v>1.2430161964518827</v>
      </c>
      <c r="S66" s="22">
        <f t="shared" si="19"/>
        <v>0.89306906742919068</v>
      </c>
      <c r="T66" s="19">
        <f t="shared" si="20"/>
        <v>0.10693093257080932</v>
      </c>
    </row>
    <row r="67" spans="13:20" x14ac:dyDescent="0.25">
      <c r="M67">
        <v>-1.1080000000000001</v>
      </c>
      <c r="N67" s="20">
        <f>(M67-E5)/E7</f>
        <v>-1.0839927249258161</v>
      </c>
      <c r="O67" s="21">
        <f t="shared" si="21"/>
        <v>0.13918401225174318</v>
      </c>
      <c r="Q67">
        <v>1.24</v>
      </c>
      <c r="R67" s="20">
        <f>(Q67-E5)/E7</f>
        <v>1.1691276657524672</v>
      </c>
      <c r="S67" s="22">
        <f t="shared" si="19"/>
        <v>0.87882390053301229</v>
      </c>
      <c r="T67" s="19">
        <f t="shared" si="20"/>
        <v>0.12117609946698771</v>
      </c>
    </row>
    <row r="68" spans="13:20" x14ac:dyDescent="0.25">
      <c r="M68">
        <v>-1.0880000000000001</v>
      </c>
      <c r="N68" s="20">
        <f>(M68-E5)/E7</f>
        <v>-1.0648008987701238</v>
      </c>
      <c r="O68" s="21">
        <f t="shared" si="21"/>
        <v>0.14348301917416917</v>
      </c>
      <c r="Q68">
        <v>1.077</v>
      </c>
      <c r="R68" s="20">
        <f>(Q68-E5)/E7</f>
        <v>1.0127142825835744</v>
      </c>
      <c r="S68" s="22">
        <f t="shared" si="19"/>
        <v>0.84440167311806746</v>
      </c>
      <c r="T68" s="19">
        <f t="shared" si="20"/>
        <v>0.15559832688193254</v>
      </c>
    </row>
    <row r="69" spans="13:20" x14ac:dyDescent="0.25">
      <c r="M69">
        <v>-0.95899999999999996</v>
      </c>
      <c r="N69" s="20">
        <f>(M69-E5)/E7</f>
        <v>-0.94101362006590783</v>
      </c>
      <c r="O69" s="21">
        <f t="shared" si="21"/>
        <v>0.17334893974086071</v>
      </c>
      <c r="Q69">
        <v>1.0269999999999999</v>
      </c>
      <c r="R69" s="20">
        <f>(Q69-E5)/E7</f>
        <v>0.96473471719434345</v>
      </c>
      <c r="S69" s="22">
        <f t="shared" si="19"/>
        <v>0.83266114918388268</v>
      </c>
      <c r="T69" s="19">
        <f t="shared" si="20"/>
        <v>0.16733885081611732</v>
      </c>
    </row>
    <row r="70" spans="13:20" x14ac:dyDescent="0.25">
      <c r="M70">
        <v>-0.95199999999999996</v>
      </c>
      <c r="N70" s="20">
        <f>(M70-E5)/E7</f>
        <v>-0.93429648091141548</v>
      </c>
      <c r="O70" s="21">
        <f t="shared" si="21"/>
        <v>0.17507548954733229</v>
      </c>
      <c r="Q70">
        <v>1.018</v>
      </c>
      <c r="R70" s="20">
        <f>(Q70-E5)/E7</f>
        <v>0.9560983954242821</v>
      </c>
      <c r="S70" s="22">
        <f t="shared" si="19"/>
        <v>0.83048873730354433</v>
      </c>
      <c r="T70" s="19">
        <f>1-S70</f>
        <v>0.16951126269645567</v>
      </c>
    </row>
    <row r="71" spans="13:20" x14ac:dyDescent="0.25">
      <c r="M71">
        <v>-0.69699999999999995</v>
      </c>
      <c r="N71" s="20">
        <f>(M71-E5)/E7</f>
        <v>-0.68960069742633789</v>
      </c>
      <c r="O71" s="21">
        <f t="shared" si="21"/>
        <v>0.24522266433860823</v>
      </c>
      <c r="Q71">
        <v>0.93700000000000006</v>
      </c>
      <c r="R71" s="20">
        <f>(Q71-E5)/E7</f>
        <v>0.87837149949372806</v>
      </c>
      <c r="S71" s="22">
        <f t="shared" si="19"/>
        <v>0.81012892708481588</v>
      </c>
      <c r="T71" s="19">
        <f t="shared" si="20"/>
        <v>0.18987107291518412</v>
      </c>
    </row>
    <row r="72" spans="13:20" x14ac:dyDescent="0.25">
      <c r="M72">
        <v>-0.69099999999999995</v>
      </c>
      <c r="N72" s="20">
        <f>(M72-E5)/E7</f>
        <v>-0.68384314957963022</v>
      </c>
      <c r="O72" s="21">
        <f t="shared" si="21"/>
        <v>0.24703710800318324</v>
      </c>
      <c r="Q72">
        <v>0.91300000000000003</v>
      </c>
      <c r="R72" s="20">
        <f>(Q72-E5)/E7</f>
        <v>0.85534130810689724</v>
      </c>
      <c r="S72" s="22">
        <f t="shared" si="19"/>
        <v>0.80381888727654005</v>
      </c>
      <c r="T72" s="19">
        <f t="shared" si="20"/>
        <v>0.19618111272345995</v>
      </c>
    </row>
    <row r="73" spans="13:20" x14ac:dyDescent="0.25">
      <c r="M73">
        <v>-0.67</v>
      </c>
      <c r="N73" s="20">
        <f>(M73-E5)/E7</f>
        <v>-0.66369173211615329</v>
      </c>
      <c r="O73" s="21">
        <f t="shared" si="21"/>
        <v>0.25344381607180044</v>
      </c>
      <c r="Q73">
        <v>0.68300000000000005</v>
      </c>
      <c r="R73" s="20">
        <f>(Q73-E5)/E7</f>
        <v>0.63463530731643503</v>
      </c>
      <c r="S73" s="22">
        <f t="shared" si="19"/>
        <v>0.73716685242851132</v>
      </c>
      <c r="T73" s="19">
        <f t="shared" si="20"/>
        <v>0.26283314757148868</v>
      </c>
    </row>
    <row r="74" spans="13:20" x14ac:dyDescent="0.25">
      <c r="M74">
        <v>-0.60799999999999998</v>
      </c>
      <c r="N74" s="20">
        <f>(M74-E5)/E7</f>
        <v>-0.60419707103350695</v>
      </c>
      <c r="O74" s="21">
        <f t="shared" si="21"/>
        <v>0.27285631400859867</v>
      </c>
      <c r="Q74">
        <v>0.56399999999999995</v>
      </c>
      <c r="R74" s="20">
        <f>(Q74-E5)/E7</f>
        <v>0.52044394169006547</v>
      </c>
      <c r="S74" s="22">
        <f t="shared" si="19"/>
        <v>0.69862290494699841</v>
      </c>
      <c r="T74" s="19">
        <f t="shared" si="20"/>
        <v>0.30137709505300159</v>
      </c>
    </row>
    <row r="75" spans="13:20" x14ac:dyDescent="0.25">
      <c r="M75">
        <v>-0.54100000000000004</v>
      </c>
      <c r="N75" s="20">
        <f>(M75-E5)/E7</f>
        <v>-0.5399044534119376</v>
      </c>
      <c r="O75" s="21">
        <f t="shared" si="21"/>
        <v>0.29463146324913425</v>
      </c>
      <c r="Q75">
        <v>0.43099999999999999</v>
      </c>
      <c r="R75" s="20">
        <f>(Q75-E5)/E7</f>
        <v>0.39281829775471128</v>
      </c>
      <c r="S75" s="22">
        <f t="shared" si="19"/>
        <v>0.65277315541804692</v>
      </c>
      <c r="T75" s="19">
        <f t="shared" si="20"/>
        <v>0.34722684458195308</v>
      </c>
    </row>
    <row r="76" spans="13:20" x14ac:dyDescent="0.25">
      <c r="M76">
        <v>-0.47699999999999998</v>
      </c>
      <c r="N76" s="20">
        <f>(M76-E5)/E7</f>
        <v>-0.47849060971372193</v>
      </c>
      <c r="O76" s="21">
        <f t="shared" si="21"/>
        <v>0.31615052810313155</v>
      </c>
      <c r="Q76">
        <v>0.28299999999999997</v>
      </c>
      <c r="R76" s="20">
        <f>(Q76-E5)/E7</f>
        <v>0.25079878420258778</v>
      </c>
      <c r="S76" s="22">
        <f t="shared" si="19"/>
        <v>0.59901515919598358</v>
      </c>
      <c r="T76" s="19">
        <f t="shared" si="20"/>
        <v>0.40098484080401642</v>
      </c>
    </row>
    <row r="77" spans="13:20" x14ac:dyDescent="0.25">
      <c r="M77">
        <v>-0.42899999999999999</v>
      </c>
      <c r="N77" s="20">
        <f>(M77-E5)/E7</f>
        <v>-0.43243022694006028</v>
      </c>
      <c r="O77" s="21">
        <f t="shared" si="21"/>
        <v>0.33271437655403358</v>
      </c>
      <c r="Q77">
        <v>0.249</v>
      </c>
      <c r="R77" s="20">
        <f>(Q77-E5)/E7</f>
        <v>0.21817267973791077</v>
      </c>
      <c r="S77" s="22">
        <f t="shared" si="19"/>
        <v>0.58635271461815108</v>
      </c>
      <c r="T77" s="19">
        <f t="shared" si="20"/>
        <v>0.41364728538184892</v>
      </c>
    </row>
    <row r="78" spans="13:20" x14ac:dyDescent="0.25">
      <c r="M78">
        <v>-0.41799999999999998</v>
      </c>
      <c r="N78" s="20">
        <f>(M78-E5)/E7</f>
        <v>-0.42187472255442948</v>
      </c>
      <c r="O78" s="21">
        <f t="shared" si="21"/>
        <v>0.33655823059450862</v>
      </c>
      <c r="Q78">
        <v>0.2</v>
      </c>
      <c r="R78" s="20">
        <f>(Q78-E5)/E7</f>
        <v>0.17115270565646451</v>
      </c>
      <c r="S78" s="22">
        <f t="shared" si="19"/>
        <v>0.56794815294899736</v>
      </c>
      <c r="T78" s="19">
        <f t="shared" si="20"/>
        <v>0.43205184705100264</v>
      </c>
    </row>
    <row r="79" spans="13:20" x14ac:dyDescent="0.25">
      <c r="M79">
        <v>-0.35399999999999998</v>
      </c>
      <c r="N79" s="20">
        <f>(M79-E5)/E7</f>
        <v>-0.36046087885621392</v>
      </c>
      <c r="O79" s="21">
        <f t="shared" si="21"/>
        <v>0.35925125359116494</v>
      </c>
      <c r="Q79">
        <v>0.13700000000000001</v>
      </c>
      <c r="R79" s="20">
        <f>(Q79-E5)/E7</f>
        <v>0.11069845326603354</v>
      </c>
      <c r="S79" s="22">
        <f t="shared" si="19"/>
        <v>0.54407226372118656</v>
      </c>
      <c r="T79" s="19">
        <f t="shared" si="20"/>
        <v>0.45592773627881344</v>
      </c>
    </row>
    <row r="80" spans="13:20" x14ac:dyDescent="0.25">
      <c r="M80">
        <v>-0.29599999999999999</v>
      </c>
      <c r="N80" s="20">
        <f>(M80-E5)/E7</f>
        <v>-0.30480458300470609</v>
      </c>
      <c r="O80" s="21">
        <f t="shared" si="21"/>
        <v>0.38025749539714682</v>
      </c>
      <c r="Q80">
        <v>0.125</v>
      </c>
      <c r="R80" s="20">
        <f>(Q80-E5)/E7</f>
        <v>9.9183357572618119E-2</v>
      </c>
      <c r="S80" s="22">
        <f t="shared" si="19"/>
        <v>0.53950365578429638</v>
      </c>
      <c r="T80" s="19">
        <f t="shared" si="20"/>
        <v>0.46049634421570362</v>
      </c>
    </row>
    <row r="81" spans="13:20" x14ac:dyDescent="0.25">
      <c r="M81">
        <v>-0.28899999999999998</v>
      </c>
      <c r="N81" s="20">
        <f>(M81-E5)/E7</f>
        <v>-0.29808744385021374</v>
      </c>
      <c r="O81" s="21">
        <f t="shared" si="21"/>
        <v>0.38281821227822188</v>
      </c>
      <c r="Q81">
        <v>9.5000000000000001E-2</v>
      </c>
      <c r="R81" s="20">
        <f>(Q81-E5)/E7</f>
        <v>7.0395618339079577E-2</v>
      </c>
      <c r="S81" s="22">
        <f t="shared" si="19"/>
        <v>0.52806061067127863</v>
      </c>
      <c r="T81" s="19">
        <f t="shared" si="20"/>
        <v>0.47193938932872137</v>
      </c>
    </row>
    <row r="82" spans="13:20" x14ac:dyDescent="0.25">
      <c r="M82">
        <v>-0.28100000000000003</v>
      </c>
      <c r="N82" s="20">
        <f>(M82-E5)/E7</f>
        <v>-0.29041071338793684</v>
      </c>
      <c r="O82" s="21">
        <f t="shared" si="21"/>
        <v>0.38575102430599073</v>
      </c>
      <c r="Q82">
        <v>0.01</v>
      </c>
      <c r="R82" s="20">
        <f>(Q82-E5)/E7</f>
        <v>-1.1169642822612961E-2</v>
      </c>
      <c r="S82" s="22">
        <f t="shared" si="19"/>
        <v>0.49554404987601003</v>
      </c>
      <c r="T82" s="19">
        <f t="shared" si="20"/>
        <v>0.50445595012399003</v>
      </c>
    </row>
    <row r="83" spans="13:20" x14ac:dyDescent="0.25">
      <c r="M83">
        <v>-0.14499999999999999</v>
      </c>
      <c r="N83" s="20">
        <f>(M83-E5)/E7</f>
        <v>-0.15990629552922878</v>
      </c>
      <c r="O83" s="21">
        <f t="shared" si="21"/>
        <v>0.43647744461155857</v>
      </c>
      <c r="Q83">
        <v>-7.0000000000000007E-2</v>
      </c>
      <c r="R83" s="20">
        <f>(Q83-E5)/E7</f>
        <v>-8.7936947445382413E-2</v>
      </c>
      <c r="S83" s="22">
        <f t="shared" si="19"/>
        <v>0.46496339526197916</v>
      </c>
      <c r="T83" s="19">
        <f t="shared" si="20"/>
        <v>0.53503660473802084</v>
      </c>
    </row>
    <row r="84" spans="13:20" x14ac:dyDescent="0.25">
      <c r="M84">
        <v>-0.14399999999999999</v>
      </c>
      <c r="N84" s="20">
        <f>(M84-E5)/E7</f>
        <v>-0.15894670422144414</v>
      </c>
      <c r="O84" s="21">
        <f t="shared" si="21"/>
        <v>0.43685543187397141</v>
      </c>
      <c r="Q84">
        <v>-0.104</v>
      </c>
      <c r="R84" s="20">
        <f>(Q84-E5)/E7</f>
        <v>-0.12056305191005942</v>
      </c>
      <c r="S84" s="22">
        <f t="shared" si="19"/>
        <v>0.45201856780534033</v>
      </c>
      <c r="T84" s="19">
        <f t="shared" si="20"/>
        <v>0.54798143219465967</v>
      </c>
    </row>
    <row r="85" spans="13:20" x14ac:dyDescent="0.25">
      <c r="M85">
        <v>-0.104</v>
      </c>
      <c r="N85" s="20">
        <f>(M85-E5)/E7</f>
        <v>-0.12056305191005942</v>
      </c>
      <c r="O85" s="21">
        <f t="shared" si="21"/>
        <v>0.45201856780534033</v>
      </c>
      <c r="Q85">
        <v>-0.14399999999999999</v>
      </c>
      <c r="R85" s="20">
        <f>(Q85-E5)/E7</f>
        <v>-0.15894670422144414</v>
      </c>
      <c r="S85" s="22">
        <f t="shared" si="19"/>
        <v>0.43685543187397141</v>
      </c>
      <c r="T85" s="19">
        <f t="shared" si="20"/>
        <v>0.56314456812602853</v>
      </c>
    </row>
    <row r="86" spans="13:20" x14ac:dyDescent="0.25">
      <c r="M86">
        <v>-7.0000000000000007E-2</v>
      </c>
      <c r="N86" s="20">
        <f>(M86-E5)/E7</f>
        <v>-8.7936947445382413E-2</v>
      </c>
      <c r="O86" s="21">
        <f t="shared" si="21"/>
        <v>0.46496339526197916</v>
      </c>
      <c r="Q86">
        <v>-0.14499999999999999</v>
      </c>
      <c r="R86" s="20">
        <f>(Q86-E5)/E7</f>
        <v>-0.15990629552922878</v>
      </c>
      <c r="S86" s="22">
        <f t="shared" si="19"/>
        <v>0.43647744461155857</v>
      </c>
      <c r="T86" s="19">
        <f t="shared" si="20"/>
        <v>0.56352255538844143</v>
      </c>
    </row>
    <row r="87" spans="13:20" x14ac:dyDescent="0.25">
      <c r="M87">
        <v>0.01</v>
      </c>
      <c r="N87" s="20">
        <f>(M87-E5)/E7</f>
        <v>-1.1169642822612961E-2</v>
      </c>
      <c r="O87" s="21">
        <f t="shared" si="21"/>
        <v>0.49554404987601003</v>
      </c>
      <c r="Q87">
        <v>-0.28100000000000003</v>
      </c>
      <c r="R87" s="20">
        <f>(Q87-E5)/E7</f>
        <v>-0.29041071338793684</v>
      </c>
      <c r="S87" s="22">
        <f t="shared" si="19"/>
        <v>0.38575102430599073</v>
      </c>
      <c r="T87" s="19">
        <f t="shared" si="20"/>
        <v>0.61424897569400927</v>
      </c>
    </row>
    <row r="88" spans="13:20" x14ac:dyDescent="0.25">
      <c r="M88">
        <v>9.5000000000000001E-2</v>
      </c>
      <c r="N88" s="20">
        <f>(M88-E5)/E7</f>
        <v>7.0395618339079577E-2</v>
      </c>
      <c r="O88" s="21">
        <f t="shared" si="21"/>
        <v>0.52806061067127863</v>
      </c>
      <c r="Q88">
        <v>-0.28899999999999998</v>
      </c>
      <c r="R88" s="20">
        <f>(Q88-E5)/E7</f>
        <v>-0.29808744385021374</v>
      </c>
      <c r="S88" s="22">
        <f t="shared" si="19"/>
        <v>0.38281821227822188</v>
      </c>
      <c r="T88" s="19">
        <f t="shared" si="20"/>
        <v>0.61718178772177812</v>
      </c>
    </row>
    <row r="89" spans="13:20" x14ac:dyDescent="0.25">
      <c r="M89">
        <v>0.125</v>
      </c>
      <c r="N89" s="20">
        <f>(M89-E5)/E7</f>
        <v>9.9183357572618119E-2</v>
      </c>
      <c r="O89" s="21">
        <f t="shared" si="21"/>
        <v>0.53950365578429638</v>
      </c>
      <c r="Q89">
        <v>-0.29599999999999999</v>
      </c>
      <c r="R89" s="20">
        <f>(Q89-E5)/E7</f>
        <v>-0.30480458300470609</v>
      </c>
      <c r="S89" s="22">
        <f t="shared" si="19"/>
        <v>0.38025749539714682</v>
      </c>
      <c r="T89" s="19">
        <f t="shared" si="20"/>
        <v>0.61974250460285318</v>
      </c>
    </row>
    <row r="90" spans="13:20" x14ac:dyDescent="0.25">
      <c r="M90">
        <v>0.13700000000000001</v>
      </c>
      <c r="N90" s="20">
        <f>(M90-E5)/E7</f>
        <v>0.11069845326603354</v>
      </c>
      <c r="O90" s="21">
        <f>NORMSDIST(N90)</f>
        <v>0.54407226372118656</v>
      </c>
      <c r="Q90">
        <v>-0.35399999999999998</v>
      </c>
      <c r="R90" s="20">
        <f>(Q90-E5)/E7</f>
        <v>-0.36046087885621392</v>
      </c>
      <c r="S90" s="22">
        <f>NORMSDIST(R90)</f>
        <v>0.35925125359116494</v>
      </c>
      <c r="T90" s="19">
        <f>1-S90</f>
        <v>0.64074874640883506</v>
      </c>
    </row>
    <row r="91" spans="13:20" x14ac:dyDescent="0.25">
      <c r="M91">
        <v>0.2</v>
      </c>
      <c r="N91" s="20">
        <f>(M91-E5)/E7</f>
        <v>0.17115270565646451</v>
      </c>
      <c r="O91" s="21">
        <f>NORMSDIST(N91)</f>
        <v>0.56794815294899736</v>
      </c>
      <c r="Q91">
        <v>-0.41799999999999998</v>
      </c>
      <c r="R91" s="20">
        <f>(Q91-E5)/E7</f>
        <v>-0.42187472255442948</v>
      </c>
      <c r="S91" s="22">
        <f>NORMSDIST(R91)</f>
        <v>0.33655823059450862</v>
      </c>
      <c r="T91" s="19">
        <f>1-S91</f>
        <v>0.66344176940549138</v>
      </c>
    </row>
    <row r="92" spans="13:20" x14ac:dyDescent="0.25">
      <c r="M92">
        <v>0.249</v>
      </c>
      <c r="N92" s="20">
        <f>(M92-E5)/E7</f>
        <v>0.21817267973791077</v>
      </c>
      <c r="O92" s="21">
        <f>NORMSDIST(N92)</f>
        <v>0.58635271461815108</v>
      </c>
      <c r="Q92">
        <v>-0.42899999999999999</v>
      </c>
      <c r="R92" s="20">
        <f>(Q92-E5)/E7</f>
        <v>-0.43243022694006028</v>
      </c>
      <c r="S92" s="22">
        <f t="shared" ref="S92:S109" si="22">NORMSDIST(R92)</f>
        <v>0.33271437655403358</v>
      </c>
      <c r="T92" s="19">
        <f t="shared" ref="T92:T109" si="23">1-S92</f>
        <v>0.66728562344596642</v>
      </c>
    </row>
    <row r="93" spans="13:20" x14ac:dyDescent="0.25">
      <c r="M93">
        <v>0.28299999999999997</v>
      </c>
      <c r="N93" s="20">
        <f>(M93-E5)/E7</f>
        <v>0.25079878420258778</v>
      </c>
      <c r="O93" s="21">
        <f t="shared" ref="O93:O108" si="24">NORMSDIST(N93)</f>
        <v>0.59901515919598358</v>
      </c>
      <c r="Q93">
        <v>-0.47699999999999998</v>
      </c>
      <c r="R93" s="20">
        <f>(Q93-E5)/E7</f>
        <v>-0.47849060971372193</v>
      </c>
      <c r="S93" s="22">
        <f t="shared" si="22"/>
        <v>0.31615052810313155</v>
      </c>
      <c r="T93" s="19">
        <f t="shared" si="23"/>
        <v>0.6838494718968684</v>
      </c>
    </row>
    <row r="94" spans="13:20" x14ac:dyDescent="0.25">
      <c r="M94">
        <v>0.43099999999999999</v>
      </c>
      <c r="N94" s="20">
        <f>(M94-E5)/E7</f>
        <v>0.39281829775471128</v>
      </c>
      <c r="O94" s="21">
        <f t="shared" si="24"/>
        <v>0.65277315541804692</v>
      </c>
      <c r="Q94">
        <v>-0.54100000000000004</v>
      </c>
      <c r="R94" s="20">
        <f>(Q94-E5)/E7</f>
        <v>-0.5399044534119376</v>
      </c>
      <c r="S94" s="22">
        <f t="shared" si="22"/>
        <v>0.29463146324913425</v>
      </c>
      <c r="T94" s="19">
        <f t="shared" si="23"/>
        <v>0.70536853675086575</v>
      </c>
    </row>
    <row r="95" spans="13:20" x14ac:dyDescent="0.25">
      <c r="M95">
        <v>0.56399999999999995</v>
      </c>
      <c r="N95" s="20">
        <f>(M95-E5)/E7</f>
        <v>0.52044394169006547</v>
      </c>
      <c r="O95" s="21">
        <f t="shared" si="24"/>
        <v>0.69862290494699841</v>
      </c>
      <c r="Q95">
        <v>-0.60799999999999998</v>
      </c>
      <c r="R95" s="20">
        <f>(Q95-E5)/E7</f>
        <v>-0.60419707103350695</v>
      </c>
      <c r="S95" s="22">
        <f t="shared" si="22"/>
        <v>0.27285631400859867</v>
      </c>
      <c r="T95" s="19">
        <f t="shared" si="23"/>
        <v>0.72714368599140133</v>
      </c>
    </row>
    <row r="96" spans="13:20" x14ac:dyDescent="0.25">
      <c r="M96">
        <v>0.68300000000000005</v>
      </c>
      <c r="N96" s="20">
        <f>(M96-E5)/E7</f>
        <v>0.63463530731643503</v>
      </c>
      <c r="O96" s="21">
        <f t="shared" si="24"/>
        <v>0.73716685242851132</v>
      </c>
      <c r="Q96">
        <v>-0.67</v>
      </c>
      <c r="R96" s="20">
        <f>(Q96-E5)/E7</f>
        <v>-0.66369173211615329</v>
      </c>
      <c r="S96" s="22">
        <f t="shared" si="22"/>
        <v>0.25344381607180044</v>
      </c>
      <c r="T96" s="19">
        <f t="shared" si="23"/>
        <v>0.74655618392819956</v>
      </c>
    </row>
    <row r="97" spans="13:20" x14ac:dyDescent="0.25">
      <c r="M97">
        <v>0.91300000000000003</v>
      </c>
      <c r="N97" s="20">
        <f>(M97-E5)/E7</f>
        <v>0.85534130810689724</v>
      </c>
      <c r="O97" s="21">
        <f t="shared" si="24"/>
        <v>0.80381888727654005</v>
      </c>
      <c r="Q97">
        <v>-0.69099999999999995</v>
      </c>
      <c r="R97" s="20">
        <f>(Q97-E5)/E7</f>
        <v>-0.68384314957963022</v>
      </c>
      <c r="S97" s="22">
        <f t="shared" si="22"/>
        <v>0.24703710800318324</v>
      </c>
      <c r="T97" s="19">
        <f t="shared" si="23"/>
        <v>0.75296289199681676</v>
      </c>
    </row>
    <row r="98" spans="13:20" x14ac:dyDescent="0.25">
      <c r="M98">
        <v>0.93700000000000006</v>
      </c>
      <c r="N98" s="20">
        <f>(M98-E5)/E7</f>
        <v>0.87837149949372806</v>
      </c>
      <c r="O98" s="21">
        <f t="shared" si="24"/>
        <v>0.81012892708481588</v>
      </c>
      <c r="Q98">
        <v>-0.69699999999999995</v>
      </c>
      <c r="R98" s="20">
        <f>(Q98-E5)/E7</f>
        <v>-0.68960069742633789</v>
      </c>
      <c r="S98" s="22">
        <f t="shared" si="22"/>
        <v>0.24522266433860823</v>
      </c>
      <c r="T98" s="19">
        <f t="shared" si="23"/>
        <v>0.75477733566139182</v>
      </c>
    </row>
    <row r="99" spans="13:20" x14ac:dyDescent="0.25">
      <c r="M99">
        <v>1.018</v>
      </c>
      <c r="N99" s="20">
        <f>(M99-E5)/E7</f>
        <v>0.9560983954242821</v>
      </c>
      <c r="O99" s="21">
        <f t="shared" si="24"/>
        <v>0.83048873730354433</v>
      </c>
      <c r="Q99">
        <v>-0.95199999999999996</v>
      </c>
      <c r="R99" s="20">
        <f>(Q99-E5)/E7</f>
        <v>-0.93429648091141548</v>
      </c>
      <c r="S99" s="22">
        <f t="shared" si="22"/>
        <v>0.17507548954733229</v>
      </c>
      <c r="T99" s="19">
        <f t="shared" si="23"/>
        <v>0.82492451045266768</v>
      </c>
    </row>
    <row r="100" spans="13:20" x14ac:dyDescent="0.25">
      <c r="M100">
        <v>1.0269999999999999</v>
      </c>
      <c r="N100" s="20">
        <f>(M100-E5)/E7</f>
        <v>0.96473471719434345</v>
      </c>
      <c r="O100" s="21">
        <f t="shared" si="24"/>
        <v>0.83266114918388268</v>
      </c>
      <c r="Q100">
        <v>-0.95899999999999996</v>
      </c>
      <c r="R100" s="20">
        <f>(Q100-E5)/E7</f>
        <v>-0.94101362006590783</v>
      </c>
      <c r="S100" s="22">
        <f t="shared" si="22"/>
        <v>0.17334893974086071</v>
      </c>
      <c r="T100" s="19">
        <f>1-S100</f>
        <v>0.82665106025913926</v>
      </c>
    </row>
    <row r="101" spans="13:20" x14ac:dyDescent="0.25">
      <c r="M101">
        <v>1.077</v>
      </c>
      <c r="N101" s="20">
        <f>(M101-E5)/E7</f>
        <v>1.0127142825835744</v>
      </c>
      <c r="O101" s="21">
        <f t="shared" si="24"/>
        <v>0.84440167311806746</v>
      </c>
      <c r="Q101">
        <v>-1.0880000000000001</v>
      </c>
      <c r="R101" s="20">
        <f>(Q101-E5)/E7</f>
        <v>-1.0648008987701238</v>
      </c>
      <c r="S101" s="22">
        <f t="shared" si="22"/>
        <v>0.14348301917416917</v>
      </c>
      <c r="T101" s="19">
        <f t="shared" si="23"/>
        <v>0.85651698082583083</v>
      </c>
    </row>
    <row r="102" spans="13:20" x14ac:dyDescent="0.25">
      <c r="M102">
        <v>1.24</v>
      </c>
      <c r="N102" s="20">
        <f>(M102-E5)/E7</f>
        <v>1.1691276657524672</v>
      </c>
      <c r="O102" s="21">
        <f t="shared" si="24"/>
        <v>0.87882390053301229</v>
      </c>
      <c r="Q102">
        <v>-1.1080000000000001</v>
      </c>
      <c r="R102" s="20">
        <f>(Q102-E5)/E7</f>
        <v>-1.0839927249258161</v>
      </c>
      <c r="S102" s="22">
        <f t="shared" si="22"/>
        <v>0.13918401225174318</v>
      </c>
      <c r="T102" s="19">
        <f t="shared" si="23"/>
        <v>0.86081598774825685</v>
      </c>
    </row>
    <row r="103" spans="13:20" x14ac:dyDescent="0.25">
      <c r="M103">
        <v>1.3169999999999999</v>
      </c>
      <c r="N103" s="20">
        <f>(M103-E5)/E7</f>
        <v>1.2430161964518827</v>
      </c>
      <c r="O103" s="21">
        <f t="shared" si="24"/>
        <v>0.89306906742919068</v>
      </c>
      <c r="Q103">
        <v>-1.169</v>
      </c>
      <c r="R103" s="20">
        <f>(Q103-E5)/E7</f>
        <v>-1.1425277947006778</v>
      </c>
      <c r="S103" s="22">
        <f t="shared" si="22"/>
        <v>0.12661734975562683</v>
      </c>
      <c r="T103" s="19">
        <f t="shared" si="23"/>
        <v>0.87338265024437312</v>
      </c>
    </row>
    <row r="104" spans="13:20" x14ac:dyDescent="0.25">
      <c r="M104">
        <v>1.5169999999999999</v>
      </c>
      <c r="N104" s="20">
        <f>(M104-E5)/E7</f>
        <v>1.4349344580088064</v>
      </c>
      <c r="O104" s="21">
        <f t="shared" si="24"/>
        <v>0.92434711231471101</v>
      </c>
      <c r="Q104">
        <v>-1.3220000000000001</v>
      </c>
      <c r="R104" s="20">
        <f>(Q104-E5)/E7</f>
        <v>-1.2893452647917245</v>
      </c>
      <c r="S104" s="22">
        <f t="shared" si="22"/>
        <v>9.8639040559070981E-2</v>
      </c>
      <c r="T104" s="19">
        <f t="shared" si="23"/>
        <v>0.90136095944092898</v>
      </c>
    </row>
    <row r="105" spans="13:20" x14ac:dyDescent="0.25">
      <c r="M105">
        <v>1.5669999999999999</v>
      </c>
      <c r="N105" s="20">
        <f>(M105-E5)/E7</f>
        <v>1.4829140233980374</v>
      </c>
      <c r="O105" s="21">
        <f t="shared" si="24"/>
        <v>0.9309513724481111</v>
      </c>
      <c r="Q105" s="5">
        <v>-1.343</v>
      </c>
      <c r="R105" s="20">
        <f>(Q105-E5)/E7</f>
        <v>-1.3094966822552012</v>
      </c>
      <c r="S105" s="22">
        <f t="shared" si="22"/>
        <v>9.5183080430627648E-2</v>
      </c>
      <c r="T105" s="19">
        <f t="shared" si="23"/>
        <v>0.90481691956937238</v>
      </c>
    </row>
    <row r="106" spans="13:20" x14ac:dyDescent="0.25">
      <c r="M106" s="5">
        <v>1.6719999999999999</v>
      </c>
      <c r="N106" s="20">
        <f>(M106-E5)/E7</f>
        <v>1.5836711107154222</v>
      </c>
      <c r="O106" s="21">
        <f t="shared" si="24"/>
        <v>0.94336570885701765</v>
      </c>
      <c r="Q106">
        <v>-1.42</v>
      </c>
      <c r="R106" s="20">
        <f>(Q106-E5)/E7</f>
        <v>-1.3833852129546169</v>
      </c>
      <c r="S106" s="22">
        <f t="shared" si="22"/>
        <v>8.3273391074130176E-2</v>
      </c>
      <c r="T106" s="19">
        <f t="shared" si="23"/>
        <v>0.91672660892586988</v>
      </c>
    </row>
    <row r="107" spans="13:20" x14ac:dyDescent="0.25">
      <c r="M107">
        <v>1.97</v>
      </c>
      <c r="N107" s="20">
        <f>(M107-E5)/E7</f>
        <v>1.8696293204352383</v>
      </c>
      <c r="O107" s="21">
        <f t="shared" si="24"/>
        <v>0.96923234463911445</v>
      </c>
      <c r="Q107">
        <v>-1.5249999999999999</v>
      </c>
      <c r="R107" s="20">
        <f>(Q107-E5)/E7</f>
        <v>-1.4841423002720018</v>
      </c>
      <c r="S107" s="22">
        <f t="shared" si="22"/>
        <v>6.8885586635598309E-2</v>
      </c>
      <c r="T107" s="19">
        <f t="shared" si="23"/>
        <v>0.93111441336440171</v>
      </c>
    </row>
    <row r="108" spans="13:20" x14ac:dyDescent="0.25">
      <c r="M108">
        <v>2.21</v>
      </c>
      <c r="N108" s="20">
        <f>(M108-E5)/E7</f>
        <v>2.0999312343035466</v>
      </c>
      <c r="O108" s="21">
        <f t="shared" si="24"/>
        <v>0.98213255465617977</v>
      </c>
      <c r="Q108">
        <v>-1.6379999999999999</v>
      </c>
      <c r="R108" s="20">
        <f>(Q108-E5)/E7</f>
        <v>-1.5925761180516635</v>
      </c>
      <c r="S108" s="22">
        <f t="shared" si="22"/>
        <v>5.5627657306523887E-2</v>
      </c>
      <c r="T108" s="19">
        <f>1-S108</f>
        <v>0.94437234269347614</v>
      </c>
    </row>
    <row r="109" spans="13:20" x14ac:dyDescent="0.25">
      <c r="M109">
        <v>2.2949999999999999</v>
      </c>
      <c r="N109" s="20">
        <f>(M109-E5)/E7</f>
        <v>2.1814964954652392</v>
      </c>
      <c r="O109" s="21">
        <f>NORMSDIST(N109)</f>
        <v>0.9854266433062292</v>
      </c>
      <c r="Q109">
        <v>-1.7170000000000001</v>
      </c>
      <c r="R109" s="20">
        <f>(Q109-E5)/E7</f>
        <v>-1.6683838313666486</v>
      </c>
      <c r="S109" s="22">
        <f t="shared" si="22"/>
        <v>4.7619777928807588E-2</v>
      </c>
      <c r="T109" s="19">
        <f t="shared" si="23"/>
        <v>0.95238022207119244</v>
      </c>
    </row>
  </sheetData>
  <sortState xmlns:xlrd2="http://schemas.microsoft.com/office/spreadsheetml/2017/richdata2" ref="O4:O53">
    <sortCondition descending="1" ref="O4"/>
  </sortState>
  <mergeCells count="10">
    <mergeCell ref="H3:I3"/>
    <mergeCell ref="C10:D10"/>
    <mergeCell ref="C28:K28"/>
    <mergeCell ref="C3:D3"/>
    <mergeCell ref="C4:D4"/>
    <mergeCell ref="C5:D5"/>
    <mergeCell ref="C6:D6"/>
    <mergeCell ref="C8:D8"/>
    <mergeCell ref="C9:D9"/>
    <mergeCell ref="C7:D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E26D0-1A2C-4896-AD76-8667157A5A0B}">
  <dimension ref="A1:V109"/>
  <sheetViews>
    <sheetView tabSelected="1" topLeftCell="A7" workbookViewId="0">
      <selection activeCell="G9" sqref="G9"/>
    </sheetView>
  </sheetViews>
  <sheetFormatPr defaultRowHeight="15" x14ac:dyDescent="0.25"/>
  <cols>
    <col min="4" max="4" width="15.140625" customWidth="1"/>
    <col min="8" max="8" width="15.28515625" customWidth="1"/>
    <col min="9" max="9" width="14.85546875" customWidth="1"/>
    <col min="10" max="10" width="13.7109375" customWidth="1"/>
    <col min="11" max="11" width="11.85546875" customWidth="1"/>
    <col min="15" max="15" width="13.42578125" customWidth="1"/>
    <col min="17" max="17" width="9.5703125" bestFit="1" customWidth="1"/>
    <col min="19" max="19" width="13.28515625" customWidth="1"/>
    <col min="20" max="20" width="12.28515625" customWidth="1"/>
    <col min="21" max="21" width="19.140625" customWidth="1"/>
  </cols>
  <sheetData>
    <row r="1" spans="1:21" x14ac:dyDescent="0.25">
      <c r="A1">
        <v>7.7169999999999996</v>
      </c>
      <c r="M1" s="10" t="s">
        <v>15</v>
      </c>
    </row>
    <row r="2" spans="1:21" x14ac:dyDescent="0.25">
      <c r="A2">
        <v>7.9710000000000001</v>
      </c>
      <c r="M2" s="10"/>
      <c r="N2" s="10" t="s">
        <v>16</v>
      </c>
      <c r="O2" s="10" t="s">
        <v>17</v>
      </c>
      <c r="P2" s="10" t="s">
        <v>18</v>
      </c>
      <c r="Q2" s="10" t="s">
        <v>20</v>
      </c>
      <c r="R2" s="10" t="s">
        <v>21</v>
      </c>
      <c r="S2" s="10" t="s">
        <v>22</v>
      </c>
      <c r="T2" s="10" t="s">
        <v>23</v>
      </c>
      <c r="U2" s="10" t="s">
        <v>24</v>
      </c>
    </row>
    <row r="3" spans="1:21" ht="15.75" thickBot="1" x14ac:dyDescent="0.3">
      <c r="A3">
        <v>5.2610000000000001</v>
      </c>
      <c r="C3" s="1" t="s">
        <v>0</v>
      </c>
      <c r="D3" s="1"/>
      <c r="E3" s="2">
        <f>COUNT(A1:A50)</f>
        <v>50</v>
      </c>
      <c r="H3" s="7" t="s">
        <v>7</v>
      </c>
      <c r="I3" s="8"/>
      <c r="J3" s="9" t="s">
        <v>8</v>
      </c>
      <c r="K3" s="10" t="s">
        <v>9</v>
      </c>
      <c r="M3" s="10"/>
      <c r="S3" s="10"/>
    </row>
    <row r="4" spans="1:21" x14ac:dyDescent="0.25">
      <c r="A4">
        <v>5.9939999999999998</v>
      </c>
      <c r="C4" s="1" t="s">
        <v>1</v>
      </c>
      <c r="D4" s="1"/>
      <c r="E4" s="4">
        <f>SQRT(E3)</f>
        <v>7.0710678118654755</v>
      </c>
      <c r="H4" s="11" t="s">
        <v>10</v>
      </c>
      <c r="I4" s="11" t="s">
        <v>11</v>
      </c>
      <c r="J4" s="12"/>
      <c r="K4" s="10" t="s">
        <v>12</v>
      </c>
      <c r="M4" s="10">
        <v>1</v>
      </c>
      <c r="N4">
        <v>5.0570000000000004</v>
      </c>
      <c r="O4">
        <v>7.9710000000000001</v>
      </c>
      <c r="P4" s="10">
        <f>(2*M4)-1</f>
        <v>1</v>
      </c>
      <c r="Q4" s="21">
        <f>O60</f>
        <v>5.936634910263832E-2</v>
      </c>
      <c r="R4" s="19">
        <f>T60</f>
        <v>5.7562758272227565E-2</v>
      </c>
      <c r="S4" s="23">
        <f>LN(Q4)</f>
        <v>-2.8240277265664955</v>
      </c>
      <c r="T4" s="23">
        <f>LN(R4)</f>
        <v>-2.8548794781627347</v>
      </c>
      <c r="U4" s="23">
        <f>P4*((S4+T4))</f>
        <v>-5.6789072047292297</v>
      </c>
    </row>
    <row r="5" spans="1:21" x14ac:dyDescent="0.25">
      <c r="A5">
        <v>7.2149999999999999</v>
      </c>
      <c r="C5" s="1" t="s">
        <v>2</v>
      </c>
      <c r="D5" s="1"/>
      <c r="E5" s="5">
        <f>AVERAGE(A1:A50)</f>
        <v>6.5068199999999976</v>
      </c>
      <c r="H5" s="13">
        <f>E8</f>
        <v>5.0570000000000004</v>
      </c>
      <c r="I5" s="13">
        <f>H5+$E$10</f>
        <v>5.4691018320755198</v>
      </c>
      <c r="J5" s="14">
        <f>K5</f>
        <v>7</v>
      </c>
      <c r="K5" s="14">
        <f>FREQUENCY($A$1:$A$50,I5:I15)</f>
        <v>7</v>
      </c>
      <c r="M5" s="10">
        <v>2</v>
      </c>
      <c r="N5">
        <v>5.0910000000000002</v>
      </c>
      <c r="O5">
        <v>7.96</v>
      </c>
      <c r="P5" s="10">
        <f>(2*M5)-1</f>
        <v>3</v>
      </c>
      <c r="Q5" s="21">
        <f>O61</f>
        <v>6.3813269318501134E-2</v>
      </c>
      <c r="R5" s="19">
        <f>T61</f>
        <v>5.8940418185131738E-2</v>
      </c>
      <c r="S5" s="23">
        <f>LN(Q5)</f>
        <v>-2.7517941272082616</v>
      </c>
      <c r="T5" s="23">
        <f>LN(R5)</f>
        <v>-2.8312282065988148</v>
      </c>
      <c r="U5" s="23">
        <f>P5*((S5+T5))</f>
        <v>-16.749067001421228</v>
      </c>
    </row>
    <row r="6" spans="1:21" x14ac:dyDescent="0.25">
      <c r="A6">
        <v>6.1</v>
      </c>
      <c r="C6" s="1" t="s">
        <v>3</v>
      </c>
      <c r="D6" s="1"/>
      <c r="E6" s="4">
        <f>VAR(A1:A50)</f>
        <v>0.86360455877553366</v>
      </c>
      <c r="H6" s="13">
        <f>I5+0.01</f>
        <v>5.4791018320755196</v>
      </c>
      <c r="I6" s="13">
        <f>H6+E10</f>
        <v>5.891203664151039</v>
      </c>
      <c r="J6" s="14">
        <f>K6-K5</f>
        <v>6</v>
      </c>
      <c r="K6" s="14">
        <f>FREQUENCY($A$1:$A$50,I6:I15)</f>
        <v>13</v>
      </c>
      <c r="M6" s="10">
        <v>3</v>
      </c>
      <c r="N6">
        <v>5.1289999999999996</v>
      </c>
      <c r="O6">
        <v>7.9359999999999999</v>
      </c>
      <c r="P6" s="10">
        <f>(2*M6)-1</f>
        <v>5</v>
      </c>
      <c r="Q6" s="21">
        <f>O62</f>
        <v>6.908535551701199E-2</v>
      </c>
      <c r="R6" s="19">
        <f>T62</f>
        <v>6.2035940472036533E-2</v>
      </c>
      <c r="S6" s="23">
        <f>LN(Q6)</f>
        <v>-2.6724125024056566</v>
      </c>
      <c r="T6" s="23">
        <f>LN(R6)</f>
        <v>-2.7800413768566634</v>
      </c>
      <c r="U6" s="23">
        <f>P6*((S6+T6))</f>
        <v>-27.262269396311602</v>
      </c>
    </row>
    <row r="7" spans="1:21" x14ac:dyDescent="0.25">
      <c r="A7">
        <v>6.8760000000000003</v>
      </c>
      <c r="C7" s="3" t="s">
        <v>4</v>
      </c>
      <c r="D7" s="3"/>
      <c r="E7" s="4">
        <f>SQRT(E6)</f>
        <v>0.92930326523451623</v>
      </c>
      <c r="H7" s="13">
        <f t="shared" ref="H7:H11" si="0">I6+0.01</f>
        <v>5.9012036641510388</v>
      </c>
      <c r="I7" s="13">
        <f>H7+E10</f>
        <v>6.3133054962265582</v>
      </c>
      <c r="J7" s="14">
        <f>K7-K6</f>
        <v>12</v>
      </c>
      <c r="K7" s="14">
        <f>FREQUENCY($A$1:$A$50,I7:I15)</f>
        <v>25</v>
      </c>
      <c r="M7" s="10">
        <v>4</v>
      </c>
      <c r="N7">
        <v>5.1529999999999996</v>
      </c>
      <c r="O7">
        <v>7.8719999999999999</v>
      </c>
      <c r="P7" s="10">
        <f>(2*M7)-1</f>
        <v>7</v>
      </c>
      <c r="Q7" s="21">
        <f>O63</f>
        <v>7.2584163309660554E-2</v>
      </c>
      <c r="R7" s="19">
        <f>T63</f>
        <v>7.0911505450882095E-2</v>
      </c>
      <c r="S7" s="23">
        <f>LN(Q7)</f>
        <v>-2.6230085171771256</v>
      </c>
      <c r="T7" s="23">
        <f>LN(R7)</f>
        <v>-2.6463225814462117</v>
      </c>
      <c r="U7" s="23">
        <f>P7*((S7+T7))</f>
        <v>-36.885317690363358</v>
      </c>
    </row>
    <row r="8" spans="1:21" x14ac:dyDescent="0.25">
      <c r="A8">
        <v>7.5140000000000002</v>
      </c>
      <c r="C8" s="1" t="s">
        <v>5</v>
      </c>
      <c r="D8" s="1"/>
      <c r="E8" s="6">
        <f>MIN(A1:A50)</f>
        <v>5.0570000000000004</v>
      </c>
      <c r="H8" s="13">
        <f t="shared" si="0"/>
        <v>6.323305496226558</v>
      </c>
      <c r="I8" s="13">
        <f t="shared" ref="I8" si="1">H8+$E$10</f>
        <v>6.7354073283020774</v>
      </c>
      <c r="J8" s="14">
        <f>K8-K7</f>
        <v>6</v>
      </c>
      <c r="K8" s="14">
        <f>FREQUENCY($A$1:$A$50,I8:I15)</f>
        <v>31</v>
      </c>
      <c r="M8" s="10">
        <v>5</v>
      </c>
      <c r="N8">
        <v>5.2350000000000003</v>
      </c>
      <c r="O8">
        <v>7.8140000000000001</v>
      </c>
      <c r="P8" s="10">
        <f>(2*M8)-1</f>
        <v>9</v>
      </c>
      <c r="Q8" s="21">
        <f>O64</f>
        <v>8.5566286224768431E-2</v>
      </c>
      <c r="R8" s="19">
        <f>T64</f>
        <v>7.9769500357256051E-2</v>
      </c>
      <c r="S8" s="23">
        <f>LN(Q8)</f>
        <v>-2.4584639259291006</v>
      </c>
      <c r="T8" s="23">
        <f>LN(R8)</f>
        <v>-2.5286140486206974</v>
      </c>
      <c r="U8" s="23">
        <f>P8*((S8+T8))</f>
        <v>-44.883701770948186</v>
      </c>
    </row>
    <row r="9" spans="1:21" x14ac:dyDescent="0.25">
      <c r="A9">
        <v>6.4089999999999998</v>
      </c>
      <c r="C9" s="1" t="s">
        <v>6</v>
      </c>
      <c r="D9" s="1"/>
      <c r="E9" s="6">
        <f>MAX(A1:A50)</f>
        <v>7.9710000000000001</v>
      </c>
      <c r="H9" s="13">
        <f t="shared" si="0"/>
        <v>6.7454073283020772</v>
      </c>
      <c r="I9" s="13">
        <f t="shared" ref="I9" si="2">H9+E13</f>
        <v>6.7454073283020772</v>
      </c>
      <c r="J9" s="14">
        <f t="shared" ref="J9:J11" si="3">K9-K8</f>
        <v>0</v>
      </c>
      <c r="K9" s="14">
        <f>FREQUENCY($A$1:$A$50,I9:I15)</f>
        <v>31</v>
      </c>
      <c r="M9" s="10">
        <v>6</v>
      </c>
      <c r="N9">
        <v>5.2610000000000001</v>
      </c>
      <c r="O9">
        <v>7.7450000000000001</v>
      </c>
      <c r="P9" s="10">
        <f>(2*M9)-1</f>
        <v>11</v>
      </c>
      <c r="Q9" s="21">
        <f>O65</f>
        <v>9.0025870309869985E-2</v>
      </c>
      <c r="R9" s="19">
        <f>T65</f>
        <v>9.136857388750852E-2</v>
      </c>
      <c r="S9" s="23">
        <f>LN(Q9)</f>
        <v>-2.4076582020696566</v>
      </c>
      <c r="T9" s="23">
        <f>LN(R9)</f>
        <v>-2.3928536901977329</v>
      </c>
      <c r="U9" s="23">
        <f>P9*((S9+T9))</f>
        <v>-52.805630814941281</v>
      </c>
    </row>
    <row r="10" spans="1:21" x14ac:dyDescent="0.25">
      <c r="A10">
        <v>6.6790000000000003</v>
      </c>
      <c r="C10" s="16" t="s">
        <v>14</v>
      </c>
      <c r="D10" s="17"/>
      <c r="E10" s="18">
        <f>(E9-E8)/E4</f>
        <v>0.41210183207551981</v>
      </c>
      <c r="H10" s="13">
        <f t="shared" si="0"/>
        <v>6.755407328302077</v>
      </c>
      <c r="I10" s="13">
        <f t="shared" ref="I10" si="4">H10+E13</f>
        <v>6.755407328302077</v>
      </c>
      <c r="J10" s="14">
        <f t="shared" si="3"/>
        <v>0</v>
      </c>
      <c r="K10" s="14">
        <f>FREQUENCY($A$1:$A$50,I10:I15)</f>
        <v>31</v>
      </c>
      <c r="M10" s="10">
        <v>7</v>
      </c>
      <c r="N10">
        <v>5.3860000000000001</v>
      </c>
      <c r="O10">
        <v>7.734</v>
      </c>
      <c r="P10" s="10">
        <f>(2*M10)-1</f>
        <v>13</v>
      </c>
      <c r="Q10" s="21">
        <f>O66</f>
        <v>0.11389209522861772</v>
      </c>
      <c r="R10" s="19">
        <f>T66</f>
        <v>9.3327778165129271E-2</v>
      </c>
      <c r="S10" s="23">
        <f>LN(Q10)</f>
        <v>-2.1725038119152553</v>
      </c>
      <c r="T10" s="23">
        <f>LN(R10)</f>
        <v>-2.3716374859116915</v>
      </c>
      <c r="U10" s="23">
        <f>P10*((S10+T10))</f>
        <v>-59.073836871750309</v>
      </c>
    </row>
    <row r="11" spans="1:21" x14ac:dyDescent="0.25">
      <c r="A11">
        <v>6.3769999999999998</v>
      </c>
      <c r="H11" s="13">
        <f>I10+0.01</f>
        <v>6.7654073283020768</v>
      </c>
      <c r="I11" s="13">
        <f t="shared" ref="I11" si="5">H11+$E$10</f>
        <v>7.1775091603775962</v>
      </c>
      <c r="J11" s="14">
        <f t="shared" si="3"/>
        <v>3</v>
      </c>
      <c r="K11" s="14">
        <f>FREQUENCY($A$1:$A$50,I11:I15)</f>
        <v>34</v>
      </c>
      <c r="M11" s="10">
        <v>8</v>
      </c>
      <c r="N11">
        <v>5.4710000000000001</v>
      </c>
      <c r="O11">
        <v>7.7169999999999996</v>
      </c>
      <c r="P11" s="10">
        <f>(2*M11)-1</f>
        <v>15</v>
      </c>
      <c r="Q11" s="21">
        <f>O67</f>
        <v>0.13250664932108686</v>
      </c>
      <c r="R11" s="19">
        <f>T67</f>
        <v>9.641642084613411E-2</v>
      </c>
      <c r="S11" s="23">
        <f>LN(Q11)</f>
        <v>-2.02112245125964</v>
      </c>
      <c r="T11" s="23">
        <f>LN(R11)</f>
        <v>-2.3390787511444393</v>
      </c>
      <c r="U11" s="23">
        <f>P11*((S11+T11))</f>
        <v>-65.403018036061184</v>
      </c>
    </row>
    <row r="12" spans="1:21" x14ac:dyDescent="0.25">
      <c r="A12">
        <v>6.1550000000000002</v>
      </c>
      <c r="H12" s="13">
        <f>I11+0.01</f>
        <v>7.187509160377596</v>
      </c>
      <c r="I12" s="13">
        <f>H12+$E$10</f>
        <v>7.5996109924531154</v>
      </c>
      <c r="J12" s="14">
        <f>K12-K11</f>
        <v>8</v>
      </c>
      <c r="K12" s="14">
        <f>FREQUENCY($A$1:$A$50,I12:I15)</f>
        <v>42</v>
      </c>
      <c r="M12" s="10">
        <v>9</v>
      </c>
      <c r="N12">
        <v>5.4779999999999998</v>
      </c>
      <c r="O12">
        <v>7.5869999999999997</v>
      </c>
      <c r="P12" s="10">
        <f>(2*M12)-1</f>
        <v>17</v>
      </c>
      <c r="Q12" s="21">
        <f>O68</f>
        <v>0.13412805635750577</v>
      </c>
      <c r="R12" s="19">
        <f>T68</f>
        <v>0.12254571195760688</v>
      </c>
      <c r="S12" s="23">
        <f>LN(Q12)</f>
        <v>-2.0089602909096858</v>
      </c>
      <c r="T12" s="23">
        <f>LN(R12)</f>
        <v>-2.0992711597661917</v>
      </c>
      <c r="U12" s="23">
        <f>P12*((S12+T12))</f>
        <v>-69.839934661489906</v>
      </c>
    </row>
    <row r="13" spans="1:21" x14ac:dyDescent="0.25">
      <c r="A13">
        <v>7.5119999999999996</v>
      </c>
      <c r="H13" s="13">
        <f>I12+0.01</f>
        <v>7.6096109924531152</v>
      </c>
      <c r="I13" s="13">
        <f>H13+E17</f>
        <v>7.6096109924531152</v>
      </c>
      <c r="J13" s="14">
        <f>K13-K12</f>
        <v>0</v>
      </c>
      <c r="K13" s="14">
        <f>FREQUENCY($A$1:$A$50,I13:I15)</f>
        <v>42</v>
      </c>
      <c r="M13" s="10">
        <v>10</v>
      </c>
      <c r="N13">
        <v>5.548</v>
      </c>
      <c r="O13">
        <v>7.5789999999999997</v>
      </c>
      <c r="P13" s="10">
        <f>(2*M13)-1</f>
        <v>19</v>
      </c>
      <c r="Q13" s="21">
        <f>O69</f>
        <v>0.1510917608595892</v>
      </c>
      <c r="R13" s="19">
        <f>T69</f>
        <v>0.12430214288936325</v>
      </c>
      <c r="S13" s="23">
        <f>LN(Q13)</f>
        <v>-1.889867938922833</v>
      </c>
      <c r="T13" s="23">
        <f>LN(R13)</f>
        <v>-2.0850400409570877</v>
      </c>
      <c r="U13" s="23">
        <f>P13*((S13+T13))</f>
        <v>-75.5232516177185</v>
      </c>
    </row>
    <row r="14" spans="1:21" x14ac:dyDescent="0.25">
      <c r="A14">
        <v>7.9359999999999999</v>
      </c>
      <c r="H14" s="13">
        <f>I13+0.01</f>
        <v>7.619610992453115</v>
      </c>
      <c r="I14" s="13">
        <f>H14+E17</f>
        <v>7.619610992453115</v>
      </c>
      <c r="J14" s="14">
        <f t="shared" ref="J14:J15" si="6">K14-K13</f>
        <v>0</v>
      </c>
      <c r="K14" s="14">
        <f>FREQUENCY($A$1:$A$50,I14:I15)</f>
        <v>42</v>
      </c>
      <c r="M14" s="10">
        <v>11</v>
      </c>
      <c r="N14">
        <v>5.5949999999999998</v>
      </c>
      <c r="O14">
        <v>7.5609999999999999</v>
      </c>
      <c r="P14" s="10">
        <f>(2*M14)-1</f>
        <v>21</v>
      </c>
      <c r="Q14" s="21">
        <f>O70</f>
        <v>0.16325034190931803</v>
      </c>
      <c r="R14" s="19">
        <f>T70</f>
        <v>0.12831827771343707</v>
      </c>
      <c r="S14" s="23">
        <f>LN(Q14)</f>
        <v>-1.8124704164368677</v>
      </c>
      <c r="T14" s="23">
        <f>LN(R14)</f>
        <v>-2.0532415567632558</v>
      </c>
      <c r="U14" s="23">
        <f>P14*((S14+T14))</f>
        <v>-81.17995143720259</v>
      </c>
    </row>
    <row r="15" spans="1:21" x14ac:dyDescent="0.25">
      <c r="A15">
        <v>7.96</v>
      </c>
      <c r="H15" s="13">
        <f>I14+0.01</f>
        <v>7.6296109924531148</v>
      </c>
      <c r="I15" s="13">
        <f t="shared" ref="I15" si="7">H15+$E$10</f>
        <v>8.0417128245286342</v>
      </c>
      <c r="J15" s="14">
        <f t="shared" si="6"/>
        <v>8</v>
      </c>
      <c r="K15" s="14">
        <f>FREQUENCY($A$1:$A$50,I15)</f>
        <v>50</v>
      </c>
      <c r="M15" s="10">
        <v>12</v>
      </c>
      <c r="N15">
        <v>5.7409999999999997</v>
      </c>
      <c r="O15">
        <v>7.5140000000000002</v>
      </c>
      <c r="P15" s="10">
        <f>(2*M15)-1</f>
        <v>23</v>
      </c>
      <c r="Q15" s="21">
        <f>O71</f>
        <v>0.20494712345514463</v>
      </c>
      <c r="R15" s="19">
        <f>T71</f>
        <v>0.13922647510028363</v>
      </c>
      <c r="S15" s="23">
        <f>LN(Q15)</f>
        <v>-1.5850032674796666</v>
      </c>
      <c r="T15" s="23">
        <f>LN(R15)</f>
        <v>-1.9716533544805883</v>
      </c>
      <c r="U15" s="23">
        <f>P15*((S15+T15))</f>
        <v>-81.803102305085872</v>
      </c>
    </row>
    <row r="16" spans="1:21" x14ac:dyDescent="0.25">
      <c r="A16">
        <v>6.157</v>
      </c>
      <c r="H16" s="13"/>
      <c r="I16" s="11" t="s">
        <v>13</v>
      </c>
      <c r="J16" s="15">
        <f>SUM(J5:J15)</f>
        <v>50</v>
      </c>
      <c r="K16" s="11"/>
      <c r="M16" s="10">
        <v>13</v>
      </c>
      <c r="N16">
        <v>5.7960000000000003</v>
      </c>
      <c r="O16">
        <v>7.5119999999999996</v>
      </c>
      <c r="P16" s="10">
        <f>(2*M16)-1</f>
        <v>25</v>
      </c>
      <c r="Q16" s="21">
        <f>O72</f>
        <v>0.2221668502576605</v>
      </c>
      <c r="R16" s="19">
        <f>T72</f>
        <v>0.1397042488317265</v>
      </c>
      <c r="S16" s="23">
        <f>LN(Q16)</f>
        <v>-1.504326601665761</v>
      </c>
      <c r="T16" s="23">
        <f>LN(R16)</f>
        <v>-1.9682275992108753</v>
      </c>
      <c r="U16" s="23">
        <f>P16*((S16+T16))</f>
        <v>-86.813855021915913</v>
      </c>
    </row>
    <row r="17" spans="1:21" x14ac:dyDescent="0.25">
      <c r="A17">
        <v>5.7960000000000003</v>
      </c>
      <c r="M17" s="10">
        <v>14</v>
      </c>
      <c r="N17">
        <v>5.9219999999999997</v>
      </c>
      <c r="O17">
        <v>7.492</v>
      </c>
      <c r="P17" s="10">
        <f>(2*M17)-1</f>
        <v>27</v>
      </c>
      <c r="Q17" s="21">
        <f>O73</f>
        <v>0.26457300581299925</v>
      </c>
      <c r="R17" s="19">
        <f>T73</f>
        <v>0.14454328635137825</v>
      </c>
      <c r="S17" s="23">
        <f>LN(Q17)</f>
        <v>-1.3296380513528778</v>
      </c>
      <c r="T17" s="23">
        <f>LN(R17)</f>
        <v>-1.9341762567635372</v>
      </c>
      <c r="U17" s="23">
        <f>P17*((S17+T17))</f>
        <v>-88.122986319143209</v>
      </c>
    </row>
    <row r="18" spans="1:21" x14ac:dyDescent="0.25">
      <c r="A18">
        <v>7.5789999999999997</v>
      </c>
      <c r="M18" s="10">
        <v>15</v>
      </c>
      <c r="N18">
        <v>5.9619999999999997</v>
      </c>
      <c r="O18">
        <v>7.484</v>
      </c>
      <c r="P18" s="10">
        <f>(2*M18)-1</f>
        <v>29</v>
      </c>
      <c r="Q18" s="21">
        <f>O74</f>
        <v>0.2788479929782901</v>
      </c>
      <c r="R18" s="19">
        <f>T74</f>
        <v>0.14651015377899812</v>
      </c>
      <c r="S18" s="23">
        <f>LN(Q18)</f>
        <v>-1.2770884736682981</v>
      </c>
      <c r="T18" s="23">
        <f>LN(R18)</f>
        <v>-1.9206605438551183</v>
      </c>
      <c r="U18" s="23">
        <f>P18*((S18+T18))</f>
        <v>-92.734721508179078</v>
      </c>
    </row>
    <row r="19" spans="1:21" x14ac:dyDescent="0.25">
      <c r="A19">
        <v>6.45</v>
      </c>
      <c r="M19" s="10">
        <v>16</v>
      </c>
      <c r="N19">
        <v>5.9829999999999997</v>
      </c>
      <c r="O19">
        <v>7.2149999999999999</v>
      </c>
      <c r="P19" s="10">
        <f>(2*M19)-1</f>
        <v>31</v>
      </c>
      <c r="Q19" s="21">
        <f>O75</f>
        <v>0.28648950497438808</v>
      </c>
      <c r="R19" s="19">
        <f>T75</f>
        <v>0.2230136535945938</v>
      </c>
      <c r="S19" s="23">
        <f>LN(Q19)</f>
        <v>-1.250053375350354</v>
      </c>
      <c r="T19" s="23">
        <f>LN(R19)</f>
        <v>-1.5005222825147209</v>
      </c>
      <c r="U19" s="23">
        <f>P19*((S19+T19))</f>
        <v>-85.267845393817325</v>
      </c>
    </row>
    <row r="20" spans="1:21" x14ac:dyDescent="0.25">
      <c r="A20">
        <v>6.7190000000000003</v>
      </c>
      <c r="M20" s="10">
        <v>17</v>
      </c>
      <c r="N20">
        <v>5.9939999999999998</v>
      </c>
      <c r="O20">
        <v>6.9740000000000002</v>
      </c>
      <c r="P20" s="10">
        <f>(2*M20)-1</f>
        <v>33</v>
      </c>
      <c r="Q20" s="21">
        <f>O76</f>
        <v>0.29053146478021341</v>
      </c>
      <c r="R20" s="19">
        <f>T76</f>
        <v>0.30758032245604627</v>
      </c>
      <c r="S20" s="23">
        <f>LN(Q20)</f>
        <v>-1.2360433960591144</v>
      </c>
      <c r="T20" s="23">
        <f>LN(R20)</f>
        <v>-1.1790190146061057</v>
      </c>
      <c r="U20" s="23">
        <f>P20*((S20+T20))</f>
        <v>-79.69705955195225</v>
      </c>
    </row>
    <row r="21" spans="1:21" x14ac:dyDescent="0.25">
      <c r="A21">
        <v>6.15</v>
      </c>
      <c r="M21" s="10">
        <v>18</v>
      </c>
      <c r="N21">
        <v>6.0529999999999999</v>
      </c>
      <c r="O21">
        <v>6.8760000000000003</v>
      </c>
      <c r="P21" s="10">
        <f>(2*M21)-1</f>
        <v>35</v>
      </c>
      <c r="Q21" s="21">
        <f>O77</f>
        <v>0.31265297590558411</v>
      </c>
      <c r="R21" s="19">
        <f>T77</f>
        <v>0.34558589289193176</v>
      </c>
      <c r="S21" s="23">
        <f>LN(Q21)</f>
        <v>-1.162661406685058</v>
      </c>
      <c r="T21" s="23">
        <f>LN(R21)</f>
        <v>-1.0625140620638001</v>
      </c>
      <c r="U21" s="23">
        <f>P21*((S21+T21))</f>
        <v>-77.881141406210034</v>
      </c>
    </row>
    <row r="22" spans="1:21" x14ac:dyDescent="0.25">
      <c r="A22">
        <v>5.9829999999999997</v>
      </c>
      <c r="G22">
        <f>U56</f>
        <v>1.168102191989469</v>
      </c>
      <c r="M22" s="10">
        <v>19</v>
      </c>
      <c r="N22">
        <v>6.1</v>
      </c>
      <c r="O22">
        <v>6.8380000000000001</v>
      </c>
      <c r="P22" s="10">
        <f>(2*M22)-1</f>
        <v>37</v>
      </c>
      <c r="Q22" s="21">
        <f>O78</f>
        <v>0.33077693543389675</v>
      </c>
      <c r="R22" s="19">
        <f>T78</f>
        <v>0.36078005631321497</v>
      </c>
      <c r="S22" s="23">
        <f>LN(Q22)</f>
        <v>-1.1063110418610558</v>
      </c>
      <c r="T22" s="23">
        <f>LN(R22)</f>
        <v>-1.0194867686152091</v>
      </c>
      <c r="U22" s="23">
        <f>P22*((S22+T22))</f>
        <v>-78.654518987621813</v>
      </c>
    </row>
    <row r="23" spans="1:21" x14ac:dyDescent="0.25">
      <c r="A23">
        <v>5.0910000000000002</v>
      </c>
      <c r="M23" s="10">
        <v>20</v>
      </c>
      <c r="N23">
        <v>6.15</v>
      </c>
      <c r="O23">
        <v>6.7190000000000003</v>
      </c>
      <c r="P23" s="10">
        <f>(2*M23)-1</f>
        <v>39</v>
      </c>
      <c r="Q23" s="21">
        <f>O79</f>
        <v>0.35050216576947968</v>
      </c>
      <c r="R23" s="19">
        <f>T79</f>
        <v>0.40969812032725939</v>
      </c>
      <c r="S23" s="23">
        <f>LN(Q23)</f>
        <v>-1.0483883934410487</v>
      </c>
      <c r="T23" s="23">
        <f>LN(R23)</f>
        <v>-0.8923346823645143</v>
      </c>
      <c r="U23" s="23">
        <f>P23*((S23+T23))</f>
        <v>-75.688199956416952</v>
      </c>
    </row>
    <row r="24" spans="1:21" x14ac:dyDescent="0.25">
      <c r="A24">
        <v>7.492</v>
      </c>
      <c r="M24" s="10">
        <v>21</v>
      </c>
      <c r="N24">
        <v>6.15</v>
      </c>
      <c r="O24">
        <v>6.6790000000000003</v>
      </c>
      <c r="P24" s="10">
        <f>(2*M24)-1</f>
        <v>41</v>
      </c>
      <c r="Q24" s="21">
        <f>O80</f>
        <v>0.35050216576947968</v>
      </c>
      <c r="R24" s="19">
        <f>T80</f>
        <v>0.42650526443548475</v>
      </c>
      <c r="S24" s="23">
        <f>LN(Q24)</f>
        <v>-1.0483883934410487</v>
      </c>
      <c r="T24" s="23">
        <f>LN(R24)</f>
        <v>-0.85213056878429616</v>
      </c>
      <c r="U24" s="23">
        <f>P24*((S24+T24))</f>
        <v>-77.921277451239135</v>
      </c>
    </row>
    <row r="25" spans="1:21" x14ac:dyDescent="0.25">
      <c r="A25">
        <v>6.9740000000000002</v>
      </c>
      <c r="M25" s="10">
        <v>22</v>
      </c>
      <c r="N25">
        <v>6.1550000000000002</v>
      </c>
      <c r="O25">
        <v>6.45</v>
      </c>
      <c r="P25" s="10">
        <f>(2*M25)-1</f>
        <v>43</v>
      </c>
      <c r="Q25" s="21">
        <f>O81</f>
        <v>0.3524981419184135</v>
      </c>
      <c r="R25" s="19">
        <f>T81</f>
        <v>0.52437717101174686</v>
      </c>
      <c r="S25" s="23">
        <f>LN(Q25)</f>
        <v>-1.0427099278971432</v>
      </c>
      <c r="T25" s="23">
        <f>LN(R25)</f>
        <v>-0.64554406157997002</v>
      </c>
      <c r="U25" s="23">
        <f>P25*((S25+T25))</f>
        <v>-72.594921547515867</v>
      </c>
    </row>
    <row r="26" spans="1:21" x14ac:dyDescent="0.25">
      <c r="A26">
        <v>5.3860000000000001</v>
      </c>
      <c r="M26" s="10">
        <v>23</v>
      </c>
      <c r="N26">
        <v>6.157</v>
      </c>
      <c r="O26">
        <v>6.4089999999999998</v>
      </c>
      <c r="P26" s="10">
        <f>(2*M26)-1</f>
        <v>45</v>
      </c>
      <c r="Q26" s="21">
        <f>O82</f>
        <v>0.35329767469659579</v>
      </c>
      <c r="R26" s="19">
        <f>T82</f>
        <v>0.54191590574431947</v>
      </c>
      <c r="S26" s="23">
        <f>LN(Q26)</f>
        <v>-1.0404443063069793</v>
      </c>
      <c r="T26" s="23">
        <f>LN(R26)</f>
        <v>-0.61264444503362847</v>
      </c>
      <c r="U26" s="23">
        <f>P26*((S26+T26))</f>
        <v>-74.388993810327349</v>
      </c>
    </row>
    <row r="27" spans="1:21" x14ac:dyDescent="0.25">
      <c r="A27">
        <v>6.3470000000000004</v>
      </c>
      <c r="M27" s="10">
        <v>24</v>
      </c>
      <c r="N27">
        <v>6.1740000000000004</v>
      </c>
      <c r="O27">
        <v>6.3769999999999998</v>
      </c>
      <c r="P27" s="10">
        <f>(2*M27)-1</f>
        <v>47</v>
      </c>
      <c r="Q27" s="21">
        <f>O83</f>
        <v>0.36011954333007323</v>
      </c>
      <c r="R27" s="19">
        <f>T83</f>
        <v>0.55554992822958205</v>
      </c>
      <c r="S27" s="23">
        <f>LN(Q27)</f>
        <v>-1.0213192378475378</v>
      </c>
      <c r="T27" s="23">
        <f>LN(R27)</f>
        <v>-0.58779679414017183</v>
      </c>
      <c r="U27" s="23">
        <f>P27*((S27+T27))</f>
        <v>-75.62845350342235</v>
      </c>
    </row>
    <row r="28" spans="1:21" ht="64.5" customHeight="1" x14ac:dyDescent="0.25">
      <c r="A28">
        <v>6.0529999999999999</v>
      </c>
      <c r="C28" s="25" t="s">
        <v>26</v>
      </c>
      <c r="D28" s="25"/>
      <c r="E28" s="25"/>
      <c r="F28" s="25"/>
      <c r="G28" s="25"/>
      <c r="H28" s="25"/>
      <c r="I28" s="25"/>
      <c r="J28" s="25"/>
      <c r="K28" s="25"/>
      <c r="M28" s="10">
        <v>25</v>
      </c>
      <c r="N28">
        <v>6.2380000000000004</v>
      </c>
      <c r="O28">
        <v>6.3470000000000004</v>
      </c>
      <c r="P28" s="10">
        <f>(2*M28)-1</f>
        <v>49</v>
      </c>
      <c r="Q28" s="21">
        <f>O84</f>
        <v>0.38618720098497905</v>
      </c>
      <c r="R28" s="19">
        <f>T84</f>
        <v>0.56827270735218427</v>
      </c>
      <c r="S28" s="23">
        <f>LN(Q28)</f>
        <v>-0.95143305043544713</v>
      </c>
      <c r="T28" s="23">
        <f>LN(R28)</f>
        <v>-0.56515385690324282</v>
      </c>
      <c r="U28" s="23">
        <f>P28*((S28+T28))</f>
        <v>-74.312758459595813</v>
      </c>
    </row>
    <row r="29" spans="1:21" ht="15" customHeight="1" x14ac:dyDescent="0.25">
      <c r="A29">
        <v>5.1289999999999996</v>
      </c>
      <c r="M29" s="10">
        <v>26</v>
      </c>
      <c r="N29">
        <v>6.3470000000000004</v>
      </c>
      <c r="O29">
        <v>6.2380000000000004</v>
      </c>
      <c r="P29" s="10">
        <f>(2*M29)-1</f>
        <v>51</v>
      </c>
      <c r="Q29" s="21">
        <f>O85</f>
        <v>0.43172729264781573</v>
      </c>
      <c r="R29" s="19">
        <f>T85</f>
        <v>0.61381279901502095</v>
      </c>
      <c r="S29" s="23">
        <f>LN(Q29)</f>
        <v>-0.83996115708988905</v>
      </c>
      <c r="T29" s="23">
        <f>LN(R29)</f>
        <v>-0.48806528492035323</v>
      </c>
      <c r="U29" s="23">
        <f>P29*((S29+T29))</f>
        <v>-67.729348542522359</v>
      </c>
    </row>
    <row r="30" spans="1:21" x14ac:dyDescent="0.25">
      <c r="A30">
        <v>5.9219999999999997</v>
      </c>
      <c r="M30" s="10">
        <v>27</v>
      </c>
      <c r="N30">
        <v>6.3769999999999998</v>
      </c>
      <c r="O30">
        <v>6.1740000000000004</v>
      </c>
      <c r="P30" s="10">
        <f>(2*M30)-1</f>
        <v>53</v>
      </c>
      <c r="Q30" s="21">
        <f>O86</f>
        <v>0.44445007177041795</v>
      </c>
      <c r="R30" s="19">
        <f>T86</f>
        <v>0.63988045666992677</v>
      </c>
      <c r="S30" s="23">
        <f>LN(Q30)</f>
        <v>-0.81091755481304428</v>
      </c>
      <c r="T30" s="23">
        <f>LN(R30)</f>
        <v>-0.44647390652842106</v>
      </c>
      <c r="U30" s="23">
        <f>P30*((S30+T30))</f>
        <v>-66.641747451097672</v>
      </c>
    </row>
    <row r="31" spans="1:21" x14ac:dyDescent="0.25">
      <c r="A31">
        <v>6.1740000000000004</v>
      </c>
      <c r="M31" s="10">
        <v>28</v>
      </c>
      <c r="N31">
        <v>6.4089999999999998</v>
      </c>
      <c r="O31">
        <v>6.157</v>
      </c>
      <c r="P31" s="10">
        <f>(2*M31)-1</f>
        <v>55</v>
      </c>
      <c r="Q31" s="21">
        <f>O87</f>
        <v>0.45808409425568053</v>
      </c>
      <c r="R31" s="19">
        <f>T87</f>
        <v>0.64670232530340421</v>
      </c>
      <c r="S31" s="23">
        <f>LN(Q31)</f>
        <v>-0.78070249981058992</v>
      </c>
      <c r="T31" s="23">
        <f>LN(R31)</f>
        <v>-0.43586917489139027</v>
      </c>
      <c r="U31" s="23">
        <f>P31*((S31+T31))</f>
        <v>-66.91144210860891</v>
      </c>
    </row>
    <row r="32" spans="1:21" x14ac:dyDescent="0.25">
      <c r="A32">
        <v>5.9619999999999997</v>
      </c>
      <c r="M32" s="10">
        <v>29</v>
      </c>
      <c r="N32">
        <v>6.45</v>
      </c>
      <c r="O32">
        <v>6.1550000000000002</v>
      </c>
      <c r="P32" s="10">
        <f>(2*M32)-1</f>
        <v>57</v>
      </c>
      <c r="Q32" s="21">
        <f>O88</f>
        <v>0.47562282898825314</v>
      </c>
      <c r="R32" s="19">
        <f>T88</f>
        <v>0.64750185808158656</v>
      </c>
      <c r="S32" s="23">
        <f>LN(Q32)</f>
        <v>-0.74313011492167003</v>
      </c>
      <c r="T32" s="23">
        <f>LN(R32)</f>
        <v>-0.43463361578848969</v>
      </c>
      <c r="U32" s="23">
        <f>P32*((S32+T32))</f>
        <v>-67.132532650479092</v>
      </c>
    </row>
    <row r="33" spans="1:21" x14ac:dyDescent="0.25">
      <c r="A33">
        <v>5.1529999999999996</v>
      </c>
      <c r="M33" s="10">
        <v>30</v>
      </c>
      <c r="N33">
        <v>6.6790000000000003</v>
      </c>
      <c r="O33">
        <v>6.15</v>
      </c>
      <c r="P33" s="10">
        <f>(2*M33)-1</f>
        <v>59</v>
      </c>
      <c r="Q33" s="21">
        <f>O89</f>
        <v>0.57349473556451525</v>
      </c>
      <c r="R33" s="19">
        <f>T89</f>
        <v>0.64949783423052032</v>
      </c>
      <c r="S33" s="23">
        <f>LN(Q33)</f>
        <v>-0.55600652194130329</v>
      </c>
      <c r="T33" s="23">
        <f>LN(R33)</f>
        <v>-0.43155577739510187</v>
      </c>
      <c r="U33" s="23">
        <f>P33*((S33+T33))</f>
        <v>-58.266175660847907</v>
      </c>
    </row>
    <row r="34" spans="1:21" x14ac:dyDescent="0.25">
      <c r="A34">
        <v>6.8380000000000001</v>
      </c>
      <c r="M34" s="10">
        <v>31</v>
      </c>
      <c r="N34">
        <v>6.7190000000000003</v>
      </c>
      <c r="O34">
        <v>6.15</v>
      </c>
      <c r="P34" s="10">
        <f>(2*M34)-1</f>
        <v>61</v>
      </c>
      <c r="Q34" s="21">
        <f>O90</f>
        <v>0.59030187967274061</v>
      </c>
      <c r="R34" s="19">
        <f>T90</f>
        <v>0.64949783423052032</v>
      </c>
      <c r="S34" s="23">
        <f>LN(Q34)</f>
        <v>-0.52712121247368082</v>
      </c>
      <c r="T34" s="23">
        <f>LN(R34)</f>
        <v>-0.43155577739510187</v>
      </c>
      <c r="U34" s="23">
        <f>P34*((S34+T34))</f>
        <v>-58.479296381995745</v>
      </c>
    </row>
    <row r="35" spans="1:21" x14ac:dyDescent="0.25">
      <c r="A35">
        <v>5.7409999999999997</v>
      </c>
      <c r="M35" s="10">
        <v>32</v>
      </c>
      <c r="N35">
        <v>6.8380000000000001</v>
      </c>
      <c r="O35">
        <v>6.1</v>
      </c>
      <c r="P35" s="10">
        <f>(2*M35)-1</f>
        <v>63</v>
      </c>
      <c r="Q35" s="21">
        <f>O91</f>
        <v>0.63921994368678503</v>
      </c>
      <c r="R35" s="19">
        <f>T91</f>
        <v>0.66922306456610325</v>
      </c>
      <c r="S35" s="23">
        <f>LN(Q35)</f>
        <v>-0.44750668400494714</v>
      </c>
      <c r="T35" s="23">
        <f>LN(R35)</f>
        <v>-0.40163784458458751</v>
      </c>
      <c r="U35" s="23">
        <f>P35*((S35+T35))</f>
        <v>-53.496105301140688</v>
      </c>
    </row>
    <row r="36" spans="1:21" x14ac:dyDescent="0.25">
      <c r="A36">
        <v>5.4779999999999998</v>
      </c>
      <c r="M36" s="10">
        <v>33</v>
      </c>
      <c r="N36">
        <v>6.8760000000000003</v>
      </c>
      <c r="O36">
        <v>6.0529999999999999</v>
      </c>
      <c r="P36" s="10">
        <f>(2*M36)-1</f>
        <v>65</v>
      </c>
      <c r="Q36" s="21">
        <f>O92</f>
        <v>0.65441410710806824</v>
      </c>
      <c r="R36" s="19">
        <f>T92</f>
        <v>0.68734702409441595</v>
      </c>
      <c r="S36" s="23">
        <f>LN(Q36)</f>
        <v>-0.42401493660922518</v>
      </c>
      <c r="T36" s="23">
        <f>LN(R36)</f>
        <v>-0.37491598460864667</v>
      </c>
      <c r="U36" s="23">
        <f>P36*((S36+T36))</f>
        <v>-51.930509879161676</v>
      </c>
    </row>
    <row r="37" spans="1:21" x14ac:dyDescent="0.25">
      <c r="A37">
        <v>5.4710000000000001</v>
      </c>
      <c r="M37" s="10">
        <v>34</v>
      </c>
      <c r="N37">
        <v>6.9740000000000002</v>
      </c>
      <c r="O37">
        <v>5.9939999999999998</v>
      </c>
      <c r="P37" s="10">
        <f>(2*M37)-1</f>
        <v>67</v>
      </c>
      <c r="Q37" s="21">
        <f>O93</f>
        <v>0.69241967754395373</v>
      </c>
      <c r="R37" s="19">
        <f>T93</f>
        <v>0.70946853521978659</v>
      </c>
      <c r="S37" s="23">
        <f>LN(Q37)</f>
        <v>-0.36756303675410407</v>
      </c>
      <c r="T37" s="23">
        <f>LN(R37)</f>
        <v>-0.34323913118814442</v>
      </c>
      <c r="U37" s="23">
        <f>P37*((S37+T37))</f>
        <v>-47.623745252130647</v>
      </c>
    </row>
    <row r="38" spans="1:21" x14ac:dyDescent="0.25">
      <c r="A38">
        <v>7.7450000000000001</v>
      </c>
      <c r="M38" s="10">
        <v>35</v>
      </c>
      <c r="N38">
        <v>7.2149999999999999</v>
      </c>
      <c r="O38">
        <v>5.9829999999999997</v>
      </c>
      <c r="P38" s="10">
        <f>(2*M38)-1</f>
        <v>69</v>
      </c>
      <c r="Q38" s="21">
        <f>O94</f>
        <v>0.7769863464054062</v>
      </c>
      <c r="R38" s="19">
        <f>T94</f>
        <v>0.71351049502561192</v>
      </c>
      <c r="S38" s="23">
        <f>LN(Q38)</f>
        <v>-0.25233250096269683</v>
      </c>
      <c r="T38" s="23">
        <f>LN(R38)</f>
        <v>-0.33755813295743109</v>
      </c>
      <c r="U38" s="23">
        <f>P38*((S38+T38))</f>
        <v>-40.702453740488828</v>
      </c>
    </row>
    <row r="39" spans="1:21" x14ac:dyDescent="0.25">
      <c r="A39">
        <v>5.0570000000000004</v>
      </c>
      <c r="M39" s="10">
        <v>36</v>
      </c>
      <c r="N39">
        <v>7.484</v>
      </c>
      <c r="O39">
        <v>5.9619999999999997</v>
      </c>
      <c r="P39" s="10">
        <f>(2*M39)-1</f>
        <v>71</v>
      </c>
      <c r="Q39" s="21">
        <f>O95</f>
        <v>0.85348984622100188</v>
      </c>
      <c r="R39" s="19">
        <f>T95</f>
        <v>0.7211520070217099</v>
      </c>
      <c r="S39" s="23">
        <f>LN(Q39)</f>
        <v>-0.15842163345460894</v>
      </c>
      <c r="T39" s="23">
        <f>LN(R39)</f>
        <v>-0.32690533587154308</v>
      </c>
      <c r="U39" s="23">
        <f>P39*((S39+T39))</f>
        <v>-34.458214822156798</v>
      </c>
    </row>
    <row r="40" spans="1:21" x14ac:dyDescent="0.25">
      <c r="A40">
        <v>5.548</v>
      </c>
      <c r="M40" s="10">
        <v>37</v>
      </c>
      <c r="N40">
        <v>7.492</v>
      </c>
      <c r="O40">
        <v>5.9219999999999997</v>
      </c>
      <c r="P40" s="10">
        <f>(2*M40)-1</f>
        <v>73</v>
      </c>
      <c r="Q40" s="21">
        <f>O96</f>
        <v>0.85545671364862175</v>
      </c>
      <c r="R40" s="19">
        <f>T96</f>
        <v>0.73542699418700075</v>
      </c>
      <c r="S40" s="23">
        <f>LN(Q40)</f>
        <v>-0.15611978465223908</v>
      </c>
      <c r="T40" s="23">
        <f>LN(R40)</f>
        <v>-0.30730400398010327</v>
      </c>
      <c r="U40" s="23">
        <f>P40*((S40+T40))</f>
        <v>-33.829936570160989</v>
      </c>
    </row>
    <row r="41" spans="1:21" x14ac:dyDescent="0.25">
      <c r="A41">
        <v>7.8140000000000001</v>
      </c>
      <c r="M41" s="10">
        <v>38</v>
      </c>
      <c r="N41">
        <v>7.5119999999999996</v>
      </c>
      <c r="O41">
        <v>5.7960000000000003</v>
      </c>
      <c r="P41" s="10">
        <f>(2*M41)-1</f>
        <v>75</v>
      </c>
      <c r="Q41" s="21">
        <f>O97</f>
        <v>0.8602957511682735</v>
      </c>
      <c r="R41" s="19">
        <f>T97</f>
        <v>0.77783314974233952</v>
      </c>
      <c r="S41" s="23">
        <f>LN(Q41)</f>
        <v>-0.15047905214620802</v>
      </c>
      <c r="T41" s="23">
        <f>LN(R41)</f>
        <v>-0.25124323828910855</v>
      </c>
      <c r="U41" s="23">
        <f>P41*((S41+T41))</f>
        <v>-30.129171782648744</v>
      </c>
    </row>
    <row r="42" spans="1:21" x14ac:dyDescent="0.25">
      <c r="A42">
        <v>6.2380000000000004</v>
      </c>
      <c r="M42" s="10">
        <v>39</v>
      </c>
      <c r="N42">
        <v>7.5140000000000002</v>
      </c>
      <c r="O42">
        <v>5.7409999999999997</v>
      </c>
      <c r="P42" s="10">
        <f>(2*M42)-1</f>
        <v>77</v>
      </c>
      <c r="Q42" s="21">
        <f>O98</f>
        <v>0.86077352489971637</v>
      </c>
      <c r="R42" s="19">
        <f>T98</f>
        <v>0.79505287654485535</v>
      </c>
      <c r="S42" s="23">
        <f>LN(Q42)</f>
        <v>-0.14992384643733925</v>
      </c>
      <c r="T42" s="23">
        <f>LN(R42)</f>
        <v>-0.22934665516241218</v>
      </c>
      <c r="U42" s="23">
        <f>P42*((S42+T42))</f>
        <v>-29.203828623180858</v>
      </c>
    </row>
    <row r="43" spans="1:21" x14ac:dyDescent="0.25">
      <c r="A43">
        <v>7.484</v>
      </c>
      <c r="M43" s="10">
        <v>40</v>
      </c>
      <c r="N43">
        <v>7.5609999999999999</v>
      </c>
      <c r="O43">
        <v>5.5949999999999998</v>
      </c>
      <c r="P43" s="10">
        <f>(2*M43)-1</f>
        <v>79</v>
      </c>
      <c r="Q43" s="21">
        <f>O99</f>
        <v>0.87168172228656293</v>
      </c>
      <c r="R43" s="19">
        <f>T99</f>
        <v>0.83674965809068191</v>
      </c>
      <c r="S43" s="23">
        <f>LN(Q43)</f>
        <v>-0.13733091907870826</v>
      </c>
      <c r="T43" s="23">
        <f>LN(R43)</f>
        <v>-0.17823034750664124</v>
      </c>
      <c r="U43" s="23">
        <f>P43*((S43+T43))</f>
        <v>-24.929340060242609</v>
      </c>
    </row>
    <row r="44" spans="1:21" x14ac:dyDescent="0.25">
      <c r="A44">
        <v>6.15</v>
      </c>
      <c r="M44" s="10">
        <v>41</v>
      </c>
      <c r="N44">
        <v>7.5789999999999997</v>
      </c>
      <c r="O44">
        <v>5.548</v>
      </c>
      <c r="P44" s="10">
        <f>(2*M44)-1</f>
        <v>81</v>
      </c>
      <c r="Q44" s="21">
        <f>O100</f>
        <v>0.87569785711063675</v>
      </c>
      <c r="R44" s="19">
        <f>T100</f>
        <v>0.8489082391404108</v>
      </c>
      <c r="S44" s="23">
        <f>LN(Q44)</f>
        <v>-0.13273415951572048</v>
      </c>
      <c r="T44" s="23">
        <f>LN(R44)</f>
        <v>-0.16380417961867449</v>
      </c>
      <c r="U44" s="23">
        <f>P44*((S44+T44))</f>
        <v>-24.019605469885992</v>
      </c>
    </row>
    <row r="45" spans="1:21" x14ac:dyDescent="0.25">
      <c r="A45">
        <v>7.5609999999999999</v>
      </c>
      <c r="M45" s="10">
        <v>42</v>
      </c>
      <c r="N45">
        <v>7.5869999999999997</v>
      </c>
      <c r="O45">
        <v>5.4779999999999998</v>
      </c>
      <c r="P45" s="10">
        <f>(2*M45)-1</f>
        <v>83</v>
      </c>
      <c r="Q45" s="21">
        <f>O101</f>
        <v>0.87745428804239312</v>
      </c>
      <c r="R45" s="19">
        <f>T101</f>
        <v>0.8658719436424942</v>
      </c>
      <c r="S45" s="23">
        <f>LN(Q45)</f>
        <v>-0.13073041839800661</v>
      </c>
      <c r="T45" s="23">
        <f>LN(R45)</f>
        <v>-0.14401825243627853</v>
      </c>
      <c r="U45" s="23">
        <f>P45*((S45+T45))</f>
        <v>-22.804139679245665</v>
      </c>
    </row>
    <row r="46" spans="1:21" x14ac:dyDescent="0.25">
      <c r="A46">
        <v>7.734</v>
      </c>
      <c r="M46" s="10">
        <v>43</v>
      </c>
      <c r="N46">
        <v>7.7169999999999996</v>
      </c>
      <c r="O46">
        <v>5.4710000000000001</v>
      </c>
      <c r="P46" s="10">
        <f>(2*M46)-1</f>
        <v>85</v>
      </c>
      <c r="Q46" s="21">
        <f>O102</f>
        <v>0.90358357915386589</v>
      </c>
      <c r="R46" s="19">
        <f>T102</f>
        <v>0.86749335067891309</v>
      </c>
      <c r="S46" s="23">
        <f>LN(Q46)</f>
        <v>-0.10138666724723243</v>
      </c>
      <c r="T46" s="23">
        <f>LN(R46)</f>
        <v>-0.1421474321139416</v>
      </c>
      <c r="U46" s="23">
        <f>P46*((S46+T46))</f>
        <v>-20.700398445699793</v>
      </c>
    </row>
    <row r="47" spans="1:21" x14ac:dyDescent="0.25">
      <c r="A47">
        <v>5.5949999999999998</v>
      </c>
      <c r="M47" s="10">
        <v>44</v>
      </c>
      <c r="N47">
        <v>7.734</v>
      </c>
      <c r="O47">
        <v>5.3860000000000001</v>
      </c>
      <c r="P47" s="10">
        <f>(2*M47)-1</f>
        <v>87</v>
      </c>
      <c r="Q47" s="21">
        <f>O103</f>
        <v>0.90667222183487073</v>
      </c>
      <c r="R47" s="19">
        <f>T103</f>
        <v>0.88610790477138224</v>
      </c>
      <c r="S47" s="23">
        <f>LN(Q47)</f>
        <v>-9.7974281355219392E-2</v>
      </c>
      <c r="T47" s="23">
        <f>LN(R47)</f>
        <v>-0.1209165471116771</v>
      </c>
      <c r="U47" s="23">
        <f>P47*((S47+T47))</f>
        <v>-19.043502076619994</v>
      </c>
    </row>
    <row r="48" spans="1:21" x14ac:dyDescent="0.25">
      <c r="A48">
        <v>7.5869999999999997</v>
      </c>
      <c r="M48" s="10">
        <v>45</v>
      </c>
      <c r="N48">
        <v>7.7450000000000001</v>
      </c>
      <c r="O48">
        <v>5.2610000000000001</v>
      </c>
      <c r="P48" s="10">
        <f>(2*M48)-1</f>
        <v>89</v>
      </c>
      <c r="Q48" s="21">
        <f>O104</f>
        <v>0.90863142611249148</v>
      </c>
      <c r="R48" s="19">
        <f>T104</f>
        <v>0.90997412969013003</v>
      </c>
      <c r="S48" s="23">
        <f>LN(Q48)</f>
        <v>-9.5815738854027346E-2</v>
      </c>
      <c r="T48" s="23">
        <f>LN(R48)</f>
        <v>-9.4339108787295525E-2</v>
      </c>
      <c r="U48" s="23">
        <f>P48*((S48+T48))</f>
        <v>-16.923781440077736</v>
      </c>
    </row>
    <row r="49" spans="1:22" x14ac:dyDescent="0.25">
      <c r="A49">
        <v>5.2350000000000003</v>
      </c>
      <c r="M49" s="10">
        <v>46</v>
      </c>
      <c r="N49">
        <v>7.8140000000000001</v>
      </c>
      <c r="O49">
        <v>5.2350000000000003</v>
      </c>
      <c r="P49" s="10">
        <f>(2*M49)-1</f>
        <v>91</v>
      </c>
      <c r="Q49" s="21">
        <f>O105</f>
        <v>0.92023049964274395</v>
      </c>
      <c r="R49" s="19">
        <f>T105</f>
        <v>0.91443371377523153</v>
      </c>
      <c r="S49" s="23">
        <f>LN(Q49)</f>
        <v>-8.3131097229790576E-2</v>
      </c>
      <c r="T49" s="23">
        <f>LN(R49)</f>
        <v>-8.9450297348281374E-2</v>
      </c>
      <c r="U49" s="23">
        <f>P49*((S49+T49))</f>
        <v>-15.704906906604547</v>
      </c>
    </row>
    <row r="50" spans="1:22" x14ac:dyDescent="0.25">
      <c r="A50">
        <v>7.8719999999999999</v>
      </c>
      <c r="M50" s="10">
        <v>47</v>
      </c>
      <c r="N50">
        <v>7.8719999999999999</v>
      </c>
      <c r="O50">
        <v>5.1529999999999996</v>
      </c>
      <c r="P50" s="10">
        <f>(2*M50)-1</f>
        <v>93</v>
      </c>
      <c r="Q50" s="21">
        <f>O106</f>
        <v>0.9290884945491179</v>
      </c>
      <c r="R50" s="19">
        <f>T106</f>
        <v>0.92741583669033945</v>
      </c>
      <c r="S50" s="23">
        <f>LN(Q50)</f>
        <v>-7.3551286848077865E-2</v>
      </c>
      <c r="T50" s="23">
        <f>LN(R50)</f>
        <v>-7.5353230730703019E-2</v>
      </c>
      <c r="U50" s="23">
        <f>P50*((S50+T50))</f>
        <v>-13.848120134826621</v>
      </c>
    </row>
    <row r="51" spans="1:22" x14ac:dyDescent="0.25">
      <c r="M51" s="10">
        <v>48</v>
      </c>
      <c r="N51">
        <v>7.9359999999999999</v>
      </c>
      <c r="O51">
        <v>5.1289999999999996</v>
      </c>
      <c r="P51" s="10">
        <f>(2*M51)-1</f>
        <v>95</v>
      </c>
      <c r="Q51" s="21">
        <f>O107</f>
        <v>0.93796405952796347</v>
      </c>
      <c r="R51" s="19">
        <f>T107</f>
        <v>0.930914644482988</v>
      </c>
      <c r="S51" s="23">
        <f>LN(Q51)</f>
        <v>-6.4043646778260896E-2</v>
      </c>
      <c r="T51" s="23">
        <f>LN(R51)</f>
        <v>-7.1587687451594093E-2</v>
      </c>
      <c r="U51" s="23">
        <f>P51*((S51+T51))</f>
        <v>-12.884976751836223</v>
      </c>
    </row>
    <row r="52" spans="1:22" x14ac:dyDescent="0.25">
      <c r="M52" s="10">
        <v>49</v>
      </c>
      <c r="N52">
        <v>7.96</v>
      </c>
      <c r="O52">
        <v>5.0910000000000002</v>
      </c>
      <c r="P52" s="10">
        <f>(2*M52)-1</f>
        <v>97</v>
      </c>
      <c r="Q52" s="21">
        <f>O108</f>
        <v>0.94105958181486826</v>
      </c>
      <c r="R52" s="19">
        <f>T108</f>
        <v>0.93618673068149882</v>
      </c>
      <c r="S52" s="23">
        <f>LN(Q52)</f>
        <v>-6.0748823850890678E-2</v>
      </c>
      <c r="T52" s="23">
        <f>LN(R52)</f>
        <v>-6.5940323810397813E-2</v>
      </c>
      <c r="U52" s="23">
        <f>P52*((S52+T52))</f>
        <v>-12.288847323144985</v>
      </c>
    </row>
    <row r="53" spans="1:22" x14ac:dyDescent="0.25">
      <c r="M53" s="10">
        <v>50</v>
      </c>
      <c r="N53">
        <v>7.9710000000000001</v>
      </c>
      <c r="O53">
        <v>5.0570000000000004</v>
      </c>
      <c r="P53" s="10">
        <f>(2*M53)-1</f>
        <v>99</v>
      </c>
      <c r="Q53" s="21">
        <f>O109</f>
        <v>0.94243724172777243</v>
      </c>
      <c r="R53" s="19">
        <f>T109</f>
        <v>0.94063365089736173</v>
      </c>
      <c r="S53" s="23">
        <f>LN(Q53)</f>
        <v>-5.9285948903221815E-2</v>
      </c>
      <c r="T53" s="23">
        <f>LN(R53)</f>
        <v>-6.1201534119893486E-2</v>
      </c>
      <c r="U53" s="23">
        <f>P53*((S53+T53))</f>
        <v>-11.928260819288415</v>
      </c>
    </row>
    <row r="54" spans="1:22" x14ac:dyDescent="0.25">
      <c r="U54" s="24">
        <f>SUM(U4:U53)</f>
        <v>-2558.4051095994732</v>
      </c>
      <c r="V54">
        <f>U54*(1/E3)</f>
        <v>-51.168102191989469</v>
      </c>
    </row>
    <row r="56" spans="1:22" x14ac:dyDescent="0.25">
      <c r="U56">
        <f>-(E3+((1/E3)*(U54)))</f>
        <v>1.168102191989469</v>
      </c>
    </row>
    <row r="57" spans="1:22" x14ac:dyDescent="0.25">
      <c r="M57" t="s">
        <v>19</v>
      </c>
      <c r="Q57" t="s">
        <v>19</v>
      </c>
    </row>
    <row r="58" spans="1:22" x14ac:dyDescent="0.25">
      <c r="O58" t="s">
        <v>20</v>
      </c>
    </row>
    <row r="60" spans="1:22" x14ac:dyDescent="0.25">
      <c r="M60">
        <v>5.0570000000000004</v>
      </c>
      <c r="N60" s="20">
        <f>(M60-E5)/E7</f>
        <v>-1.5601150391246339</v>
      </c>
      <c r="O60" s="21">
        <f>NORMSDIST(N60)</f>
        <v>5.936634910263832E-2</v>
      </c>
      <c r="Q60">
        <v>7.9710000000000001</v>
      </c>
      <c r="R60" s="20">
        <f>(Q60-E5)/E7</f>
        <v>1.575567475952542</v>
      </c>
      <c r="S60" s="22">
        <f>NORMSDIST(R60)</f>
        <v>0.94243724172777243</v>
      </c>
      <c r="T60" s="19">
        <f>1-S60</f>
        <v>5.7562758272227565E-2</v>
      </c>
    </row>
    <row r="61" spans="1:22" x14ac:dyDescent="0.25">
      <c r="M61">
        <v>5.0910000000000002</v>
      </c>
      <c r="N61" s="20">
        <f>(M61-E5)/E7</f>
        <v>-1.5235284895321068</v>
      </c>
      <c r="O61" s="21">
        <f>NORMSDIST(N61)</f>
        <v>6.3813269318501134E-2</v>
      </c>
      <c r="Q61">
        <v>7.96</v>
      </c>
      <c r="R61" s="20">
        <f>(Q61-E5)/E7</f>
        <v>1.5637306510843714</v>
      </c>
      <c r="S61" s="22">
        <f>NORMSDIST(R61)</f>
        <v>0.94105958181486826</v>
      </c>
      <c r="T61" s="19">
        <f>1-S61</f>
        <v>5.8940418185131738E-2</v>
      </c>
    </row>
    <row r="62" spans="1:22" x14ac:dyDescent="0.25">
      <c r="M62">
        <v>5.1289999999999996</v>
      </c>
      <c r="N62" s="20">
        <f>(M62-E5)/E7</f>
        <v>-1.4826376399875185</v>
      </c>
      <c r="O62" s="21">
        <f>NORMSDIST(N62)</f>
        <v>6.908535551701199E-2</v>
      </c>
      <c r="Q62">
        <v>7.9359999999999999</v>
      </c>
      <c r="R62" s="20">
        <f>(Q62-E5)/E7</f>
        <v>1.5379048513719993</v>
      </c>
      <c r="S62" s="22">
        <f t="shared" ref="S62:S90" si="8">NORMSDIST(R62)</f>
        <v>0.93796405952796347</v>
      </c>
      <c r="T62" s="19">
        <f t="shared" ref="T62:T89" si="9">1-S62</f>
        <v>6.2035940472036533E-2</v>
      </c>
    </row>
    <row r="63" spans="1:22" x14ac:dyDescent="0.25">
      <c r="M63">
        <v>5.1529999999999996</v>
      </c>
      <c r="N63" s="20">
        <f>(M63-E5)/E7</f>
        <v>-1.4568118402751464</v>
      </c>
      <c r="O63" s="21">
        <f t="shared" ref="O63:O89" si="10">NORMSDIST(N63)</f>
        <v>7.2584163309660554E-2</v>
      </c>
      <c r="Q63">
        <v>7.8719999999999999</v>
      </c>
      <c r="R63" s="20">
        <f>(Q63-E5)/E7</f>
        <v>1.4690360521390071</v>
      </c>
      <c r="S63" s="22">
        <f t="shared" si="8"/>
        <v>0.9290884945491179</v>
      </c>
      <c r="T63" s="19">
        <f t="shared" si="9"/>
        <v>7.0911505450882095E-2</v>
      </c>
    </row>
    <row r="64" spans="1:22" x14ac:dyDescent="0.25">
      <c r="M64">
        <v>5.2350000000000003</v>
      </c>
      <c r="N64" s="20">
        <f>(M64-E5)/E7</f>
        <v>-1.3685736912578743</v>
      </c>
      <c r="O64" s="21">
        <f t="shared" si="10"/>
        <v>8.5566286224768431E-2</v>
      </c>
      <c r="Q64">
        <v>7.8140000000000001</v>
      </c>
      <c r="R64" s="20">
        <f>(Q64-E5)/E7</f>
        <v>1.406623702834108</v>
      </c>
      <c r="S64" s="22">
        <f t="shared" si="8"/>
        <v>0.92023049964274395</v>
      </c>
      <c r="T64" s="19">
        <f t="shared" si="9"/>
        <v>7.9769500357256051E-2</v>
      </c>
    </row>
    <row r="65" spans="13:20" x14ac:dyDescent="0.25">
      <c r="M65">
        <v>5.2610000000000001</v>
      </c>
      <c r="N65" s="20">
        <f>(M65-E5)/E7</f>
        <v>-1.3405957415694714</v>
      </c>
      <c r="O65" s="21">
        <f t="shared" si="10"/>
        <v>9.0025870309869985E-2</v>
      </c>
      <c r="Q65">
        <v>7.7450000000000001</v>
      </c>
      <c r="R65" s="20">
        <f>(Q65-E5)/E7</f>
        <v>1.3323745286610384</v>
      </c>
      <c r="S65" s="22">
        <f t="shared" si="8"/>
        <v>0.90863142611249148</v>
      </c>
      <c r="T65" s="19">
        <f t="shared" si="9"/>
        <v>9.136857388750852E-2</v>
      </c>
    </row>
    <row r="66" spans="13:20" x14ac:dyDescent="0.25">
      <c r="M66">
        <v>5.3860000000000001</v>
      </c>
      <c r="N66" s="20">
        <f>(M66-E5)/E7</f>
        <v>-1.2060863680675336</v>
      </c>
      <c r="O66" s="21">
        <f t="shared" si="10"/>
        <v>0.11389209522861772</v>
      </c>
      <c r="Q66">
        <v>7.734</v>
      </c>
      <c r="R66" s="20">
        <f>(Q66-E5)/E7</f>
        <v>1.3205377037928676</v>
      </c>
      <c r="S66" s="22">
        <f t="shared" si="8"/>
        <v>0.90667222183487073</v>
      </c>
      <c r="T66" s="19">
        <f t="shared" si="9"/>
        <v>9.3327778165129271E-2</v>
      </c>
    </row>
    <row r="67" spans="13:20" x14ac:dyDescent="0.25">
      <c r="M67">
        <v>5.4710000000000001</v>
      </c>
      <c r="N67" s="20">
        <f>(M67-E5)/E7</f>
        <v>-1.1146199940862158</v>
      </c>
      <c r="O67" s="21">
        <f t="shared" si="10"/>
        <v>0.13250664932108686</v>
      </c>
      <c r="Q67">
        <v>7.7169999999999996</v>
      </c>
      <c r="R67" s="20">
        <f>(Q67-E5)/E7</f>
        <v>1.3022444289966038</v>
      </c>
      <c r="S67" s="22">
        <f t="shared" si="8"/>
        <v>0.90358357915386589</v>
      </c>
      <c r="T67" s="19">
        <f t="shared" si="9"/>
        <v>9.641642084613411E-2</v>
      </c>
    </row>
    <row r="68" spans="13:20" x14ac:dyDescent="0.25">
      <c r="M68">
        <v>5.4779999999999998</v>
      </c>
      <c r="N68" s="20">
        <f>(M68-E5)/E7</f>
        <v>-1.1070874691701076</v>
      </c>
      <c r="O68" s="21">
        <f t="shared" si="10"/>
        <v>0.13412805635750577</v>
      </c>
      <c r="Q68">
        <v>7.5869999999999997</v>
      </c>
      <c r="R68" s="20">
        <f>(Q68-E5)/E7</f>
        <v>1.1623546805545886</v>
      </c>
      <c r="S68" s="22">
        <f t="shared" si="8"/>
        <v>0.87745428804239312</v>
      </c>
      <c r="T68" s="19">
        <f t="shared" si="9"/>
        <v>0.12254571195760688</v>
      </c>
    </row>
    <row r="69" spans="13:20" x14ac:dyDescent="0.25">
      <c r="M69">
        <v>5.548</v>
      </c>
      <c r="N69" s="20">
        <f>(M69-E5)/E7</f>
        <v>-1.0317622200090222</v>
      </c>
      <c r="O69" s="21">
        <f t="shared" si="10"/>
        <v>0.1510917608595892</v>
      </c>
      <c r="Q69">
        <v>7.5789999999999997</v>
      </c>
      <c r="R69" s="20">
        <f>(Q69-E5)/E7</f>
        <v>1.1537460806504645</v>
      </c>
      <c r="S69" s="22">
        <f t="shared" si="8"/>
        <v>0.87569785711063675</v>
      </c>
      <c r="T69" s="19">
        <f t="shared" si="9"/>
        <v>0.12430214288936325</v>
      </c>
    </row>
    <row r="70" spans="13:20" x14ac:dyDescent="0.25">
      <c r="M70">
        <v>5.5949999999999998</v>
      </c>
      <c r="N70" s="20">
        <f>(M70-E5)/E7</f>
        <v>-0.98118669557229377</v>
      </c>
      <c r="O70" s="21">
        <f t="shared" si="10"/>
        <v>0.16325034190931803</v>
      </c>
      <c r="Q70">
        <v>7.5609999999999999</v>
      </c>
      <c r="R70" s="20">
        <f>(Q70-E5)/E7</f>
        <v>1.1343767308661856</v>
      </c>
      <c r="S70" s="22">
        <f t="shared" si="8"/>
        <v>0.87168172228656293</v>
      </c>
      <c r="T70" s="19">
        <f>1-S70</f>
        <v>0.12831827771343707</v>
      </c>
    </row>
    <row r="71" spans="13:20" x14ac:dyDescent="0.25">
      <c r="M71">
        <v>5.7409999999999997</v>
      </c>
      <c r="N71" s="20">
        <f>(M71-E5)/E7</f>
        <v>-0.82407974732203038</v>
      </c>
      <c r="O71" s="21">
        <f t="shared" si="10"/>
        <v>0.20494712345514463</v>
      </c>
      <c r="Q71">
        <v>7.5140000000000002</v>
      </c>
      <c r="R71" s="20">
        <f>(Q71-E5)/E7</f>
        <v>1.0838012064294573</v>
      </c>
      <c r="S71" s="22">
        <f t="shared" si="8"/>
        <v>0.86077352489971637</v>
      </c>
      <c r="T71" s="19">
        <f t="shared" si="9"/>
        <v>0.13922647510028363</v>
      </c>
    </row>
    <row r="72" spans="13:20" x14ac:dyDescent="0.25">
      <c r="M72">
        <v>5.7960000000000003</v>
      </c>
      <c r="N72" s="20">
        <f>(M72-E5)/E7</f>
        <v>-0.76489562298117708</v>
      </c>
      <c r="O72" s="21">
        <f t="shared" si="10"/>
        <v>0.2221668502576605</v>
      </c>
      <c r="Q72">
        <v>7.5119999999999996</v>
      </c>
      <c r="R72" s="20">
        <f>(Q72-E5)/E7</f>
        <v>1.0816490564534256</v>
      </c>
      <c r="S72" s="22">
        <f t="shared" si="8"/>
        <v>0.8602957511682735</v>
      </c>
      <c r="T72" s="19">
        <f t="shared" si="9"/>
        <v>0.1397042488317265</v>
      </c>
    </row>
    <row r="73" spans="13:20" x14ac:dyDescent="0.25">
      <c r="M73">
        <v>5.9219999999999997</v>
      </c>
      <c r="N73" s="20">
        <f>(M73-E5)/E7</f>
        <v>-0.62931017449122428</v>
      </c>
      <c r="O73" s="21">
        <f t="shared" si="10"/>
        <v>0.26457300581299925</v>
      </c>
      <c r="Q73">
        <v>7.492</v>
      </c>
      <c r="R73" s="20">
        <f>(Q73-E5)/E7</f>
        <v>1.0601275566931159</v>
      </c>
      <c r="S73" s="22">
        <f t="shared" si="8"/>
        <v>0.85545671364862175</v>
      </c>
      <c r="T73" s="19">
        <f t="shared" si="9"/>
        <v>0.14454328635137825</v>
      </c>
    </row>
    <row r="74" spans="13:20" x14ac:dyDescent="0.25">
      <c r="M74">
        <v>5.9619999999999997</v>
      </c>
      <c r="N74" s="20">
        <f>(M74-E5)/E7</f>
        <v>-0.5862671749706041</v>
      </c>
      <c r="O74" s="21">
        <f t="shared" si="10"/>
        <v>0.2788479929782901</v>
      </c>
      <c r="Q74">
        <v>7.484</v>
      </c>
      <c r="R74" s="20">
        <f>(Q74-E5)/E7</f>
        <v>1.051518956788992</v>
      </c>
      <c r="S74" s="22">
        <f t="shared" si="8"/>
        <v>0.85348984622100188</v>
      </c>
      <c r="T74" s="19">
        <f t="shared" si="9"/>
        <v>0.14651015377899812</v>
      </c>
    </row>
    <row r="75" spans="13:20" x14ac:dyDescent="0.25">
      <c r="M75">
        <v>5.9829999999999997</v>
      </c>
      <c r="N75" s="20">
        <f>(M75-E5)/E7</f>
        <v>-0.56366960022227863</v>
      </c>
      <c r="O75" s="21">
        <f t="shared" si="10"/>
        <v>0.28648950497438808</v>
      </c>
      <c r="Q75">
        <v>7.2149999999999999</v>
      </c>
      <c r="R75" s="20">
        <f>(Q75-E5)/E7</f>
        <v>0.76205478501282142</v>
      </c>
      <c r="S75" s="22">
        <f t="shared" si="8"/>
        <v>0.7769863464054062</v>
      </c>
      <c r="T75" s="19">
        <f t="shared" si="9"/>
        <v>0.2230136535945938</v>
      </c>
    </row>
    <row r="76" spans="13:20" x14ac:dyDescent="0.25">
      <c r="M76">
        <v>5.9939999999999998</v>
      </c>
      <c r="N76" s="20">
        <f>(M76-E5)/E7</f>
        <v>-0.55183277535410802</v>
      </c>
      <c r="O76" s="21">
        <f t="shared" si="10"/>
        <v>0.29053146478021341</v>
      </c>
      <c r="Q76">
        <v>6.9740000000000002</v>
      </c>
      <c r="R76" s="20">
        <f>(Q76-E5)/E7</f>
        <v>0.50272071290108555</v>
      </c>
      <c r="S76" s="22">
        <f t="shared" si="8"/>
        <v>0.69241967754395373</v>
      </c>
      <c r="T76" s="19">
        <f t="shared" si="9"/>
        <v>0.30758032245604627</v>
      </c>
    </row>
    <row r="77" spans="13:20" x14ac:dyDescent="0.25">
      <c r="M77">
        <v>6.0529999999999999</v>
      </c>
      <c r="N77" s="20">
        <f>(M77-E5)/E7</f>
        <v>-0.48834435106119312</v>
      </c>
      <c r="O77" s="21">
        <f t="shared" si="10"/>
        <v>0.31265297590558411</v>
      </c>
      <c r="Q77">
        <v>6.8760000000000003</v>
      </c>
      <c r="R77" s="20">
        <f>(Q77-E5)/E7</f>
        <v>0.3972653640755664</v>
      </c>
      <c r="S77" s="22">
        <f t="shared" si="8"/>
        <v>0.65441410710806824</v>
      </c>
      <c r="T77" s="19">
        <f t="shared" si="9"/>
        <v>0.34558589289193176</v>
      </c>
    </row>
    <row r="78" spans="13:20" x14ac:dyDescent="0.25">
      <c r="M78">
        <v>6.1</v>
      </c>
      <c r="N78" s="20">
        <f>(M78-E5)/E7</f>
        <v>-0.43776882662446481</v>
      </c>
      <c r="O78" s="21">
        <f t="shared" si="10"/>
        <v>0.33077693543389675</v>
      </c>
      <c r="Q78">
        <v>6.8380000000000001</v>
      </c>
      <c r="R78" s="20">
        <f>(Q78-E5)/E7</f>
        <v>0.35637451453097702</v>
      </c>
      <c r="S78" s="22">
        <f t="shared" si="8"/>
        <v>0.63921994368678503</v>
      </c>
      <c r="T78" s="19">
        <f t="shared" si="9"/>
        <v>0.36078005631321497</v>
      </c>
    </row>
    <row r="79" spans="13:20" x14ac:dyDescent="0.25">
      <c r="M79">
        <v>6.15</v>
      </c>
      <c r="N79" s="20">
        <f>(M79-E5)/E7</f>
        <v>-0.38396507722368889</v>
      </c>
      <c r="O79" s="21">
        <f t="shared" si="10"/>
        <v>0.35050216576947968</v>
      </c>
      <c r="Q79">
        <v>6.7190000000000003</v>
      </c>
      <c r="R79" s="20">
        <f>(Q79-E5)/E7</f>
        <v>0.22832159095713236</v>
      </c>
      <c r="S79" s="22">
        <f t="shared" si="8"/>
        <v>0.59030187967274061</v>
      </c>
      <c r="T79" s="19">
        <f t="shared" si="9"/>
        <v>0.40969812032725939</v>
      </c>
    </row>
    <row r="80" spans="13:20" x14ac:dyDescent="0.25">
      <c r="M80">
        <v>6.15</v>
      </c>
      <c r="N80" s="20">
        <f>(M80-E5)/E7</f>
        <v>-0.38396507722368889</v>
      </c>
      <c r="O80" s="21">
        <f t="shared" si="10"/>
        <v>0.35050216576947968</v>
      </c>
      <c r="Q80">
        <v>6.6790000000000003</v>
      </c>
      <c r="R80" s="20">
        <f>(Q80-E5)/E7</f>
        <v>0.18527859143651221</v>
      </c>
      <c r="S80" s="22">
        <f t="shared" si="8"/>
        <v>0.57349473556451525</v>
      </c>
      <c r="T80" s="19">
        <f t="shared" si="9"/>
        <v>0.42650526443548475</v>
      </c>
    </row>
    <row r="81" spans="13:20" x14ac:dyDescent="0.25">
      <c r="M81">
        <v>6.1550000000000002</v>
      </c>
      <c r="N81" s="20">
        <f>(M81-E5)/E7</f>
        <v>-0.37858470228361146</v>
      </c>
      <c r="O81" s="21">
        <f t="shared" si="10"/>
        <v>0.3524981419184135</v>
      </c>
      <c r="Q81">
        <v>6.45</v>
      </c>
      <c r="R81" s="20">
        <f>(Q81-E5)/E7</f>
        <v>-6.1142580819038124E-2</v>
      </c>
      <c r="S81" s="22">
        <f t="shared" si="8"/>
        <v>0.47562282898825314</v>
      </c>
      <c r="T81" s="19">
        <f t="shared" si="9"/>
        <v>0.52437717101174686</v>
      </c>
    </row>
    <row r="82" spans="13:20" x14ac:dyDescent="0.25">
      <c r="M82">
        <v>6.157</v>
      </c>
      <c r="N82" s="20">
        <f>(M82-E5)/E7</f>
        <v>-0.37643255230758071</v>
      </c>
      <c r="O82" s="21">
        <f t="shared" si="10"/>
        <v>0.35329767469659579</v>
      </c>
      <c r="Q82">
        <v>6.4089999999999998</v>
      </c>
      <c r="R82" s="20">
        <f>(Q82-E5)/E7</f>
        <v>-0.10526165532767415</v>
      </c>
      <c r="S82" s="22">
        <f t="shared" si="8"/>
        <v>0.45808409425568053</v>
      </c>
      <c r="T82" s="19">
        <f t="shared" si="9"/>
        <v>0.54191590574431947</v>
      </c>
    </row>
    <row r="83" spans="13:20" x14ac:dyDescent="0.25">
      <c r="M83">
        <v>6.1740000000000004</v>
      </c>
      <c r="N83" s="20">
        <f>(M83-E5)/E7</f>
        <v>-0.3581392775113168</v>
      </c>
      <c r="O83" s="21">
        <f t="shared" si="10"/>
        <v>0.36011954333007323</v>
      </c>
      <c r="Q83">
        <v>6.3769999999999998</v>
      </c>
      <c r="R83" s="20">
        <f>(Q83-E5)/E7</f>
        <v>-0.13969605494417028</v>
      </c>
      <c r="S83" s="22">
        <f t="shared" si="8"/>
        <v>0.44445007177041795</v>
      </c>
      <c r="T83" s="19">
        <f t="shared" si="9"/>
        <v>0.55554992822958205</v>
      </c>
    </row>
    <row r="84" spans="13:20" x14ac:dyDescent="0.25">
      <c r="M84">
        <v>6.2380000000000004</v>
      </c>
      <c r="N84" s="20">
        <f>(M84-E5)/E7</f>
        <v>-0.28927047827832453</v>
      </c>
      <c r="O84" s="21">
        <f t="shared" si="10"/>
        <v>0.38618720098497905</v>
      </c>
      <c r="Q84">
        <v>6.3470000000000004</v>
      </c>
      <c r="R84" s="20">
        <f>(Q84-E5)/E7</f>
        <v>-0.1719783045846347</v>
      </c>
      <c r="S84" s="22">
        <f t="shared" si="8"/>
        <v>0.43172729264781573</v>
      </c>
      <c r="T84" s="19">
        <f t="shared" si="9"/>
        <v>0.56827270735218427</v>
      </c>
    </row>
    <row r="85" spans="13:20" x14ac:dyDescent="0.25">
      <c r="M85">
        <v>6.3470000000000004</v>
      </c>
      <c r="N85" s="20">
        <f>(M85-E5)/E7</f>
        <v>-0.1719783045846347</v>
      </c>
      <c r="O85" s="21">
        <f t="shared" si="10"/>
        <v>0.43172729264781573</v>
      </c>
      <c r="Q85">
        <v>6.2380000000000004</v>
      </c>
      <c r="R85" s="20">
        <f>(Q85-E5)/E7</f>
        <v>-0.28927047827832453</v>
      </c>
      <c r="S85" s="22">
        <f t="shared" si="8"/>
        <v>0.38618720098497905</v>
      </c>
      <c r="T85" s="19">
        <f t="shared" si="9"/>
        <v>0.61381279901502095</v>
      </c>
    </row>
    <row r="86" spans="13:20" x14ac:dyDescent="0.25">
      <c r="M86">
        <v>6.3769999999999998</v>
      </c>
      <c r="N86" s="20">
        <f>(M86-E5)/E7</f>
        <v>-0.13969605494417028</v>
      </c>
      <c r="O86" s="21">
        <f t="shared" si="10"/>
        <v>0.44445007177041795</v>
      </c>
      <c r="Q86">
        <v>6.1740000000000004</v>
      </c>
      <c r="R86" s="20">
        <f>(Q86-E5)/E7</f>
        <v>-0.3581392775113168</v>
      </c>
      <c r="S86" s="22">
        <f t="shared" si="8"/>
        <v>0.36011954333007323</v>
      </c>
      <c r="T86" s="19">
        <f t="shared" si="9"/>
        <v>0.63988045666992677</v>
      </c>
    </row>
    <row r="87" spans="13:20" x14ac:dyDescent="0.25">
      <c r="M87">
        <v>6.4089999999999998</v>
      </c>
      <c r="N87" s="20">
        <f>(M87-E5)/E7</f>
        <v>-0.10526165532767415</v>
      </c>
      <c r="O87" s="21">
        <f t="shared" si="10"/>
        <v>0.45808409425568053</v>
      </c>
      <c r="Q87">
        <v>6.157</v>
      </c>
      <c r="R87" s="20">
        <f>(Q87-E5)/E7</f>
        <v>-0.37643255230758071</v>
      </c>
      <c r="S87" s="22">
        <f t="shared" si="8"/>
        <v>0.35329767469659579</v>
      </c>
      <c r="T87" s="19">
        <f t="shared" si="9"/>
        <v>0.64670232530340421</v>
      </c>
    </row>
    <row r="88" spans="13:20" x14ac:dyDescent="0.25">
      <c r="M88">
        <v>6.45</v>
      </c>
      <c r="N88" s="20">
        <f>(M88-E5)/E7</f>
        <v>-6.1142580819038124E-2</v>
      </c>
      <c r="O88" s="21">
        <f t="shared" si="10"/>
        <v>0.47562282898825314</v>
      </c>
      <c r="Q88">
        <v>6.1550000000000002</v>
      </c>
      <c r="R88" s="20">
        <f>(Q88-E5)/E7</f>
        <v>-0.37858470228361146</v>
      </c>
      <c r="S88" s="22">
        <f t="shared" si="8"/>
        <v>0.3524981419184135</v>
      </c>
      <c r="T88" s="19">
        <f t="shared" si="9"/>
        <v>0.64750185808158656</v>
      </c>
    </row>
    <row r="89" spans="13:20" x14ac:dyDescent="0.25">
      <c r="M89">
        <v>6.6790000000000003</v>
      </c>
      <c r="N89" s="20">
        <f>(M89-E5)/E7</f>
        <v>0.18527859143651221</v>
      </c>
      <c r="O89" s="21">
        <f t="shared" si="10"/>
        <v>0.57349473556451525</v>
      </c>
      <c r="Q89">
        <v>6.15</v>
      </c>
      <c r="R89" s="20">
        <f>(Q89-E5)/E7</f>
        <v>-0.38396507722368889</v>
      </c>
      <c r="S89" s="22">
        <f t="shared" si="8"/>
        <v>0.35050216576947968</v>
      </c>
      <c r="T89" s="19">
        <f t="shared" si="9"/>
        <v>0.64949783423052032</v>
      </c>
    </row>
    <row r="90" spans="13:20" x14ac:dyDescent="0.25">
      <c r="M90">
        <v>6.7190000000000003</v>
      </c>
      <c r="N90" s="20">
        <f>(M90-E5)/E7</f>
        <v>0.22832159095713236</v>
      </c>
      <c r="O90" s="21">
        <f>NORMSDIST(N90)</f>
        <v>0.59030187967274061</v>
      </c>
      <c r="Q90">
        <v>6.15</v>
      </c>
      <c r="R90" s="20">
        <f>(Q90-E5)/E7</f>
        <v>-0.38396507722368889</v>
      </c>
      <c r="S90" s="22">
        <f>NORMSDIST(R90)</f>
        <v>0.35050216576947968</v>
      </c>
      <c r="T90" s="19">
        <f>1-S90</f>
        <v>0.64949783423052032</v>
      </c>
    </row>
    <row r="91" spans="13:20" x14ac:dyDescent="0.25">
      <c r="M91">
        <v>6.8380000000000001</v>
      </c>
      <c r="N91" s="20">
        <f>(M91-E5)/E7</f>
        <v>0.35637451453097702</v>
      </c>
      <c r="O91" s="21">
        <f>NORMSDIST(N91)</f>
        <v>0.63921994368678503</v>
      </c>
      <c r="Q91">
        <v>6.1</v>
      </c>
      <c r="R91" s="20">
        <f>(Q91-E5)/E7</f>
        <v>-0.43776882662446481</v>
      </c>
      <c r="S91" s="22">
        <f>NORMSDIST(R91)</f>
        <v>0.33077693543389675</v>
      </c>
      <c r="T91" s="19">
        <f>1-S91</f>
        <v>0.66922306456610325</v>
      </c>
    </row>
    <row r="92" spans="13:20" x14ac:dyDescent="0.25">
      <c r="M92">
        <v>6.8760000000000003</v>
      </c>
      <c r="N92" s="20">
        <f>(M92-E5)/E7</f>
        <v>0.3972653640755664</v>
      </c>
      <c r="O92" s="21">
        <f>NORMSDIST(N92)</f>
        <v>0.65441410710806824</v>
      </c>
      <c r="Q92">
        <v>6.0529999999999999</v>
      </c>
      <c r="R92" s="20">
        <f>(Q92-E5)/E7</f>
        <v>-0.48834435106119312</v>
      </c>
      <c r="S92" s="22">
        <f t="shared" ref="S92:S109" si="11">NORMSDIST(R92)</f>
        <v>0.31265297590558411</v>
      </c>
      <c r="T92" s="19">
        <f t="shared" ref="T92:T109" si="12">1-S92</f>
        <v>0.68734702409441595</v>
      </c>
    </row>
    <row r="93" spans="13:20" x14ac:dyDescent="0.25">
      <c r="M93">
        <v>6.9740000000000002</v>
      </c>
      <c r="N93" s="20">
        <f>(M93-E5)/E7</f>
        <v>0.50272071290108555</v>
      </c>
      <c r="O93" s="21">
        <f t="shared" ref="O93:O108" si="13">NORMSDIST(N93)</f>
        <v>0.69241967754395373</v>
      </c>
      <c r="Q93">
        <v>5.9939999999999998</v>
      </c>
      <c r="R93" s="20">
        <f>(Q93-E5)/E7</f>
        <v>-0.55183277535410802</v>
      </c>
      <c r="S93" s="22">
        <f t="shared" si="11"/>
        <v>0.29053146478021341</v>
      </c>
      <c r="T93" s="19">
        <f t="shared" si="12"/>
        <v>0.70946853521978659</v>
      </c>
    </row>
    <row r="94" spans="13:20" x14ac:dyDescent="0.25">
      <c r="M94">
        <v>7.2149999999999999</v>
      </c>
      <c r="N94" s="20">
        <f>(M94-E5)/E7</f>
        <v>0.76205478501282142</v>
      </c>
      <c r="O94" s="21">
        <f t="shared" si="13"/>
        <v>0.7769863464054062</v>
      </c>
      <c r="Q94">
        <v>5.9829999999999997</v>
      </c>
      <c r="R94" s="20">
        <f>(Q94-E5)/E7</f>
        <v>-0.56366960022227863</v>
      </c>
      <c r="S94" s="22">
        <f t="shared" si="11"/>
        <v>0.28648950497438808</v>
      </c>
      <c r="T94" s="19">
        <f t="shared" si="12"/>
        <v>0.71351049502561192</v>
      </c>
    </row>
    <row r="95" spans="13:20" x14ac:dyDescent="0.25">
      <c r="M95">
        <v>7.484</v>
      </c>
      <c r="N95" s="20">
        <f>(M95-E5)/E7</f>
        <v>1.051518956788992</v>
      </c>
      <c r="O95" s="21">
        <f t="shared" si="13"/>
        <v>0.85348984622100188</v>
      </c>
      <c r="Q95">
        <v>5.9619999999999997</v>
      </c>
      <c r="R95" s="20">
        <f>(Q95-E5)/E7</f>
        <v>-0.5862671749706041</v>
      </c>
      <c r="S95" s="22">
        <f t="shared" si="11"/>
        <v>0.2788479929782901</v>
      </c>
      <c r="T95" s="19">
        <f t="shared" si="12"/>
        <v>0.7211520070217099</v>
      </c>
    </row>
    <row r="96" spans="13:20" x14ac:dyDescent="0.25">
      <c r="M96">
        <v>7.492</v>
      </c>
      <c r="N96" s="20">
        <f>(M96-E5)/E7</f>
        <v>1.0601275566931159</v>
      </c>
      <c r="O96" s="21">
        <f t="shared" si="13"/>
        <v>0.85545671364862175</v>
      </c>
      <c r="Q96">
        <v>5.9219999999999997</v>
      </c>
      <c r="R96" s="20">
        <f>(Q96-E5)/E7</f>
        <v>-0.62931017449122428</v>
      </c>
      <c r="S96" s="22">
        <f t="shared" si="11"/>
        <v>0.26457300581299925</v>
      </c>
      <c r="T96" s="19">
        <f t="shared" si="12"/>
        <v>0.73542699418700075</v>
      </c>
    </row>
    <row r="97" spans="13:20" x14ac:dyDescent="0.25">
      <c r="M97">
        <v>7.5119999999999996</v>
      </c>
      <c r="N97" s="20">
        <f>(M97-E5)/E7</f>
        <v>1.0816490564534256</v>
      </c>
      <c r="O97" s="21">
        <f t="shared" si="13"/>
        <v>0.8602957511682735</v>
      </c>
      <c r="Q97">
        <v>5.7960000000000003</v>
      </c>
      <c r="R97" s="20">
        <f>(Q97-E5)/E7</f>
        <v>-0.76489562298117708</v>
      </c>
      <c r="S97" s="22">
        <f t="shared" si="11"/>
        <v>0.2221668502576605</v>
      </c>
      <c r="T97" s="19">
        <f t="shared" si="12"/>
        <v>0.77783314974233952</v>
      </c>
    </row>
    <row r="98" spans="13:20" x14ac:dyDescent="0.25">
      <c r="M98">
        <v>7.5140000000000002</v>
      </c>
      <c r="N98" s="20">
        <f>(M98-E5)/E7</f>
        <v>1.0838012064294573</v>
      </c>
      <c r="O98" s="21">
        <f t="shared" si="13"/>
        <v>0.86077352489971637</v>
      </c>
      <c r="Q98">
        <v>5.7409999999999997</v>
      </c>
      <c r="R98" s="20">
        <f>(Q98-E5)/E7</f>
        <v>-0.82407974732203038</v>
      </c>
      <c r="S98" s="22">
        <f t="shared" si="11"/>
        <v>0.20494712345514463</v>
      </c>
      <c r="T98" s="19">
        <f t="shared" si="12"/>
        <v>0.79505287654485535</v>
      </c>
    </row>
    <row r="99" spans="13:20" x14ac:dyDescent="0.25">
      <c r="M99">
        <v>7.5609999999999999</v>
      </c>
      <c r="N99" s="20">
        <f>(M99-E5)/E7</f>
        <v>1.1343767308661856</v>
      </c>
      <c r="O99" s="21">
        <f t="shared" si="13"/>
        <v>0.87168172228656293</v>
      </c>
      <c r="Q99">
        <v>5.5949999999999998</v>
      </c>
      <c r="R99" s="20">
        <f>(Q99-E5)/E7</f>
        <v>-0.98118669557229377</v>
      </c>
      <c r="S99" s="22">
        <f t="shared" si="11"/>
        <v>0.16325034190931803</v>
      </c>
      <c r="T99" s="19">
        <f t="shared" si="12"/>
        <v>0.83674965809068191</v>
      </c>
    </row>
    <row r="100" spans="13:20" x14ac:dyDescent="0.25">
      <c r="M100">
        <v>7.5789999999999997</v>
      </c>
      <c r="N100" s="20">
        <f>(M100-E5)/E7</f>
        <v>1.1537460806504645</v>
      </c>
      <c r="O100" s="21">
        <f t="shared" si="13"/>
        <v>0.87569785711063675</v>
      </c>
      <c r="Q100">
        <v>5.548</v>
      </c>
      <c r="R100" s="20">
        <f>(Q100-E5)/E7</f>
        <v>-1.0317622200090222</v>
      </c>
      <c r="S100" s="22">
        <f t="shared" si="11"/>
        <v>0.1510917608595892</v>
      </c>
      <c r="T100" s="19">
        <f>1-S100</f>
        <v>0.8489082391404108</v>
      </c>
    </row>
    <row r="101" spans="13:20" x14ac:dyDescent="0.25">
      <c r="M101">
        <v>7.5869999999999997</v>
      </c>
      <c r="N101" s="20">
        <f>(M101-E5)/E7</f>
        <v>1.1623546805545886</v>
      </c>
      <c r="O101" s="21">
        <f t="shared" si="13"/>
        <v>0.87745428804239312</v>
      </c>
      <c r="Q101">
        <v>5.4779999999999998</v>
      </c>
      <c r="R101" s="20">
        <f>(Q101-E5)/E7</f>
        <v>-1.1070874691701076</v>
      </c>
      <c r="S101" s="22">
        <f t="shared" si="11"/>
        <v>0.13412805635750577</v>
      </c>
      <c r="T101" s="19">
        <f t="shared" si="12"/>
        <v>0.8658719436424942</v>
      </c>
    </row>
    <row r="102" spans="13:20" x14ac:dyDescent="0.25">
      <c r="M102">
        <v>7.7169999999999996</v>
      </c>
      <c r="N102" s="20">
        <f>(M102-E5)/E7</f>
        <v>1.3022444289966038</v>
      </c>
      <c r="O102" s="21">
        <f t="shared" si="13"/>
        <v>0.90358357915386589</v>
      </c>
      <c r="Q102">
        <v>5.4710000000000001</v>
      </c>
      <c r="R102" s="20">
        <f>(Q102-E5)/E7</f>
        <v>-1.1146199940862158</v>
      </c>
      <c r="S102" s="22">
        <f t="shared" si="11"/>
        <v>0.13250664932108686</v>
      </c>
      <c r="T102" s="19">
        <f t="shared" si="12"/>
        <v>0.86749335067891309</v>
      </c>
    </row>
    <row r="103" spans="13:20" x14ac:dyDescent="0.25">
      <c r="M103">
        <v>7.734</v>
      </c>
      <c r="N103" s="20">
        <f>(M103-E5)/E7</f>
        <v>1.3205377037928676</v>
      </c>
      <c r="O103" s="21">
        <f t="shared" si="13"/>
        <v>0.90667222183487073</v>
      </c>
      <c r="Q103">
        <v>5.3860000000000001</v>
      </c>
      <c r="R103" s="20">
        <f>(Q103-E5)/E7</f>
        <v>-1.2060863680675336</v>
      </c>
      <c r="S103" s="22">
        <f t="shared" si="11"/>
        <v>0.11389209522861772</v>
      </c>
      <c r="T103" s="19">
        <f t="shared" si="12"/>
        <v>0.88610790477138224</v>
      </c>
    </row>
    <row r="104" spans="13:20" x14ac:dyDescent="0.25">
      <c r="M104">
        <v>7.7450000000000001</v>
      </c>
      <c r="N104" s="20">
        <f>(M104-E5)/E7</f>
        <v>1.3323745286610384</v>
      </c>
      <c r="O104" s="21">
        <f t="shared" si="13"/>
        <v>0.90863142611249148</v>
      </c>
      <c r="Q104">
        <v>5.2610000000000001</v>
      </c>
      <c r="R104" s="20">
        <f>(Q104-E5)/E7</f>
        <v>-1.3405957415694714</v>
      </c>
      <c r="S104" s="22">
        <f t="shared" si="11"/>
        <v>9.0025870309869985E-2</v>
      </c>
      <c r="T104" s="19">
        <f t="shared" si="12"/>
        <v>0.90997412969013003</v>
      </c>
    </row>
    <row r="105" spans="13:20" x14ac:dyDescent="0.25">
      <c r="M105">
        <v>7.8140000000000001</v>
      </c>
      <c r="N105" s="20">
        <f>(M105-E5)/E7</f>
        <v>1.406623702834108</v>
      </c>
      <c r="O105" s="21">
        <f t="shared" si="13"/>
        <v>0.92023049964274395</v>
      </c>
      <c r="Q105">
        <v>5.2350000000000003</v>
      </c>
      <c r="R105" s="20">
        <f>(Q105-E5)/E7</f>
        <v>-1.3685736912578743</v>
      </c>
      <c r="S105" s="22">
        <f t="shared" si="11"/>
        <v>8.5566286224768431E-2</v>
      </c>
      <c r="T105" s="19">
        <f t="shared" si="12"/>
        <v>0.91443371377523153</v>
      </c>
    </row>
    <row r="106" spans="13:20" x14ac:dyDescent="0.25">
      <c r="M106">
        <v>7.8719999999999999</v>
      </c>
      <c r="N106" s="20">
        <f>(M106-E5)/E7</f>
        <v>1.4690360521390071</v>
      </c>
      <c r="O106" s="21">
        <f t="shared" si="13"/>
        <v>0.9290884945491179</v>
      </c>
      <c r="Q106">
        <v>5.1529999999999996</v>
      </c>
      <c r="R106" s="20">
        <f>(Q106-E5)/E7</f>
        <v>-1.4568118402751464</v>
      </c>
      <c r="S106" s="22">
        <f t="shared" si="11"/>
        <v>7.2584163309660554E-2</v>
      </c>
      <c r="T106" s="19">
        <f t="shared" si="12"/>
        <v>0.92741583669033945</v>
      </c>
    </row>
    <row r="107" spans="13:20" x14ac:dyDescent="0.25">
      <c r="M107">
        <v>7.9359999999999999</v>
      </c>
      <c r="N107" s="20">
        <f>(M107-E5)/E7</f>
        <v>1.5379048513719993</v>
      </c>
      <c r="O107" s="21">
        <f t="shared" si="13"/>
        <v>0.93796405952796347</v>
      </c>
      <c r="Q107">
        <v>5.1289999999999996</v>
      </c>
      <c r="R107" s="20">
        <f>(Q107-E5)/E7</f>
        <v>-1.4826376399875185</v>
      </c>
      <c r="S107" s="22">
        <f t="shared" si="11"/>
        <v>6.908535551701199E-2</v>
      </c>
      <c r="T107" s="19">
        <f t="shared" si="12"/>
        <v>0.930914644482988</v>
      </c>
    </row>
    <row r="108" spans="13:20" x14ac:dyDescent="0.25">
      <c r="M108">
        <v>7.96</v>
      </c>
      <c r="N108" s="20">
        <f>(M108-E5)/E7</f>
        <v>1.5637306510843714</v>
      </c>
      <c r="O108" s="21">
        <f t="shared" si="13"/>
        <v>0.94105958181486826</v>
      </c>
      <c r="Q108">
        <v>5.0910000000000002</v>
      </c>
      <c r="R108" s="20">
        <f>(Q108-E5)/E7</f>
        <v>-1.5235284895321068</v>
      </c>
      <c r="S108" s="22">
        <f t="shared" si="11"/>
        <v>6.3813269318501134E-2</v>
      </c>
      <c r="T108" s="19">
        <f>1-S108</f>
        <v>0.93618673068149882</v>
      </c>
    </row>
    <row r="109" spans="13:20" x14ac:dyDescent="0.25">
      <c r="M109">
        <v>7.9710000000000001</v>
      </c>
      <c r="N109" s="20">
        <f>(M109-E5)/E7</f>
        <v>1.575567475952542</v>
      </c>
      <c r="O109" s="21">
        <f>NORMSDIST(N109)</f>
        <v>0.94243724172777243</v>
      </c>
      <c r="Q109">
        <v>5.0570000000000004</v>
      </c>
      <c r="R109" s="20">
        <f>(Q109-E5)/E7</f>
        <v>-1.5601150391246339</v>
      </c>
      <c r="S109" s="22">
        <f t="shared" si="11"/>
        <v>5.936634910263832E-2</v>
      </c>
      <c r="T109" s="19">
        <f t="shared" si="12"/>
        <v>0.94063365089736173</v>
      </c>
    </row>
  </sheetData>
  <sortState xmlns:xlrd2="http://schemas.microsoft.com/office/spreadsheetml/2017/richdata2" ref="O4:O53">
    <sortCondition descending="1" ref="O4"/>
  </sortState>
  <mergeCells count="10">
    <mergeCell ref="C9:D9"/>
    <mergeCell ref="C10:D10"/>
    <mergeCell ref="H3:I3"/>
    <mergeCell ref="C28:K28"/>
    <mergeCell ref="C3:D3"/>
    <mergeCell ref="C4:D4"/>
    <mergeCell ref="C5:D5"/>
    <mergeCell ref="C6:D6"/>
    <mergeCell ref="C7:D7"/>
    <mergeCell ref="C8:D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punto10</vt:lpstr>
      <vt:lpstr>punto15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Oka Mesa</dc:creator>
  <cp:lastModifiedBy>Oka Mesa</cp:lastModifiedBy>
  <dcterms:created xsi:type="dcterms:W3CDTF">2019-09-06T23:35:11Z</dcterms:created>
  <dcterms:modified xsi:type="dcterms:W3CDTF">2019-09-13T00:39:29Z</dcterms:modified>
</cp:coreProperties>
</file>