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Users\203\Documents\"/>
    </mc:Choice>
  </mc:AlternateContent>
  <xr:revisionPtr revIDLastSave="0" documentId="13_ncr:1_{949B58F5-214A-45C7-ACB7-F6F2AABCA917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Histograma" sheetId="2" r:id="rId1"/>
    <sheet name="Datos iniciales" sheetId="1" r:id="rId2"/>
    <sheet name="calcular estadístico de prueba" sheetId="3" r:id="rId3"/>
    <sheet name="estándarizar los valor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3" l="1"/>
  <c r="I38" i="3"/>
  <c r="I37" i="3"/>
  <c r="I36" i="3"/>
  <c r="J34" i="3"/>
  <c r="I4" i="3"/>
  <c r="I34" i="3"/>
  <c r="H4" i="3"/>
  <c r="G4" i="3"/>
  <c r="J4" i="4"/>
  <c r="I4" i="4"/>
  <c r="H4" i="4"/>
  <c r="E4" i="4"/>
  <c r="E5" i="4"/>
  <c r="D4" i="4"/>
  <c r="C4" i="4"/>
  <c r="D4" i="3"/>
  <c r="E11" i="1"/>
  <c r="D11" i="1"/>
  <c r="D10" i="1"/>
  <c r="D9" i="1"/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I9" i="4"/>
  <c r="J9" i="4" s="1"/>
  <c r="I11" i="4"/>
  <c r="J11" i="4" s="1"/>
  <c r="I13" i="4"/>
  <c r="J13" i="4" s="1"/>
  <c r="I17" i="4"/>
  <c r="J17" i="4" s="1"/>
  <c r="I25" i="4"/>
  <c r="J25" i="4" s="1"/>
  <c r="I27" i="4"/>
  <c r="J27" i="4" s="1"/>
  <c r="I29" i="4"/>
  <c r="J29" i="4" s="1"/>
  <c r="I33" i="4"/>
  <c r="J33" i="4" s="1"/>
  <c r="H5" i="4"/>
  <c r="I5" i="4" s="1"/>
  <c r="J5" i="4" s="1"/>
  <c r="H6" i="4"/>
  <c r="I6" i="4" s="1"/>
  <c r="J6" i="4" s="1"/>
  <c r="H7" i="4"/>
  <c r="I7" i="4" s="1"/>
  <c r="J7" i="4" s="1"/>
  <c r="H8" i="4"/>
  <c r="I8" i="4" s="1"/>
  <c r="J8" i="4" s="1"/>
  <c r="H9" i="4"/>
  <c r="H10" i="4"/>
  <c r="I10" i="4" s="1"/>
  <c r="J10" i="4" s="1"/>
  <c r="H11" i="4"/>
  <c r="H12" i="4"/>
  <c r="I12" i="4" s="1"/>
  <c r="J12" i="4" s="1"/>
  <c r="H13" i="4"/>
  <c r="H14" i="4"/>
  <c r="I14" i="4" s="1"/>
  <c r="J14" i="4" s="1"/>
  <c r="H15" i="4"/>
  <c r="I15" i="4" s="1"/>
  <c r="J15" i="4" s="1"/>
  <c r="H16" i="4"/>
  <c r="I16" i="4" s="1"/>
  <c r="J16" i="4" s="1"/>
  <c r="H17" i="4"/>
  <c r="H18" i="4"/>
  <c r="I18" i="4" s="1"/>
  <c r="J18" i="4" s="1"/>
  <c r="H19" i="4"/>
  <c r="I19" i="4" s="1"/>
  <c r="J19" i="4" s="1"/>
  <c r="H20" i="4"/>
  <c r="I20" i="4" s="1"/>
  <c r="J20" i="4" s="1"/>
  <c r="H21" i="4"/>
  <c r="I21" i="4" s="1"/>
  <c r="J21" i="4" s="1"/>
  <c r="H22" i="4"/>
  <c r="I22" i="4" s="1"/>
  <c r="J22" i="4" s="1"/>
  <c r="H23" i="4"/>
  <c r="I23" i="4" s="1"/>
  <c r="J23" i="4" s="1"/>
  <c r="H24" i="4"/>
  <c r="I24" i="4" s="1"/>
  <c r="J24" i="4" s="1"/>
  <c r="H25" i="4"/>
  <c r="H26" i="4"/>
  <c r="I26" i="4" s="1"/>
  <c r="J26" i="4" s="1"/>
  <c r="H27" i="4"/>
  <c r="H28" i="4"/>
  <c r="I28" i="4" s="1"/>
  <c r="J28" i="4" s="1"/>
  <c r="H29" i="4"/>
  <c r="H30" i="4"/>
  <c r="I30" i="4" s="1"/>
  <c r="J30" i="4" s="1"/>
  <c r="H31" i="4"/>
  <c r="I31" i="4" s="1"/>
  <c r="J31" i="4" s="1"/>
  <c r="H32" i="4"/>
  <c r="I32" i="4" s="1"/>
  <c r="J32" i="4" s="1"/>
  <c r="H33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6" i="4"/>
  <c r="D10" i="4"/>
  <c r="D14" i="4"/>
  <c r="D18" i="4"/>
  <c r="D26" i="4"/>
  <c r="D30" i="4"/>
  <c r="C5" i="4"/>
  <c r="D5" i="4" s="1"/>
  <c r="C6" i="4"/>
  <c r="D6" i="4" s="1"/>
  <c r="C7" i="4"/>
  <c r="D7" i="4" s="1"/>
  <c r="C8" i="4"/>
  <c r="D8" i="4" s="1"/>
  <c r="C9" i="4"/>
  <c r="D9" i="4" s="1"/>
  <c r="C10" i="4"/>
  <c r="C11" i="4"/>
  <c r="D11" i="4" s="1"/>
  <c r="C12" i="4"/>
  <c r="D12" i="4" s="1"/>
  <c r="C13" i="4"/>
  <c r="D13" i="4" s="1"/>
  <c r="C14" i="4"/>
  <c r="C15" i="4"/>
  <c r="D15" i="4" s="1"/>
  <c r="C16" i="4"/>
  <c r="D16" i="4" s="1"/>
  <c r="C17" i="4"/>
  <c r="D17" i="4" s="1"/>
  <c r="C18" i="4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C27" i="4"/>
  <c r="D27" i="4" s="1"/>
  <c r="C28" i="4"/>
  <c r="D28" i="4" s="1"/>
  <c r="C29" i="4"/>
  <c r="D29" i="4" s="1"/>
  <c r="C30" i="4"/>
  <c r="C31" i="4"/>
  <c r="D31" i="4" s="1"/>
  <c r="C32" i="4"/>
  <c r="D32" i="4" s="1"/>
  <c r="C33" i="4"/>
  <c r="D33" i="4" s="1"/>
  <c r="D28" i="3"/>
  <c r="I28" i="3" s="1"/>
  <c r="D29" i="3"/>
  <c r="I29" i="3" s="1"/>
  <c r="D30" i="3"/>
  <c r="I30" i="3" s="1"/>
  <c r="D31" i="3"/>
  <c r="I31" i="3" s="1"/>
  <c r="D32" i="3"/>
  <c r="I32" i="3" s="1"/>
  <c r="D33" i="3"/>
  <c r="I33" i="3" s="1"/>
  <c r="D18" i="3"/>
  <c r="I18" i="3" s="1"/>
  <c r="D19" i="3"/>
  <c r="I19" i="3" s="1"/>
  <c r="D20" i="3"/>
  <c r="I20" i="3" s="1"/>
  <c r="D21" i="3"/>
  <c r="I21" i="3" s="1"/>
  <c r="D22" i="3"/>
  <c r="I22" i="3" s="1"/>
  <c r="D23" i="3"/>
  <c r="I23" i="3" s="1"/>
  <c r="D24" i="3"/>
  <c r="I24" i="3" s="1"/>
  <c r="D25" i="3"/>
  <c r="I25" i="3" s="1"/>
  <c r="D26" i="3"/>
  <c r="I26" i="3" s="1"/>
  <c r="D27" i="3"/>
  <c r="I27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I16" i="3" s="1"/>
  <c r="D17" i="3"/>
  <c r="I17" i="3" s="1"/>
  <c r="D6" i="3"/>
  <c r="I6" i="3" s="1"/>
  <c r="D7" i="3"/>
  <c r="I7" i="3" s="1"/>
  <c r="D8" i="3"/>
  <c r="I8" i="3" s="1"/>
  <c r="D5" i="3"/>
  <c r="I5" i="3" s="1"/>
  <c r="B12" i="2" l="1"/>
  <c r="D13" i="1" l="1"/>
  <c r="D12" i="1"/>
  <c r="D7" i="1"/>
  <c r="D8" i="1" s="1"/>
</calcChain>
</file>

<file path=xl/sharedStrings.xml><?xml version="1.0" encoding="utf-8"?>
<sst xmlns="http://schemas.openxmlformats.org/spreadsheetml/2006/main" count="40" uniqueCount="38">
  <si>
    <t>número de intervalos m=</t>
  </si>
  <si>
    <t>Número de datos n=</t>
  </si>
  <si>
    <t xml:space="preserve">media muestral </t>
  </si>
  <si>
    <t>varianza muestral</t>
  </si>
  <si>
    <t>Dato mayor</t>
  </si>
  <si>
    <t>Dato menor</t>
  </si>
  <si>
    <t>Clase</t>
  </si>
  <si>
    <t>y mayor...</t>
  </si>
  <si>
    <t>Frecuencia</t>
  </si>
  <si>
    <t>y mayor</t>
  </si>
  <si>
    <t>frecuencia</t>
  </si>
  <si>
    <t>lím inf</t>
  </si>
  <si>
    <t>lím sup</t>
  </si>
  <si>
    <t>el histograma de los datos toma la forma de la distribución normal</t>
  </si>
  <si>
    <t>&lt;=8</t>
  </si>
  <si>
    <t>&lt;=7</t>
  </si>
  <si>
    <t>&lt;=6</t>
  </si>
  <si>
    <t>&lt;=9</t>
  </si>
  <si>
    <t>&lt;=10</t>
  </si>
  <si>
    <t>&lt;=11</t>
  </si>
  <si>
    <t>&lt;=12</t>
  </si>
  <si>
    <t>&lt;=13</t>
  </si>
  <si>
    <t>&lt;=14</t>
  </si>
  <si>
    <t>Cálculos de la hipótesis inicial de la prueba de Anderson-Darling</t>
  </si>
  <si>
    <t>C1</t>
  </si>
  <si>
    <t>C2</t>
  </si>
  <si>
    <t>C3</t>
  </si>
  <si>
    <t>C4</t>
  </si>
  <si>
    <t>C5</t>
  </si>
  <si>
    <t>C6</t>
  </si>
  <si>
    <t>C7</t>
  </si>
  <si>
    <t>C8</t>
  </si>
  <si>
    <t>quinto paso</t>
  </si>
  <si>
    <t>desviación estándar</t>
  </si>
  <si>
    <t>Estándarizar los valores de la C1</t>
  </si>
  <si>
    <t>c5</t>
  </si>
  <si>
    <t>(C3)*((C6+C7))</t>
  </si>
  <si>
    <t>Como el estadístico de prueba es mayor al valor crítico, se rechaza la hipótesis nula, de que los datos se ajustan a una distribución normal con media=10 y desviación=2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</si>
</sst>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#,##0.0000"/>
    <numFmt numFmtId="166" formatCode="0.000"/>
    <numFmt numFmtId="167" formatCode="0.0000"/>
    <numFmt numFmtId="168" formatCode="0.00000"/>
    <numFmt numFmtId="169" formatCode="0.0000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B687"/>
        <bgColor indexed="64"/>
      </patternFill>
    </fill>
    <fill>
      <patternFill patternType="solid">
        <fgColor rgb="FFFFD9CE"/>
        <bgColor indexed="64"/>
      </patternFill>
    </fill>
    <fill>
      <patternFill patternType="solid">
        <fgColor rgb="FFFFEDE8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1" fillId="0" borderId="5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 wrapText="1" readingOrder="1"/>
    </xf>
    <xf numFmtId="0" fontId="3" fillId="0" borderId="0" xfId="0" applyFont="1"/>
    <xf numFmtId="165" fontId="2" fillId="3" borderId="2" xfId="0" applyNumberFormat="1" applyFont="1" applyFill="1" applyBorder="1" applyAlignment="1">
      <alignment horizontal="center" vertical="center" wrapText="1" readingOrder="1"/>
    </xf>
    <xf numFmtId="165" fontId="2" fillId="4" borderId="3" xfId="0" applyNumberFormat="1" applyFont="1" applyFill="1" applyBorder="1" applyAlignment="1">
      <alignment horizontal="center" vertical="center" wrapText="1" readingOrder="1"/>
    </xf>
    <xf numFmtId="165" fontId="2" fillId="3" borderId="3" xfId="0" applyNumberFormat="1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right"/>
    </xf>
    <xf numFmtId="166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5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68" fontId="4" fillId="5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CO" sz="1200"/>
              <a:t>Histograma de</a:t>
            </a:r>
            <a:r>
              <a:rPr lang="es-CO" sz="1200" baseline="0"/>
              <a:t> frecuencias del tiempo de servicio en la florería</a:t>
            </a:r>
            <a:endParaRPr lang="es-CO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trendline>
            <c:trendlineType val="poly"/>
            <c:order val="4"/>
            <c:dispRSqr val="0"/>
            <c:dispEq val="0"/>
          </c:trendline>
          <c:cat>
            <c:strRef>
              <c:f>Histograma!$A$2:$A$11</c:f>
              <c:strCach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y mayor...</c:v>
                </c:pt>
              </c:strCache>
            </c:strRef>
          </c:cat>
          <c:val>
            <c:numRef>
              <c:f>Histograma!$B$2:$B$11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9</c:v>
                </c:pt>
                <c:pt idx="4">
                  <c:v>13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4-4FDB-BB3F-41F5CF98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23520"/>
        <c:axId val="242923912"/>
      </c:barChart>
      <c:catAx>
        <c:axId val="24292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Minutos/cliente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923912"/>
        <c:crosses val="autoZero"/>
        <c:auto val="1"/>
        <c:lblAlgn val="ctr"/>
        <c:lblOffset val="100"/>
        <c:noMultiLvlLbl val="0"/>
      </c:catAx>
      <c:valAx>
        <c:axId val="242923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92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171449</xdr:rowOff>
    </xdr:from>
    <xdr:to>
      <xdr:col>11</xdr:col>
      <xdr:colOff>85725</xdr:colOff>
      <xdr:row>15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180975</xdr:colOff>
      <xdr:row>17</xdr:row>
      <xdr:rowOff>114300</xdr:rowOff>
    </xdr:from>
    <xdr:to>
      <xdr:col>6</xdr:col>
      <xdr:colOff>523451</xdr:colOff>
      <xdr:row>20</xdr:row>
      <xdr:rowOff>104705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4975" y="3362325"/>
          <a:ext cx="3390476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335280</xdr:colOff>
      <xdr:row>15</xdr:row>
      <xdr:rowOff>19050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929640" y="2625090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6E9D3C7-1030-4872-A264-9094699564D3}"/>
                </a:ext>
              </a:extLst>
            </xdr:cNvPr>
            <xdr:cNvSpPr txBox="1"/>
          </xdr:nvSpPr>
          <xdr:spPr>
            <a:xfrm>
              <a:off x="929640" y="2625090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1</xdr:row>
      <xdr:rowOff>161925</xdr:rowOff>
    </xdr:from>
    <xdr:ext cx="810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90525" y="352425"/>
              <a:ext cx="810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390525" y="352425"/>
              <a:ext cx="810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304800</xdr:colOff>
      <xdr:row>1</xdr:row>
      <xdr:rowOff>157162</xdr:rowOff>
    </xdr:from>
    <xdr:ext cx="1392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143000" y="347662"/>
              <a:ext cx="139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143000" y="347662"/>
              <a:ext cx="139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𝑌_𝑖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228600</xdr:colOff>
      <xdr:row>1</xdr:row>
      <xdr:rowOff>176212</xdr:rowOff>
    </xdr:from>
    <xdr:ext cx="4253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752600" y="366712"/>
              <a:ext cx="4253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752600" y="366712"/>
              <a:ext cx="4253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𝑛+1−𝑖)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200025</xdr:colOff>
      <xdr:row>1</xdr:row>
      <xdr:rowOff>185737</xdr:rowOff>
    </xdr:from>
    <xdr:ext cx="387029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00000000-0008-0000-0200-000024000000}"/>
                </a:ext>
              </a:extLst>
            </xdr:cNvPr>
            <xdr:cNvSpPr txBox="1"/>
          </xdr:nvSpPr>
          <xdr:spPr>
            <a:xfrm>
              <a:off x="2562225" y="376237"/>
              <a:ext cx="38702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05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CO" sz="105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s-CO" sz="105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CO" sz="1050"/>
            </a:p>
          </xdr:txBody>
        </xdr:sp>
      </mc:Choice>
      <mc:Fallback xmlns="">
        <xdr:sp macro="" textlink="">
          <xdr:nvSpPr>
            <xdr:cNvPr id="36" name="CuadroTexto 35"/>
            <xdr:cNvSpPr txBox="1"/>
          </xdr:nvSpPr>
          <xdr:spPr>
            <a:xfrm>
              <a:off x="2562225" y="376237"/>
              <a:ext cx="38702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050" b="0" i="0">
                  <a:latin typeface="Cambria Math" panose="02040503050406030204" pitchFamily="18" charset="0"/>
                </a:rPr>
                <a:t>2𝑖−1</a:t>
              </a:r>
              <a:endParaRPr lang="es-CO" sz="1050"/>
            </a:p>
          </xdr:txBody>
        </xdr:sp>
      </mc:Fallback>
    </mc:AlternateContent>
    <xdr:clientData/>
  </xdr:oneCellAnchor>
  <xdr:oneCellAnchor>
    <xdr:from>
      <xdr:col>4</xdr:col>
      <xdr:colOff>180975</xdr:colOff>
      <xdr:row>2</xdr:row>
      <xdr:rowOff>14287</xdr:rowOff>
    </xdr:from>
    <xdr:ext cx="5373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SpPr txBox="1"/>
          </xdr:nvSpPr>
          <xdr:spPr>
            <a:xfrm>
              <a:off x="3305175" y="395287"/>
              <a:ext cx="537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7" name="CuadroTexto 36"/>
            <xdr:cNvSpPr txBox="1"/>
          </xdr:nvSpPr>
          <xdr:spPr>
            <a:xfrm>
              <a:off x="3305175" y="395287"/>
              <a:ext cx="537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314325</xdr:colOff>
      <xdr:row>2</xdr:row>
      <xdr:rowOff>14287</xdr:rowOff>
    </xdr:from>
    <xdr:ext cx="6778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SpPr txBox="1"/>
          </xdr:nvSpPr>
          <xdr:spPr>
            <a:xfrm>
              <a:off x="5019675" y="395287"/>
              <a:ext cx="677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𝑃𝐸𝐴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8" name="CuadroTexto 37"/>
            <xdr:cNvSpPr txBox="1"/>
          </xdr:nvSpPr>
          <xdr:spPr>
            <a:xfrm>
              <a:off x="5019675" y="395287"/>
              <a:ext cx="677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ln⁡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266700</xdr:colOff>
      <xdr:row>2</xdr:row>
      <xdr:rowOff>4762</xdr:rowOff>
    </xdr:from>
    <xdr:ext cx="11084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 txBox="1"/>
          </xdr:nvSpPr>
          <xdr:spPr>
            <a:xfrm>
              <a:off x="4210050" y="385762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9" name="CuadroTexto 38"/>
            <xdr:cNvSpPr txBox="1"/>
          </xdr:nvSpPr>
          <xdr:spPr>
            <a:xfrm>
              <a:off x="4210050" y="385762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1−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123825</xdr:colOff>
      <xdr:row>2</xdr:row>
      <xdr:rowOff>33337</xdr:rowOff>
    </xdr:from>
    <xdr:ext cx="13660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SpPr txBox="1"/>
          </xdr:nvSpPr>
          <xdr:spPr>
            <a:xfrm>
              <a:off x="6505575" y="414337"/>
              <a:ext cx="1366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0">
                            <a:latin typeface="Cambria Math" panose="02040503050406030204" pitchFamily="18" charset="0"/>
                          </a:rPr>
                          <m:t>ln</m:t>
                        </m:r>
                        <m:r>
                          <a:rPr lang="es-CO" sz="1100" b="0" i="0">
                            <a:latin typeface="Cambria Math" panose="02040503050406030204" pitchFamily="18" charset="0"/>
                          </a:rPr>
                          <m:t>(</m:t>
                        </m:r>
                      </m:fName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𝑃𝐸𝐴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30+1−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0" name="CuadroTexto 39"/>
            <xdr:cNvSpPr txBox="1"/>
          </xdr:nvSpPr>
          <xdr:spPr>
            <a:xfrm>
              <a:off x="6505575" y="414337"/>
              <a:ext cx="1366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〖ln</a:t>
              </a:r>
              <a:r>
                <a:rPr lang="es-CO" sz="1100" b="0" i="0">
                  <a:latin typeface="Cambria Math" panose="02040503050406030204" pitchFamily="18" charset="0"/>
                </a:rPr>
                <a:t>(〗⁡〖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1−𝑃𝐸𝐴(𝑌_(30+1−𝑖)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57150</xdr:colOff>
      <xdr:row>2</xdr:row>
      <xdr:rowOff>4762</xdr:rowOff>
    </xdr:from>
    <xdr:ext cx="2697854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SpPr txBox="1"/>
          </xdr:nvSpPr>
          <xdr:spPr>
            <a:xfrm>
              <a:off x="7972425" y="385762"/>
              <a:ext cx="269785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CO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𝑃𝐸𝐴</m:t>
                            </m:r>
                            <m:d>
                              <m:d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b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s-CO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𝑃𝐸𝐴</m:t>
                                    </m:r>
                                    <m:d>
                                      <m:d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s-CO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CO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𝑌</m:t>
                                            </m:r>
                                          </m:e>
                                          <m:sub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𝑛</m:t>
                                            </m:r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+1−</m:t>
                                            </m:r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d>
                              </m:e>
                            </m:func>
                          </m:e>
                        </m:func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1" name="CuadroTexto 40"/>
            <xdr:cNvSpPr txBox="1"/>
          </xdr:nvSpPr>
          <xdr:spPr>
            <a:xfrm>
              <a:off x="7972425" y="385762"/>
              <a:ext cx="269785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(2𝑖−1)[ln⁡〖𝑃𝐸𝐴(𝑌_𝑖 )+ln⁡(1−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𝑃𝐸𝐴(𝑌_(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𝑛+1−𝑖) )) 〗 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133350</xdr:colOff>
      <xdr:row>34</xdr:row>
      <xdr:rowOff>14287</xdr:rowOff>
    </xdr:from>
    <xdr:ext cx="6319743" cy="5379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00000000-0008-0000-0200-00002A000000}"/>
                </a:ext>
              </a:extLst>
            </xdr:cNvPr>
            <xdr:cNvSpPr txBox="1"/>
          </xdr:nvSpPr>
          <xdr:spPr>
            <a:xfrm>
              <a:off x="969433" y="6565370"/>
              <a:ext cx="6319743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d>
                      <m:dPr>
                        <m:begChr m:val="["/>
                        <m:endChr m:val="]"/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30+</m:t>
                        </m:r>
                        <m:f>
                          <m:f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</m:t>
                            </m:r>
                          </m:sup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−4.2399−3.1812</m:t>
                                    </m:r>
                                  </m:e>
                                </m:d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−4.</m:t>
                                    </m:r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0692</m:t>
                                    </m:r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−3.1812</m:t>
                                    </m:r>
                                  </m:e>
                                </m:d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+⋯+</m:t>
                                </m:r>
                                <m:d>
                                  <m:d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59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−0.0424−0.0146</m:t>
                                    </m:r>
                                  </m:e>
                                </m:d>
                              </m:e>
                            </m:d>
                          </m:e>
                        </m:nary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00000000-0008-0000-0200-00002A000000}"/>
                </a:ext>
              </a:extLst>
            </xdr:cNvPr>
            <xdr:cNvSpPr txBox="1"/>
          </xdr:nvSpPr>
          <xdr:spPr>
            <a:xfrm>
              <a:off x="969433" y="6565370"/>
              <a:ext cx="6319743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𝐴_𝑛^2=−[30+1/30 ∑_(𝑖=1)^30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▒[(1)[−4.2399−3.1812]+(3)[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−4.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0692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−3.1812]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+⋯+(59)[−0.0424−0.0146]] 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190499</xdr:colOff>
      <xdr:row>37</xdr:row>
      <xdr:rowOff>42862</xdr:rowOff>
    </xdr:from>
    <xdr:ext cx="3100917" cy="2520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00000000-0008-0000-0200-00002B000000}"/>
                </a:ext>
              </a:extLst>
            </xdr:cNvPr>
            <xdr:cNvSpPr txBox="1"/>
          </xdr:nvSpPr>
          <xdr:spPr>
            <a:xfrm>
              <a:off x="1026582" y="7165445"/>
              <a:ext cx="3100917" cy="252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</m:t>
                  </m:r>
                  <m:d>
                    <m:dPr>
                      <m:begChr m:val="["/>
                      <m:endChr m:val="]"/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30+</m:t>
                      </m:r>
                      <m:f>
                        <m:fPr>
                          <m:ctrlP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den>
                      </m:f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−1317,1523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</m:d>
                </m:oMath>
              </a14:m>
              <a:r>
                <a:rPr lang="es-CO" sz="1100"/>
                <a:t>=13,9</a:t>
              </a:r>
            </a:p>
          </xdr:txBody>
        </xdr:sp>
      </mc:Choice>
      <mc:Fallback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00000000-0008-0000-0200-00002B000000}"/>
                </a:ext>
              </a:extLst>
            </xdr:cNvPr>
            <xdr:cNvSpPr txBox="1"/>
          </xdr:nvSpPr>
          <xdr:spPr>
            <a:xfrm>
              <a:off x="1026582" y="7165445"/>
              <a:ext cx="3100917" cy="252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𝐴_𝑛^2=−[30+1/30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−1317,1523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)]</a:t>
              </a:r>
              <a:r>
                <a:rPr lang="es-CO" sz="1100"/>
                <a:t>=13,9</a:t>
              </a:r>
            </a:p>
          </xdr:txBody>
        </xdr:sp>
      </mc:Fallback>
    </mc:AlternateContent>
    <xdr:clientData/>
  </xdr:oneCellAnchor>
  <xdr:oneCellAnchor>
    <xdr:from>
      <xdr:col>1</xdr:col>
      <xdr:colOff>361950</xdr:colOff>
      <xdr:row>39</xdr:row>
      <xdr:rowOff>166687</xdr:rowOff>
    </xdr:from>
    <xdr:ext cx="1666875" cy="328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00000000-0008-0000-0200-00002C000000}"/>
                </a:ext>
              </a:extLst>
            </xdr:cNvPr>
            <xdr:cNvSpPr txBox="1"/>
          </xdr:nvSpPr>
          <xdr:spPr>
            <a:xfrm>
              <a:off x="1200150" y="7672387"/>
              <a:ext cx="1666875" cy="328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e>
                    <m:sub>
                      <m: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s-CO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</m:oMath>
              </a14:m>
              <a:r>
                <a:rPr lang="es-CO" sz="1600"/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e>
                    <m:sub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0,05,30</m:t>
                      </m:r>
                    </m:sub>
                  </m:sSub>
                </m:oMath>
              </a14:m>
              <a:r>
                <a:rPr lang="es-CO" sz="1600"/>
                <a:t>=</a:t>
              </a:r>
              <a:r>
                <a:rPr lang="es-C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2.492</a:t>
              </a:r>
              <a:endParaRPr lang="es-CO" sz="1600">
                <a:effectLst/>
              </a:endParaRPr>
            </a:p>
            <a:p>
              <a:endParaRPr lang="es-CO" sz="1600"/>
            </a:p>
          </xdr:txBody>
        </xdr:sp>
      </mc:Choice>
      <mc:Fallback xmlns="">
        <xdr:sp macro="" textlink="">
          <xdr:nvSpPr>
            <xdr:cNvPr id="44" name="CuadroTexto 43"/>
            <xdr:cNvSpPr txBox="1"/>
          </xdr:nvSpPr>
          <xdr:spPr>
            <a:xfrm>
              <a:off x="1200150" y="7672387"/>
              <a:ext cx="1666875" cy="328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𝛼_(𝛼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,𝑛)</a:t>
              </a:r>
              <a:r>
                <a:rPr lang="es-CO" sz="1600"/>
                <a:t>=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𝛼_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0,05,30</a:t>
              </a:r>
              <a:r>
                <a:rPr lang="es-CO" sz="1600"/>
                <a:t>=</a:t>
              </a:r>
              <a:r>
                <a:rPr lang="es-C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2.492</a:t>
              </a:r>
              <a:endParaRPr lang="es-CO" sz="1600">
                <a:effectLst/>
              </a:endParaRPr>
            </a:p>
            <a:p>
              <a:endParaRPr lang="es-CO" sz="16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180975</xdr:colOff>
      <xdr:row>1</xdr:row>
      <xdr:rowOff>23812</xdr:rowOff>
    </xdr:from>
    <xdr:ext cx="631263" cy="288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942975" y="214312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942975" y="214312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𝑍=(𝑥−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𝜇)/𝜎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171450</xdr:colOff>
      <xdr:row>2</xdr:row>
      <xdr:rowOff>0</xdr:rowOff>
    </xdr:from>
    <xdr:ext cx="537327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2457450" y="381000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2457450" y="381000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381000</xdr:colOff>
      <xdr:row>1</xdr:row>
      <xdr:rowOff>166687</xdr:rowOff>
    </xdr:from>
    <xdr:ext cx="1420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1905000" y="357187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905000" y="357187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𝑧_𝑖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1</xdr:row>
      <xdr:rowOff>152400</xdr:rowOff>
    </xdr:from>
    <xdr:ext cx="1420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5791200" y="342900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5791200" y="342900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𝑧_𝑖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285750</xdr:colOff>
      <xdr:row>1</xdr:row>
      <xdr:rowOff>157162</xdr:rowOff>
    </xdr:from>
    <xdr:ext cx="490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4857750" y="347662"/>
              <a:ext cx="490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30+1−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4857750" y="347662"/>
              <a:ext cx="490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30+1−𝑖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95250</xdr:colOff>
      <xdr:row>1</xdr:row>
      <xdr:rowOff>157162</xdr:rowOff>
    </xdr:from>
    <xdr:ext cx="8622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6191250" y="347662"/>
              <a:ext cx="862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6191250" y="347662"/>
              <a:ext cx="862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28575</xdr:colOff>
      <xdr:row>1</xdr:row>
      <xdr:rowOff>147637</xdr:rowOff>
    </xdr:from>
    <xdr:ext cx="11084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7286625" y="338137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7286625" y="338137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1−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B12" sqref="B12"/>
    </sheetView>
  </sheetViews>
  <sheetFormatPr baseColWidth="10" defaultRowHeight="15" x14ac:dyDescent="0.25"/>
  <sheetData>
    <row r="1" spans="1:2" x14ac:dyDescent="0.25">
      <c r="A1" s="4" t="s">
        <v>6</v>
      </c>
      <c r="B1" s="4" t="s">
        <v>8</v>
      </c>
    </row>
    <row r="2" spans="1:2" x14ac:dyDescent="0.25">
      <c r="A2" s="1">
        <v>6</v>
      </c>
      <c r="B2" s="2">
        <v>2</v>
      </c>
    </row>
    <row r="3" spans="1:2" x14ac:dyDescent="0.25">
      <c r="A3" s="1">
        <v>7</v>
      </c>
      <c r="B3" s="2">
        <v>5</v>
      </c>
    </row>
    <row r="4" spans="1:2" x14ac:dyDescent="0.25">
      <c r="A4" s="1">
        <v>8</v>
      </c>
      <c r="B4" s="2">
        <v>3</v>
      </c>
    </row>
    <row r="5" spans="1:2" x14ac:dyDescent="0.25">
      <c r="A5" s="1">
        <v>9</v>
      </c>
      <c r="B5" s="2">
        <v>9</v>
      </c>
    </row>
    <row r="6" spans="1:2" x14ac:dyDescent="0.25">
      <c r="A6" s="1">
        <v>10</v>
      </c>
      <c r="B6" s="2">
        <v>13</v>
      </c>
    </row>
    <row r="7" spans="1:2" x14ac:dyDescent="0.25">
      <c r="A7" s="1">
        <v>11</v>
      </c>
      <c r="B7" s="2">
        <v>3</v>
      </c>
    </row>
    <row r="8" spans="1:2" x14ac:dyDescent="0.25">
      <c r="A8" s="1">
        <v>12</v>
      </c>
      <c r="B8" s="2">
        <v>5</v>
      </c>
    </row>
    <row r="9" spans="1:2" x14ac:dyDescent="0.25">
      <c r="A9" s="1">
        <v>13</v>
      </c>
      <c r="B9" s="2">
        <v>4</v>
      </c>
    </row>
    <row r="10" spans="1:2" x14ac:dyDescent="0.25">
      <c r="A10" s="1">
        <v>14</v>
      </c>
      <c r="B10" s="2">
        <v>4</v>
      </c>
    </row>
    <row r="11" spans="1:2" ht="15.75" thickBot="1" x14ac:dyDescent="0.3">
      <c r="A11" s="3" t="s">
        <v>7</v>
      </c>
      <c r="B11" s="3">
        <v>2</v>
      </c>
    </row>
    <row r="12" spans="1:2" x14ac:dyDescent="0.25">
      <c r="B12">
        <f>SUM(B2:B11)</f>
        <v>50</v>
      </c>
    </row>
    <row r="17" spans="2:2" x14ac:dyDescent="0.25">
      <c r="B17" t="s">
        <v>13</v>
      </c>
    </row>
    <row r="19" spans="2:2" x14ac:dyDescent="0.25">
      <c r="B19" t="s">
        <v>32</v>
      </c>
    </row>
  </sheetData>
  <sortState ref="A2:A10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topLeftCell="A7" workbookViewId="0">
      <selection activeCell="H26" sqref="H26"/>
    </sheetView>
  </sheetViews>
  <sheetFormatPr baseColWidth="10" defaultColWidth="11.5703125" defaultRowHeight="15" x14ac:dyDescent="0.25"/>
  <cols>
    <col min="1" max="1" width="8.7109375" style="6" customWidth="1"/>
    <col min="2" max="2" width="11.85546875" style="6" customWidth="1"/>
    <col min="3" max="3" width="9.85546875" style="6" customWidth="1"/>
    <col min="4" max="4" width="9.28515625" style="6" customWidth="1"/>
    <col min="5" max="10" width="8.7109375" style="6" customWidth="1"/>
    <col min="11" max="11" width="11.5703125" style="6"/>
    <col min="12" max="12" width="5.7109375" style="6" customWidth="1"/>
    <col min="13" max="16384" width="11.5703125" style="6"/>
  </cols>
  <sheetData>
    <row r="1" spans="1:12" ht="15.75" thickBot="1" x14ac:dyDescent="0.3">
      <c r="A1" s="5">
        <v>9.4</v>
      </c>
      <c r="B1" s="5">
        <v>8.6199999999999992</v>
      </c>
      <c r="C1" s="5">
        <v>9.3460000000000001</v>
      </c>
      <c r="D1" s="5">
        <v>13.323</v>
      </c>
      <c r="E1" s="5">
        <v>7.1120000000000001</v>
      </c>
      <c r="F1" s="5">
        <v>13.465999999999999</v>
      </c>
      <c r="G1" s="5">
        <v>5.7640000000000002</v>
      </c>
      <c r="H1" s="5">
        <v>8.9740000000000002</v>
      </c>
      <c r="I1" s="5">
        <v>9.3810000000000002</v>
      </c>
      <c r="J1" s="5">
        <v>10.055999999999999</v>
      </c>
      <c r="L1" s="18"/>
    </row>
    <row r="2" spans="1:12" ht="16.5" thickTop="1" thickBot="1" x14ac:dyDescent="0.3">
      <c r="A2" s="7">
        <v>7.4450000000000003</v>
      </c>
      <c r="B2" s="7">
        <v>6.6189999999999998</v>
      </c>
      <c r="C2" s="7">
        <v>9.26</v>
      </c>
      <c r="D2" s="7">
        <v>6.7750000000000004</v>
      </c>
      <c r="E2" s="7">
        <v>8.3059999999999992</v>
      </c>
      <c r="F2" s="7">
        <v>5.633</v>
      </c>
      <c r="G2" s="7">
        <v>8.8640000000000008</v>
      </c>
      <c r="H2" s="7">
        <v>13.944000000000001</v>
      </c>
      <c r="I2" s="7">
        <v>8.952</v>
      </c>
      <c r="J2" s="7">
        <v>9.3550000000000004</v>
      </c>
    </row>
    <row r="3" spans="1:12" ht="15.75" thickBot="1" x14ac:dyDescent="0.3">
      <c r="A3" s="8">
        <v>10.489000000000001</v>
      </c>
      <c r="B3" s="8">
        <v>6.306</v>
      </c>
      <c r="C3" s="8">
        <v>12.685</v>
      </c>
      <c r="D3" s="8">
        <v>11.077999999999999</v>
      </c>
      <c r="E3" s="8">
        <v>6.9569999999999999</v>
      </c>
      <c r="F3" s="8">
        <v>9.532</v>
      </c>
      <c r="G3" s="8">
        <v>9.1920000000000002</v>
      </c>
      <c r="H3" s="8">
        <v>11.731</v>
      </c>
      <c r="I3" s="8">
        <v>11.35</v>
      </c>
      <c r="J3" s="8">
        <v>14.388999999999999</v>
      </c>
    </row>
    <row r="4" spans="1:12" ht="15.75" thickBot="1" x14ac:dyDescent="0.3">
      <c r="A4" s="9">
        <v>12.553000000000001</v>
      </c>
      <c r="B4" s="9">
        <v>8.0449999999999999</v>
      </c>
      <c r="C4" s="9">
        <v>9.8290000000000006</v>
      </c>
      <c r="D4" s="9">
        <v>11.804</v>
      </c>
      <c r="E4" s="9">
        <v>9.2739999999999991</v>
      </c>
      <c r="F4" s="9">
        <v>12.19</v>
      </c>
      <c r="G4" s="9">
        <v>10.27</v>
      </c>
      <c r="H4" s="9">
        <v>14.750999999999999</v>
      </c>
      <c r="I4" s="9">
        <v>9.2370000000000001</v>
      </c>
      <c r="J4" s="9">
        <v>6.5149999999999997</v>
      </c>
    </row>
    <row r="5" spans="1:12" ht="15.75" thickBot="1" x14ac:dyDescent="0.3">
      <c r="A5" s="8">
        <v>12.397</v>
      </c>
      <c r="B5" s="8">
        <v>8.4529999999999994</v>
      </c>
      <c r="C5" s="8">
        <v>9.6280000000000001</v>
      </c>
      <c r="D5" s="8">
        <v>13.837999999999999</v>
      </c>
      <c r="E5" s="8">
        <v>9.9350000000000005</v>
      </c>
      <c r="F5" s="8">
        <v>7.827</v>
      </c>
      <c r="G5" s="8">
        <v>9.2690000000000001</v>
      </c>
      <c r="H5" s="8">
        <v>8.69</v>
      </c>
      <c r="I5" s="8">
        <v>11.515000000000001</v>
      </c>
      <c r="J5" s="8">
        <v>8.5269999999999992</v>
      </c>
    </row>
    <row r="7" spans="1:12" x14ac:dyDescent="0.25">
      <c r="B7" s="28" t="s">
        <v>1</v>
      </c>
      <c r="C7" s="28"/>
      <c r="D7" s="6">
        <f>COUNT(A1:J5)</f>
        <v>50</v>
      </c>
    </row>
    <row r="8" spans="1:12" x14ac:dyDescent="0.25">
      <c r="B8" s="28" t="s">
        <v>0</v>
      </c>
      <c r="C8" s="28"/>
      <c r="D8" s="11">
        <f>SQRT(D7)</f>
        <v>7.0710678118654755</v>
      </c>
    </row>
    <row r="9" spans="1:12" x14ac:dyDescent="0.25">
      <c r="B9" s="28" t="s">
        <v>2</v>
      </c>
      <c r="C9" s="28"/>
      <c r="D9" s="12">
        <f>AVERAGE(A1:J5)</f>
        <v>9.7770200000000003</v>
      </c>
    </row>
    <row r="10" spans="1:12" x14ac:dyDescent="0.25">
      <c r="B10" s="28" t="s">
        <v>3</v>
      </c>
      <c r="C10" s="28"/>
      <c r="D10" s="11">
        <f>VAR(A1:J5)</f>
        <v>5.4169483465306145</v>
      </c>
    </row>
    <row r="11" spans="1:12" x14ac:dyDescent="0.25">
      <c r="B11" s="10"/>
      <c r="C11" s="20" t="s">
        <v>33</v>
      </c>
      <c r="D11" s="11">
        <f>SQRT(D10)</f>
        <v>2.3274338543835387</v>
      </c>
      <c r="E11" s="6">
        <f>_xlfn.STDEV.S(A1:J5)</f>
        <v>2.3274338543835387</v>
      </c>
    </row>
    <row r="12" spans="1:12" x14ac:dyDescent="0.25">
      <c r="B12" s="28" t="s">
        <v>5</v>
      </c>
      <c r="C12" s="28"/>
      <c r="D12" s="13">
        <f>MIN(A1:J5)</f>
        <v>5.633</v>
      </c>
    </row>
    <row r="13" spans="1:12" x14ac:dyDescent="0.25">
      <c r="B13" s="28" t="s">
        <v>4</v>
      </c>
      <c r="C13" s="28"/>
      <c r="D13" s="13">
        <f>MAX(A1:J5)</f>
        <v>14.750999999999999</v>
      </c>
    </row>
    <row r="15" spans="1:12" x14ac:dyDescent="0.25">
      <c r="B15" s="14" t="s">
        <v>11</v>
      </c>
      <c r="C15" s="14" t="s">
        <v>12</v>
      </c>
      <c r="D15" s="14" t="s">
        <v>10</v>
      </c>
    </row>
    <row r="16" spans="1:12" x14ac:dyDescent="0.25">
      <c r="B16" s="15"/>
      <c r="C16" s="17" t="s">
        <v>16</v>
      </c>
      <c r="D16" s="16">
        <v>2</v>
      </c>
    </row>
    <row r="17" spans="2:4" x14ac:dyDescent="0.25">
      <c r="B17" s="15">
        <v>6</v>
      </c>
      <c r="C17" s="17" t="s">
        <v>15</v>
      </c>
      <c r="D17" s="16">
        <v>5</v>
      </c>
    </row>
    <row r="18" spans="2:4" x14ac:dyDescent="0.25">
      <c r="B18" s="15">
        <v>7</v>
      </c>
      <c r="C18" s="17" t="s">
        <v>14</v>
      </c>
      <c r="D18" s="16">
        <v>3</v>
      </c>
    </row>
    <row r="19" spans="2:4" x14ac:dyDescent="0.25">
      <c r="B19" s="15">
        <v>8</v>
      </c>
      <c r="C19" s="17" t="s">
        <v>17</v>
      </c>
      <c r="D19" s="16">
        <v>9</v>
      </c>
    </row>
    <row r="20" spans="2:4" x14ac:dyDescent="0.25">
      <c r="B20" s="15">
        <v>9</v>
      </c>
      <c r="C20" s="17" t="s">
        <v>18</v>
      </c>
      <c r="D20" s="16">
        <v>13</v>
      </c>
    </row>
    <row r="21" spans="2:4" x14ac:dyDescent="0.25">
      <c r="B21" s="15">
        <v>10</v>
      </c>
      <c r="C21" s="17" t="s">
        <v>19</v>
      </c>
      <c r="D21" s="16">
        <v>3</v>
      </c>
    </row>
    <row r="22" spans="2:4" x14ac:dyDescent="0.25">
      <c r="B22" s="15">
        <v>11</v>
      </c>
      <c r="C22" s="17" t="s">
        <v>20</v>
      </c>
      <c r="D22" s="16">
        <v>5</v>
      </c>
    </row>
    <row r="23" spans="2:4" x14ac:dyDescent="0.25">
      <c r="B23" s="15">
        <v>12</v>
      </c>
      <c r="C23" s="17" t="s">
        <v>21</v>
      </c>
      <c r="D23" s="16">
        <v>4</v>
      </c>
    </row>
    <row r="24" spans="2:4" x14ac:dyDescent="0.25">
      <c r="B24" s="15">
        <v>13</v>
      </c>
      <c r="C24" s="17" t="s">
        <v>22</v>
      </c>
      <c r="D24" s="16">
        <v>4</v>
      </c>
    </row>
    <row r="25" spans="2:4" x14ac:dyDescent="0.25">
      <c r="B25" s="15">
        <v>14</v>
      </c>
      <c r="C25" s="15" t="s">
        <v>9</v>
      </c>
      <c r="D25" s="16">
        <v>2</v>
      </c>
    </row>
  </sheetData>
  <mergeCells count="6">
    <mergeCell ref="B13:C13"/>
    <mergeCell ref="B7:C7"/>
    <mergeCell ref="B8:C8"/>
    <mergeCell ref="B9:C9"/>
    <mergeCell ref="B10:C10"/>
    <mergeCell ref="B12:C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showWhiteSpace="0" topLeftCell="A25" zoomScale="90" zoomScaleNormal="90" workbookViewId="0">
      <selection activeCell="A42" sqref="A42:I42"/>
    </sheetView>
  </sheetViews>
  <sheetFormatPr baseColWidth="10" defaultRowHeight="15" x14ac:dyDescent="0.25"/>
  <cols>
    <col min="1" max="1" width="12.5703125" style="19" customWidth="1"/>
    <col min="5" max="5" width="12.28515625" style="19" customWidth="1"/>
    <col min="6" max="6" width="20.85546875" style="19" customWidth="1"/>
    <col min="7" max="7" width="15.7109375" style="19" customWidth="1"/>
    <col min="8" max="8" width="23" customWidth="1"/>
    <col min="9" max="9" width="41.85546875" customWidth="1"/>
  </cols>
  <sheetData>
    <row r="1" spans="1:9" x14ac:dyDescent="0.25">
      <c r="A1" s="19" t="s">
        <v>23</v>
      </c>
      <c r="I1" s="19" t="s">
        <v>31</v>
      </c>
    </row>
    <row r="2" spans="1:9" x14ac:dyDescent="0.25">
      <c r="B2" s="19" t="s">
        <v>24</v>
      </c>
      <c r="C2" s="19" t="s">
        <v>25</v>
      </c>
      <c r="D2" s="19" t="s">
        <v>26</v>
      </c>
      <c r="E2" s="19" t="s">
        <v>27</v>
      </c>
      <c r="F2" s="19" t="s">
        <v>28</v>
      </c>
      <c r="G2" s="19" t="s">
        <v>29</v>
      </c>
      <c r="H2" s="19" t="s">
        <v>30</v>
      </c>
      <c r="I2" s="19" t="s">
        <v>36</v>
      </c>
    </row>
    <row r="3" spans="1:9" ht="21" customHeight="1" x14ac:dyDescent="0.25"/>
    <row r="4" spans="1:9" x14ac:dyDescent="0.25">
      <c r="A4" s="19">
        <v>1</v>
      </c>
      <c r="B4" s="22">
        <v>5.633</v>
      </c>
      <c r="C4" s="22">
        <v>9.6280000000000001</v>
      </c>
      <c r="D4" s="19">
        <f>(2*A4)-1</f>
        <v>1</v>
      </c>
      <c r="E4" s="25">
        <v>1.4499504479710983E-2</v>
      </c>
      <c r="F4" s="24">
        <v>0.57377761933572724</v>
      </c>
      <c r="G4" s="26">
        <f>LN(E4)</f>
        <v>-4.2336408039525821</v>
      </c>
      <c r="H4" s="26">
        <f>LN(F4)</f>
        <v>-0.55551338049021448</v>
      </c>
      <c r="I4" s="26">
        <f>D4*((G4+H4))</f>
        <v>-4.7891541844427969</v>
      </c>
    </row>
    <row r="5" spans="1:9" x14ac:dyDescent="0.25">
      <c r="A5" s="19">
        <v>2</v>
      </c>
      <c r="B5" s="22">
        <v>5.7640000000000002</v>
      </c>
      <c r="C5" s="22">
        <v>9.532</v>
      </c>
      <c r="D5" s="19">
        <f>(2*A5)-1</f>
        <v>3</v>
      </c>
      <c r="E5" s="25">
        <v>1.7087533842399201E-2</v>
      </c>
      <c r="F5" s="24">
        <v>0.59250751066841911</v>
      </c>
      <c r="G5" s="26">
        <f t="shared" ref="G5:G33" si="0">LN(E5)</f>
        <v>-4.0694060963985983</v>
      </c>
      <c r="H5" s="26">
        <f t="shared" ref="H5:H33" si="1">LN(F5)</f>
        <v>-0.52339172981957482</v>
      </c>
      <c r="I5" s="26">
        <f t="shared" ref="I5:I33" si="2">D5*((G5+H5))</f>
        <v>-13.778393478654518</v>
      </c>
    </row>
    <row r="6" spans="1:9" x14ac:dyDescent="0.25">
      <c r="A6" s="19">
        <v>3</v>
      </c>
      <c r="B6" s="22">
        <v>6.306</v>
      </c>
      <c r="C6" s="22">
        <v>9.4</v>
      </c>
      <c r="D6" s="19">
        <f t="shared" ref="D6:D17" si="3">(2*A6)-1</f>
        <v>5</v>
      </c>
      <c r="E6" s="25">
        <v>3.237357014448769E-2</v>
      </c>
      <c r="F6" s="24">
        <v>0.61791142218895256</v>
      </c>
      <c r="G6" s="26">
        <f t="shared" si="0"/>
        <v>-3.4304129253589859</v>
      </c>
      <c r="H6" s="26">
        <f t="shared" si="1"/>
        <v>-0.48141016158848132</v>
      </c>
      <c r="I6" s="26">
        <f t="shared" si="2"/>
        <v>-19.559115434737336</v>
      </c>
    </row>
    <row r="7" spans="1:9" x14ac:dyDescent="0.25">
      <c r="A7" s="19">
        <v>4</v>
      </c>
      <c r="B7" s="22">
        <v>6.5149999999999997</v>
      </c>
      <c r="C7" s="22">
        <v>9.3810000000000002</v>
      </c>
      <c r="D7" s="19">
        <f t="shared" si="3"/>
        <v>7</v>
      </c>
      <c r="E7" s="25">
        <v>4.0710495729839764E-2</v>
      </c>
      <c r="F7" s="24">
        <v>0.6215293939180333</v>
      </c>
      <c r="G7" s="26">
        <f t="shared" si="0"/>
        <v>-3.201269339438964</v>
      </c>
      <c r="H7" s="26">
        <f t="shared" si="1"/>
        <v>-0.47557207402821638</v>
      </c>
      <c r="I7" s="26">
        <f t="shared" si="2"/>
        <v>-25.737889894270264</v>
      </c>
    </row>
    <row r="8" spans="1:9" x14ac:dyDescent="0.25">
      <c r="A8" s="19">
        <v>5</v>
      </c>
      <c r="B8" s="22">
        <v>6.6189999999999998</v>
      </c>
      <c r="C8" s="22">
        <v>9.3550000000000004</v>
      </c>
      <c r="D8" s="19">
        <f t="shared" si="3"/>
        <v>9</v>
      </c>
      <c r="E8" s="25">
        <v>4.5466169127267211E-2</v>
      </c>
      <c r="F8" s="24">
        <v>0.62646303112276447</v>
      </c>
      <c r="G8" s="26">
        <f t="shared" si="0"/>
        <v>-3.0907867652494279</v>
      </c>
      <c r="H8" s="26">
        <f t="shared" si="1"/>
        <v>-0.4676655149700667</v>
      </c>
      <c r="I8" s="26">
        <f t="shared" si="2"/>
        <v>-32.026070521975456</v>
      </c>
    </row>
    <row r="9" spans="1:9" x14ac:dyDescent="0.25">
      <c r="A9" s="19">
        <v>6</v>
      </c>
      <c r="B9" s="22">
        <v>6.7750000000000004</v>
      </c>
      <c r="C9" s="22">
        <v>9.3460000000000001</v>
      </c>
      <c r="D9" s="19">
        <f t="shared" si="3"/>
        <v>11</v>
      </c>
      <c r="E9" s="25">
        <v>5.3426589965611969E-2</v>
      </c>
      <c r="F9" s="24">
        <v>0.62816605739323284</v>
      </c>
      <c r="G9" s="26">
        <f t="shared" si="0"/>
        <v>-2.9294467175157521</v>
      </c>
      <c r="H9" s="26">
        <f t="shared" si="1"/>
        <v>-0.46495072486674349</v>
      </c>
      <c r="I9" s="26">
        <f t="shared" si="2"/>
        <v>-37.338371866207453</v>
      </c>
    </row>
    <row r="10" spans="1:9" x14ac:dyDescent="0.25">
      <c r="A10" s="19">
        <v>7</v>
      </c>
      <c r="B10" s="22">
        <v>6.9569999999999999</v>
      </c>
      <c r="C10" s="22">
        <v>9.2739999999999991</v>
      </c>
      <c r="D10" s="19">
        <f t="shared" si="3"/>
        <v>13</v>
      </c>
      <c r="E10" s="25">
        <v>6.4067205657625942E-2</v>
      </c>
      <c r="F10" s="24">
        <v>0.64169755783570281</v>
      </c>
      <c r="G10" s="26">
        <f t="shared" si="0"/>
        <v>-2.7478226581792153</v>
      </c>
      <c r="H10" s="26">
        <f t="shared" si="1"/>
        <v>-0.44363818000554017</v>
      </c>
      <c r="I10" s="26">
        <f t="shared" si="2"/>
        <v>-41.488990896401823</v>
      </c>
    </row>
    <row r="11" spans="1:9" x14ac:dyDescent="0.25">
      <c r="A11" s="19">
        <v>8</v>
      </c>
      <c r="B11" s="22">
        <v>7.1120000000000001</v>
      </c>
      <c r="C11" s="22">
        <v>9.2690000000000001</v>
      </c>
      <c r="D11" s="19">
        <f t="shared" si="3"/>
        <v>15</v>
      </c>
      <c r="E11" s="25">
        <v>7.4369487670258569E-2</v>
      </c>
      <c r="F11" s="24">
        <v>0.64263089659455697</v>
      </c>
      <c r="G11" s="26">
        <f t="shared" si="0"/>
        <v>-2.59870953322089</v>
      </c>
      <c r="H11" s="26">
        <f t="shared" si="1"/>
        <v>-0.44218475285466258</v>
      </c>
      <c r="I11" s="26">
        <f t="shared" si="2"/>
        <v>-45.613414291133289</v>
      </c>
    </row>
    <row r="12" spans="1:9" x14ac:dyDescent="0.25">
      <c r="A12" s="19">
        <v>9</v>
      </c>
      <c r="B12" s="22">
        <v>7.4450000000000003</v>
      </c>
      <c r="C12" s="22">
        <v>9.26</v>
      </c>
      <c r="D12" s="19">
        <f t="shared" si="3"/>
        <v>17</v>
      </c>
      <c r="E12" s="25">
        <v>0.10071289021175439</v>
      </c>
      <c r="F12" s="24">
        <v>0.64430875480054683</v>
      </c>
      <c r="G12" s="26">
        <f t="shared" si="0"/>
        <v>-2.2954814813746802</v>
      </c>
      <c r="H12" s="26">
        <f t="shared" si="1"/>
        <v>-0.43957723484892181</v>
      </c>
      <c r="I12" s="26">
        <f t="shared" si="2"/>
        <v>-46.49599817580124</v>
      </c>
    </row>
    <row r="13" spans="1:9" x14ac:dyDescent="0.25">
      <c r="A13" s="19">
        <v>10</v>
      </c>
      <c r="B13" s="22">
        <v>7.827</v>
      </c>
      <c r="C13" s="22">
        <v>9.2370000000000001</v>
      </c>
      <c r="D13" s="19">
        <f t="shared" si="3"/>
        <v>19</v>
      </c>
      <c r="E13" s="25">
        <v>0.13862892045793065</v>
      </c>
      <c r="F13" s="24">
        <v>0.64858386439637639</v>
      </c>
      <c r="G13" s="26">
        <f t="shared" si="0"/>
        <v>-1.975954552680447</v>
      </c>
      <c r="H13" s="26">
        <f t="shared" si="1"/>
        <v>-0.43296396300644396</v>
      </c>
      <c r="I13" s="26">
        <f t="shared" si="2"/>
        <v>-45.769451798050923</v>
      </c>
    </row>
    <row r="14" spans="1:9" x14ac:dyDescent="0.25">
      <c r="A14" s="19">
        <v>11</v>
      </c>
      <c r="B14" s="22">
        <v>8.0449999999999999</v>
      </c>
      <c r="C14" s="22">
        <v>9.1920000000000002</v>
      </c>
      <c r="D14" s="19">
        <f t="shared" si="3"/>
        <v>21</v>
      </c>
      <c r="E14" s="25">
        <v>0.16416083888191924</v>
      </c>
      <c r="F14" s="24">
        <v>0.65689364041185694</v>
      </c>
      <c r="G14" s="26">
        <f t="shared" si="0"/>
        <v>-1.8069086068646456</v>
      </c>
      <c r="H14" s="26">
        <f t="shared" si="1"/>
        <v>-0.42023316034254299</v>
      </c>
      <c r="I14" s="26">
        <f t="shared" si="2"/>
        <v>-46.769977111350961</v>
      </c>
    </row>
    <row r="15" spans="1:9" x14ac:dyDescent="0.25">
      <c r="A15" s="19">
        <v>12</v>
      </c>
      <c r="B15" s="22">
        <v>8.3059999999999992</v>
      </c>
      <c r="C15" s="22">
        <v>8.9740000000000002</v>
      </c>
      <c r="D15" s="19">
        <f t="shared" si="3"/>
        <v>23</v>
      </c>
      <c r="E15" s="25">
        <v>0.1984975607243244</v>
      </c>
      <c r="F15" s="24">
        <v>0.69602433965372712</v>
      </c>
      <c r="G15" s="26">
        <f t="shared" si="0"/>
        <v>-1.6169784674728431</v>
      </c>
      <c r="H15" s="26">
        <f t="shared" si="1"/>
        <v>-0.36237064849233108</v>
      </c>
      <c r="I15" s="26">
        <f t="shared" si="2"/>
        <v>-45.525029667199007</v>
      </c>
    </row>
    <row r="16" spans="1:9" x14ac:dyDescent="0.25">
      <c r="A16" s="19">
        <v>13</v>
      </c>
      <c r="B16" s="22">
        <v>8.4529999999999994</v>
      </c>
      <c r="C16" s="22">
        <v>8.952</v>
      </c>
      <c r="D16" s="19">
        <f t="shared" si="3"/>
        <v>25</v>
      </c>
      <c r="E16" s="25">
        <v>0.219613264374562</v>
      </c>
      <c r="F16" s="24">
        <v>0.699860730068389</v>
      </c>
      <c r="G16" s="26">
        <f t="shared" si="0"/>
        <v>-1.515887168736662</v>
      </c>
      <c r="H16" s="26">
        <f t="shared" si="1"/>
        <v>-0.35687392077846941</v>
      </c>
      <c r="I16" s="26">
        <f t="shared" si="2"/>
        <v>-46.819027237878288</v>
      </c>
    </row>
    <row r="17" spans="1:9" x14ac:dyDescent="0.25">
      <c r="A17" s="19">
        <v>14</v>
      </c>
      <c r="B17" s="22">
        <v>8.5269999999999992</v>
      </c>
      <c r="C17" s="22">
        <v>8.8640000000000008</v>
      </c>
      <c r="D17" s="19">
        <f t="shared" si="3"/>
        <v>27</v>
      </c>
      <c r="E17" s="25">
        <v>0.23071323378563433</v>
      </c>
      <c r="F17" s="24">
        <v>0.71498251603115204</v>
      </c>
      <c r="G17" s="26">
        <f t="shared" si="0"/>
        <v>-1.4665797518341588</v>
      </c>
      <c r="H17" s="26">
        <f t="shared" si="1"/>
        <v>-0.33549718969039527</v>
      </c>
      <c r="I17" s="26">
        <f t="shared" si="2"/>
        <v>-48.656077421162962</v>
      </c>
    </row>
    <row r="18" spans="1:9" x14ac:dyDescent="0.25">
      <c r="A18" s="19">
        <v>15</v>
      </c>
      <c r="B18" s="22">
        <v>8.6199999999999992</v>
      </c>
      <c r="C18" s="22">
        <v>8.69</v>
      </c>
      <c r="D18" s="19">
        <f>(2*A18)-1</f>
        <v>29</v>
      </c>
      <c r="E18" s="25">
        <v>0.24509709367430932</v>
      </c>
      <c r="F18" s="24">
        <v>0.74376612297038802</v>
      </c>
      <c r="G18" s="26">
        <f t="shared" si="0"/>
        <v>-1.4061008462323297</v>
      </c>
      <c r="H18" s="26">
        <f t="shared" si="1"/>
        <v>-0.29602864441388188</v>
      </c>
      <c r="I18" s="26">
        <f t="shared" si="2"/>
        <v>-49.36175522874013</v>
      </c>
    </row>
    <row r="19" spans="1:9" x14ac:dyDescent="0.25">
      <c r="A19" s="19">
        <v>16</v>
      </c>
      <c r="B19" s="22">
        <v>8.69</v>
      </c>
      <c r="C19" s="22">
        <v>8.6199999999999992</v>
      </c>
      <c r="D19" s="19">
        <f>(2*A19)-1</f>
        <v>31</v>
      </c>
      <c r="E19" s="25">
        <v>0.25623387702961198</v>
      </c>
      <c r="F19" s="24">
        <v>0.75490290632569068</v>
      </c>
      <c r="G19" s="26">
        <f t="shared" si="0"/>
        <v>-1.361664669417828</v>
      </c>
      <c r="H19" s="26">
        <f t="shared" si="1"/>
        <v>-0.28116613889604114</v>
      </c>
      <c r="I19" s="26">
        <f t="shared" si="2"/>
        <v>-50.927755057729946</v>
      </c>
    </row>
    <row r="20" spans="1:9" x14ac:dyDescent="0.25">
      <c r="A20" s="19">
        <v>17</v>
      </c>
      <c r="B20" s="22">
        <v>8.8640000000000008</v>
      </c>
      <c r="C20" s="22">
        <v>8.5269999999999992</v>
      </c>
      <c r="D20" s="19">
        <f t="shared" ref="D20:D27" si="4">(2*A20)-1</f>
        <v>33</v>
      </c>
      <c r="E20" s="25">
        <v>0.28501748396884796</v>
      </c>
      <c r="F20" s="24">
        <v>0.76928676621436565</v>
      </c>
      <c r="G20" s="26">
        <f t="shared" si="0"/>
        <v>-1.2552047533360371</v>
      </c>
      <c r="H20" s="26">
        <f t="shared" si="1"/>
        <v>-0.26229147103832168</v>
      </c>
      <c r="I20" s="26">
        <f t="shared" si="2"/>
        <v>-50.077375404353845</v>
      </c>
    </row>
    <row r="21" spans="1:9" x14ac:dyDescent="0.25">
      <c r="A21" s="19">
        <v>18</v>
      </c>
      <c r="B21" s="22">
        <v>8.952</v>
      </c>
      <c r="C21" s="22">
        <v>8.4529999999999994</v>
      </c>
      <c r="D21" s="19">
        <f t="shared" si="4"/>
        <v>35</v>
      </c>
      <c r="E21" s="25">
        <v>0.30013926993161094</v>
      </c>
      <c r="F21" s="24">
        <v>0.78038673562543803</v>
      </c>
      <c r="G21" s="26">
        <f t="shared" si="0"/>
        <v>-1.2035086789434166</v>
      </c>
      <c r="H21" s="26">
        <f t="shared" si="1"/>
        <v>-0.24796566726968758</v>
      </c>
      <c r="I21" s="26">
        <f t="shared" si="2"/>
        <v>-50.801602117458643</v>
      </c>
    </row>
    <row r="22" spans="1:9" x14ac:dyDescent="0.25">
      <c r="A22" s="19">
        <v>19</v>
      </c>
      <c r="B22" s="22">
        <v>8.9740000000000002</v>
      </c>
      <c r="C22" s="22">
        <v>8.3059999999999992</v>
      </c>
      <c r="D22" s="19">
        <f t="shared" si="4"/>
        <v>37</v>
      </c>
      <c r="E22" s="25">
        <v>0.30397566034627288</v>
      </c>
      <c r="F22" s="24">
        <v>0.80150243927567555</v>
      </c>
      <c r="G22" s="26">
        <f t="shared" si="0"/>
        <v>-1.1908076454316787</v>
      </c>
      <c r="H22" s="26">
        <f t="shared" si="1"/>
        <v>-0.22126726354891901</v>
      </c>
      <c r="I22" s="26">
        <f t="shared" si="2"/>
        <v>-52.246771632282119</v>
      </c>
    </row>
    <row r="23" spans="1:9" x14ac:dyDescent="0.25">
      <c r="A23" s="19">
        <v>20</v>
      </c>
      <c r="B23" s="22">
        <v>9.1920000000000002</v>
      </c>
      <c r="C23" s="22">
        <v>8.0449999999999999</v>
      </c>
      <c r="D23" s="19">
        <f t="shared" si="4"/>
        <v>39</v>
      </c>
      <c r="E23" s="25">
        <v>0.34310635958814306</v>
      </c>
      <c r="F23" s="24">
        <v>0.83583916111808076</v>
      </c>
      <c r="G23" s="26">
        <f t="shared" si="0"/>
        <v>-1.0697147936201983</v>
      </c>
      <c r="H23" s="26">
        <f t="shared" si="1"/>
        <v>-0.17931907541403974</v>
      </c>
      <c r="I23" s="26">
        <f t="shared" si="2"/>
        <v>-48.712320892335278</v>
      </c>
    </row>
    <row r="24" spans="1:9" x14ac:dyDescent="0.25">
      <c r="A24" s="19">
        <v>21</v>
      </c>
      <c r="B24" s="22">
        <v>9.2370000000000001</v>
      </c>
      <c r="C24" s="22">
        <v>7.827</v>
      </c>
      <c r="D24" s="19">
        <f t="shared" si="4"/>
        <v>41</v>
      </c>
      <c r="E24" s="25">
        <v>0.35141613560362356</v>
      </c>
      <c r="F24" s="24">
        <v>0.86137107954206937</v>
      </c>
      <c r="G24" s="26">
        <f t="shared" si="0"/>
        <v>-1.0457841862309127</v>
      </c>
      <c r="H24" s="26">
        <f t="shared" si="1"/>
        <v>-0.14922988071019522</v>
      </c>
      <c r="I24" s="26">
        <f t="shared" si="2"/>
        <v>-48.995576744585428</v>
      </c>
    </row>
    <row r="25" spans="1:9" x14ac:dyDescent="0.25">
      <c r="A25" s="19">
        <v>22</v>
      </c>
      <c r="B25" s="22">
        <v>9.26</v>
      </c>
      <c r="C25" s="22">
        <v>7.4450000000000003</v>
      </c>
      <c r="D25" s="19">
        <f t="shared" si="4"/>
        <v>43</v>
      </c>
      <c r="E25" s="25">
        <v>0.35569124519945317</v>
      </c>
      <c r="F25" s="24">
        <v>0.89928710978824555</v>
      </c>
      <c r="G25" s="26">
        <f t="shared" si="0"/>
        <v>-1.0336922132081858</v>
      </c>
      <c r="H25" s="26">
        <f t="shared" si="1"/>
        <v>-0.10615292977025945</v>
      </c>
      <c r="I25" s="26">
        <f t="shared" si="2"/>
        <v>-49.013341148073145</v>
      </c>
    </row>
    <row r="26" spans="1:9" x14ac:dyDescent="0.25">
      <c r="A26" s="19">
        <v>23</v>
      </c>
      <c r="B26" s="22">
        <v>9.2690000000000001</v>
      </c>
      <c r="C26" s="22">
        <v>7.1120000000000001</v>
      </c>
      <c r="D26" s="19">
        <f t="shared" si="4"/>
        <v>45</v>
      </c>
      <c r="E26" s="25">
        <v>0.35736910340544303</v>
      </c>
      <c r="F26" s="24">
        <v>0.92563051232974147</v>
      </c>
      <c r="G26" s="26">
        <f t="shared" si="0"/>
        <v>-1.028986128215712</v>
      </c>
      <c r="H26" s="26">
        <f t="shared" si="1"/>
        <v>-7.7280138726228714E-2</v>
      </c>
      <c r="I26" s="26">
        <f t="shared" si="2"/>
        <v>-49.781982012387331</v>
      </c>
    </row>
    <row r="27" spans="1:9" x14ac:dyDescent="0.25">
      <c r="A27" s="19">
        <v>24</v>
      </c>
      <c r="B27" s="22">
        <v>9.2739999999999991</v>
      </c>
      <c r="C27" s="22">
        <v>6.9569999999999999</v>
      </c>
      <c r="D27" s="19">
        <f t="shared" si="4"/>
        <v>47</v>
      </c>
      <c r="E27" s="25">
        <v>0.35830244216429719</v>
      </c>
      <c r="F27" s="24">
        <v>0.93593279434237409</v>
      </c>
      <c r="G27" s="26">
        <f t="shared" si="0"/>
        <v>-1.0263778387181886</v>
      </c>
      <c r="H27" s="26">
        <f t="shared" si="1"/>
        <v>-6.6211605998621192E-2</v>
      </c>
      <c r="I27" s="26">
        <f t="shared" si="2"/>
        <v>-51.351703901690065</v>
      </c>
    </row>
    <row r="28" spans="1:9" x14ac:dyDescent="0.25">
      <c r="A28" s="19">
        <v>25</v>
      </c>
      <c r="B28" s="22">
        <v>9.3460000000000001</v>
      </c>
      <c r="C28" s="22">
        <v>6.7750000000000004</v>
      </c>
      <c r="D28" s="19">
        <f>(2*A28)-1</f>
        <v>49</v>
      </c>
      <c r="E28" s="25">
        <v>0.37183394260676716</v>
      </c>
      <c r="F28" s="24">
        <v>0.946573410034388</v>
      </c>
      <c r="G28" s="26">
        <f t="shared" si="0"/>
        <v>-0.98930791521306605</v>
      </c>
      <c r="H28" s="26">
        <f t="shared" si="1"/>
        <v>-5.4906751874530604E-2</v>
      </c>
      <c r="I28" s="26">
        <f t="shared" si="2"/>
        <v>-51.166518687292239</v>
      </c>
    </row>
    <row r="29" spans="1:9" x14ac:dyDescent="0.25">
      <c r="A29" s="19">
        <v>26</v>
      </c>
      <c r="B29" s="22">
        <v>9.3550000000000004</v>
      </c>
      <c r="C29" s="22">
        <v>6.6189999999999998</v>
      </c>
      <c r="D29" s="19">
        <f>(2*A29)-1</f>
        <v>51</v>
      </c>
      <c r="E29" s="25">
        <v>0.37353696887723553</v>
      </c>
      <c r="F29" s="24">
        <v>0.9545338308727328</v>
      </c>
      <c r="G29" s="26">
        <f t="shared" si="0"/>
        <v>-0.98473829971642957</v>
      </c>
      <c r="H29" s="26">
        <f t="shared" si="1"/>
        <v>-4.6532192889981915E-2</v>
      </c>
      <c r="I29" s="26">
        <f t="shared" si="2"/>
        <v>-52.594795122926989</v>
      </c>
    </row>
    <row r="30" spans="1:9" x14ac:dyDescent="0.25">
      <c r="A30" s="19">
        <v>27</v>
      </c>
      <c r="B30" s="22">
        <v>9.3810000000000002</v>
      </c>
      <c r="C30" s="22">
        <v>6.5149999999999997</v>
      </c>
      <c r="D30" s="19">
        <f t="shared" ref="D30:D33" si="5">(2*A30)-1</f>
        <v>53</v>
      </c>
      <c r="E30" s="25">
        <v>0.37847060608196664</v>
      </c>
      <c r="F30" s="24">
        <v>0.95928950427016024</v>
      </c>
      <c r="G30" s="26">
        <f t="shared" si="0"/>
        <v>-0.97161686808466807</v>
      </c>
      <c r="H30" s="26">
        <f t="shared" si="1"/>
        <v>-4.1562368247839265E-2</v>
      </c>
      <c r="I30" s="26">
        <f t="shared" si="2"/>
        <v>-53.698499525622893</v>
      </c>
    </row>
    <row r="31" spans="1:9" x14ac:dyDescent="0.25">
      <c r="A31" s="19">
        <v>28</v>
      </c>
      <c r="B31" s="22">
        <v>9.4</v>
      </c>
      <c r="C31" s="22">
        <v>6.306</v>
      </c>
      <c r="D31" s="19">
        <f t="shared" si="5"/>
        <v>55</v>
      </c>
      <c r="E31" s="25">
        <v>0.38208857781104744</v>
      </c>
      <c r="F31" s="24">
        <v>0.96762642985551228</v>
      </c>
      <c r="G31" s="26">
        <f t="shared" si="0"/>
        <v>-0.96210281816885046</v>
      </c>
      <c r="H31" s="26">
        <f t="shared" si="1"/>
        <v>-3.2909185762433742E-2</v>
      </c>
      <c r="I31" s="26">
        <f t="shared" si="2"/>
        <v>-54.725660216220632</v>
      </c>
    </row>
    <row r="32" spans="1:9" x14ac:dyDescent="0.25">
      <c r="A32" s="19">
        <v>29</v>
      </c>
      <c r="B32" s="22">
        <v>9.532</v>
      </c>
      <c r="C32" s="22">
        <v>5.7640000000000002</v>
      </c>
      <c r="D32" s="19">
        <f t="shared" si="5"/>
        <v>57</v>
      </c>
      <c r="E32" s="25">
        <v>0.40749248933158089</v>
      </c>
      <c r="F32" s="24">
        <v>0.98291246615760075</v>
      </c>
      <c r="G32" s="26">
        <f t="shared" si="0"/>
        <v>-0.89773277755921932</v>
      </c>
      <c r="H32" s="26">
        <f t="shared" si="1"/>
        <v>-1.7235210452439698E-2</v>
      </c>
      <c r="I32" s="26">
        <f t="shared" si="2"/>
        <v>-52.153175316664566</v>
      </c>
    </row>
    <row r="33" spans="1:10" x14ac:dyDescent="0.25">
      <c r="A33" s="19">
        <v>30</v>
      </c>
      <c r="B33" s="22">
        <v>9.6280000000000001</v>
      </c>
      <c r="C33" s="22">
        <v>5.633</v>
      </c>
      <c r="D33" s="19">
        <f t="shared" si="5"/>
        <v>59</v>
      </c>
      <c r="E33" s="25">
        <v>0.42622238066427276</v>
      </c>
      <c r="F33" s="24">
        <v>0.98550049552028907</v>
      </c>
      <c r="G33" s="26">
        <f t="shared" si="0"/>
        <v>-0.85279404857931596</v>
      </c>
      <c r="H33" s="26">
        <f t="shared" si="1"/>
        <v>-1.4605649578439288E-2</v>
      </c>
      <c r="I33" s="26">
        <f t="shared" si="2"/>
        <v>-51.17658219130756</v>
      </c>
    </row>
    <row r="34" spans="1:10" x14ac:dyDescent="0.25">
      <c r="B34" s="22"/>
      <c r="I34" s="27">
        <f>SUM(I4:I33)</f>
        <v>-1317.1523771789371</v>
      </c>
      <c r="J34">
        <f>I34*(1/30)</f>
        <v>-43.905079239297905</v>
      </c>
    </row>
    <row r="35" spans="1:10" x14ac:dyDescent="0.25">
      <c r="B35" s="22"/>
      <c r="I35">
        <v>-1317.15237717894</v>
      </c>
    </row>
    <row r="36" spans="1:10" x14ac:dyDescent="0.25">
      <c r="B36" s="22"/>
      <c r="I36">
        <f>-(30+((1/30)*(-1317.1523)))</f>
        <v>13.905076666666666</v>
      </c>
    </row>
    <row r="37" spans="1:10" x14ac:dyDescent="0.25">
      <c r="B37" s="22"/>
      <c r="I37">
        <f>(-1317.1523)*(1/30)</f>
        <v>-43.905076666666666</v>
      </c>
    </row>
    <row r="38" spans="1:10" x14ac:dyDescent="0.25">
      <c r="B38" s="22"/>
      <c r="I38">
        <f>I37+30</f>
        <v>-13.905076666666666</v>
      </c>
    </row>
    <row r="39" spans="1:10" x14ac:dyDescent="0.25">
      <c r="B39" s="22"/>
      <c r="I39">
        <f>(-1)*I38</f>
        <v>13.905076666666666</v>
      </c>
    </row>
    <row r="40" spans="1:10" x14ac:dyDescent="0.25">
      <c r="B40" s="22"/>
    </row>
    <row r="41" spans="1:10" ht="24" customHeight="1" x14ac:dyDescent="0.25">
      <c r="B41" s="22"/>
    </row>
    <row r="42" spans="1:10" ht="51" customHeight="1" x14ac:dyDescent="0.25">
      <c r="A42" s="29" t="s">
        <v>37</v>
      </c>
      <c r="B42" s="29"/>
      <c r="C42" s="29"/>
      <c r="D42" s="29"/>
      <c r="E42" s="29"/>
      <c r="F42" s="29"/>
      <c r="G42" s="29"/>
      <c r="H42" s="29"/>
      <c r="I42" s="29"/>
    </row>
    <row r="44" spans="1:10" x14ac:dyDescent="0.25">
      <c r="B44" s="22"/>
    </row>
    <row r="45" spans="1:10" x14ac:dyDescent="0.25">
      <c r="B45" s="22"/>
    </row>
    <row r="46" spans="1:10" x14ac:dyDescent="0.25">
      <c r="B46" s="22"/>
    </row>
    <row r="47" spans="1:10" x14ac:dyDescent="0.25">
      <c r="B47" s="22"/>
    </row>
    <row r="48" spans="1:10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</sheetData>
  <sortState ref="C4:C33">
    <sortCondition descending="1" ref="C4"/>
  </sortState>
  <mergeCells count="1">
    <mergeCell ref="A42:I4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workbookViewId="0">
      <selection activeCell="E4" sqref="E4"/>
    </sheetView>
  </sheetViews>
  <sheetFormatPr baseColWidth="10" defaultRowHeight="15" x14ac:dyDescent="0.25"/>
  <cols>
    <col min="9" max="9" width="17.42578125" customWidth="1"/>
  </cols>
  <sheetData>
    <row r="1" spans="1:10" x14ac:dyDescent="0.25">
      <c r="B1" t="s">
        <v>34</v>
      </c>
      <c r="J1" t="s">
        <v>35</v>
      </c>
    </row>
    <row r="2" spans="1:10" x14ac:dyDescent="0.25">
      <c r="D2" t="s">
        <v>27</v>
      </c>
      <c r="E2" t="s">
        <v>27</v>
      </c>
    </row>
    <row r="4" spans="1:10" x14ac:dyDescent="0.25">
      <c r="A4">
        <v>1</v>
      </c>
      <c r="B4" s="22">
        <v>5.633</v>
      </c>
      <c r="C4" s="21">
        <f>(B4-10)/2</f>
        <v>-2.1835</v>
      </c>
      <c r="D4" s="23">
        <f>NORMSDIST(C4)</f>
        <v>1.4499504479710983E-2</v>
      </c>
      <c r="E4">
        <f>_xlfn.NORM.DIST(B4,10,2,TRUE)</f>
        <v>1.4499504479710983E-2</v>
      </c>
      <c r="G4" s="22">
        <v>9.6280000000000001</v>
      </c>
      <c r="H4" s="21">
        <f>(G4-10)/2</f>
        <v>-0.18599999999999994</v>
      </c>
      <c r="I4" s="24">
        <f>NORMSDIST(H4)</f>
        <v>0.42622238066427276</v>
      </c>
      <c r="J4" s="22">
        <f>1-I4</f>
        <v>0.57377761933572724</v>
      </c>
    </row>
    <row r="5" spans="1:10" x14ac:dyDescent="0.25">
      <c r="A5">
        <v>2</v>
      </c>
      <c r="B5" s="22">
        <v>5.7640000000000002</v>
      </c>
      <c r="C5" s="21">
        <f t="shared" ref="C5:C33" si="0">(B5-10)/2</f>
        <v>-2.1179999999999999</v>
      </c>
      <c r="D5" s="23">
        <f t="shared" ref="D5:D33" si="1">NORMSDIST(C5)</f>
        <v>1.7087533842399201E-2</v>
      </c>
      <c r="E5">
        <f>_xlfn.NORM.DIST(B5,10,2,TRUE)</f>
        <v>1.7087533842399201E-2</v>
      </c>
      <c r="G5" s="22">
        <v>9.532</v>
      </c>
      <c r="H5" s="21">
        <f t="shared" ref="H5:H33" si="2">(G5-10)/2</f>
        <v>-0.23399999999999999</v>
      </c>
      <c r="I5" s="24">
        <f t="shared" ref="I5:I33" si="3">NORMSDIST(H5)</f>
        <v>0.40749248933158089</v>
      </c>
      <c r="J5" s="22">
        <f t="shared" ref="J5:J33" si="4">1-I5</f>
        <v>0.59250751066841911</v>
      </c>
    </row>
    <row r="6" spans="1:10" x14ac:dyDescent="0.25">
      <c r="A6">
        <v>3</v>
      </c>
      <c r="B6" s="22">
        <v>6.306</v>
      </c>
      <c r="C6" s="21">
        <f t="shared" si="0"/>
        <v>-1.847</v>
      </c>
      <c r="D6" s="23">
        <f t="shared" si="1"/>
        <v>3.237357014448769E-2</v>
      </c>
      <c r="E6">
        <f t="shared" ref="E5:E33" si="5">_xlfn.NORM.DIST(B6,10,2,TRUE)</f>
        <v>3.237357014448769E-2</v>
      </c>
      <c r="G6" s="22">
        <v>9.4</v>
      </c>
      <c r="H6" s="21">
        <f t="shared" si="2"/>
        <v>-0.29999999999999982</v>
      </c>
      <c r="I6" s="24">
        <f t="shared" si="3"/>
        <v>0.38208857781104744</v>
      </c>
      <c r="J6" s="22">
        <f t="shared" si="4"/>
        <v>0.61791142218895256</v>
      </c>
    </row>
    <row r="7" spans="1:10" x14ac:dyDescent="0.25">
      <c r="A7">
        <v>4</v>
      </c>
      <c r="B7" s="22">
        <v>6.5149999999999997</v>
      </c>
      <c r="C7" s="21">
        <f t="shared" si="0"/>
        <v>-1.7425000000000002</v>
      </c>
      <c r="D7" s="23">
        <f t="shared" si="1"/>
        <v>4.0710495729839764E-2</v>
      </c>
      <c r="E7">
        <f t="shared" si="5"/>
        <v>4.0710495729839764E-2</v>
      </c>
      <c r="G7" s="22">
        <v>9.3810000000000002</v>
      </c>
      <c r="H7" s="21">
        <f t="shared" si="2"/>
        <v>-0.30949999999999989</v>
      </c>
      <c r="I7" s="24">
        <f t="shared" si="3"/>
        <v>0.37847060608196664</v>
      </c>
      <c r="J7" s="22">
        <f t="shared" si="4"/>
        <v>0.6215293939180333</v>
      </c>
    </row>
    <row r="8" spans="1:10" x14ac:dyDescent="0.25">
      <c r="A8">
        <v>5</v>
      </c>
      <c r="B8" s="22">
        <v>6.6189999999999998</v>
      </c>
      <c r="C8" s="21">
        <f t="shared" si="0"/>
        <v>-1.6905000000000001</v>
      </c>
      <c r="D8" s="23">
        <f t="shared" si="1"/>
        <v>4.5466169127267211E-2</v>
      </c>
      <c r="E8">
        <f t="shared" si="5"/>
        <v>4.5466169127267211E-2</v>
      </c>
      <c r="G8" s="22">
        <v>9.3550000000000004</v>
      </c>
      <c r="H8" s="21">
        <f t="shared" si="2"/>
        <v>-0.32249999999999979</v>
      </c>
      <c r="I8" s="24">
        <f t="shared" si="3"/>
        <v>0.37353696887723553</v>
      </c>
      <c r="J8" s="22">
        <f t="shared" si="4"/>
        <v>0.62646303112276447</v>
      </c>
    </row>
    <row r="9" spans="1:10" x14ac:dyDescent="0.25">
      <c r="A9">
        <v>6</v>
      </c>
      <c r="B9" s="22">
        <v>6.7750000000000004</v>
      </c>
      <c r="C9" s="21">
        <f t="shared" si="0"/>
        <v>-1.6124999999999998</v>
      </c>
      <c r="D9" s="23">
        <f t="shared" si="1"/>
        <v>5.3426589965611969E-2</v>
      </c>
      <c r="E9">
        <f t="shared" si="5"/>
        <v>5.3426589965611969E-2</v>
      </c>
      <c r="G9" s="22">
        <v>9.3460000000000001</v>
      </c>
      <c r="H9" s="21">
        <f t="shared" si="2"/>
        <v>-0.32699999999999996</v>
      </c>
      <c r="I9" s="24">
        <f t="shared" si="3"/>
        <v>0.37183394260676716</v>
      </c>
      <c r="J9" s="22">
        <f t="shared" si="4"/>
        <v>0.62816605739323284</v>
      </c>
    </row>
    <row r="10" spans="1:10" x14ac:dyDescent="0.25">
      <c r="A10">
        <v>7</v>
      </c>
      <c r="B10" s="22">
        <v>6.9569999999999999</v>
      </c>
      <c r="C10" s="21">
        <f t="shared" si="0"/>
        <v>-1.5215000000000001</v>
      </c>
      <c r="D10" s="23">
        <f t="shared" si="1"/>
        <v>6.4067205657625942E-2</v>
      </c>
      <c r="E10">
        <f t="shared" si="5"/>
        <v>6.4067205657625942E-2</v>
      </c>
      <c r="G10" s="22">
        <v>9.2739999999999991</v>
      </c>
      <c r="H10" s="21">
        <f t="shared" si="2"/>
        <v>-0.36300000000000043</v>
      </c>
      <c r="I10" s="24">
        <f t="shared" si="3"/>
        <v>0.35830244216429719</v>
      </c>
      <c r="J10" s="22">
        <f t="shared" si="4"/>
        <v>0.64169755783570281</v>
      </c>
    </row>
    <row r="11" spans="1:10" x14ac:dyDescent="0.25">
      <c r="A11">
        <v>8</v>
      </c>
      <c r="B11" s="22">
        <v>7.1120000000000001</v>
      </c>
      <c r="C11" s="21">
        <f t="shared" si="0"/>
        <v>-1.444</v>
      </c>
      <c r="D11" s="23">
        <f t="shared" si="1"/>
        <v>7.4369487670258569E-2</v>
      </c>
      <c r="E11">
        <f t="shared" si="5"/>
        <v>7.4369487670258569E-2</v>
      </c>
      <c r="G11" s="22">
        <v>9.2690000000000001</v>
      </c>
      <c r="H11" s="21">
        <f t="shared" si="2"/>
        <v>-0.36549999999999994</v>
      </c>
      <c r="I11" s="24">
        <f t="shared" si="3"/>
        <v>0.35736910340544303</v>
      </c>
      <c r="J11" s="22">
        <f t="shared" si="4"/>
        <v>0.64263089659455697</v>
      </c>
    </row>
    <row r="12" spans="1:10" x14ac:dyDescent="0.25">
      <c r="A12">
        <v>9</v>
      </c>
      <c r="B12" s="22">
        <v>7.4450000000000003</v>
      </c>
      <c r="C12" s="21">
        <f t="shared" si="0"/>
        <v>-1.2774999999999999</v>
      </c>
      <c r="D12" s="23">
        <f t="shared" si="1"/>
        <v>0.10071289021175439</v>
      </c>
      <c r="E12">
        <f t="shared" si="5"/>
        <v>0.10071289021175439</v>
      </c>
      <c r="G12" s="22">
        <v>9.26</v>
      </c>
      <c r="H12" s="21">
        <f t="shared" si="2"/>
        <v>-0.37000000000000011</v>
      </c>
      <c r="I12" s="24">
        <f t="shared" si="3"/>
        <v>0.35569124519945317</v>
      </c>
      <c r="J12" s="22">
        <f t="shared" si="4"/>
        <v>0.64430875480054683</v>
      </c>
    </row>
    <row r="13" spans="1:10" x14ac:dyDescent="0.25">
      <c r="A13">
        <v>10</v>
      </c>
      <c r="B13" s="22">
        <v>7.827</v>
      </c>
      <c r="C13" s="21">
        <f t="shared" si="0"/>
        <v>-1.0865</v>
      </c>
      <c r="D13" s="23">
        <f t="shared" si="1"/>
        <v>0.13862892045793065</v>
      </c>
      <c r="E13">
        <f t="shared" si="5"/>
        <v>0.13862892045793065</v>
      </c>
      <c r="G13" s="22">
        <v>9.2370000000000001</v>
      </c>
      <c r="H13" s="21">
        <f t="shared" si="2"/>
        <v>-0.38149999999999995</v>
      </c>
      <c r="I13" s="24">
        <f t="shared" si="3"/>
        <v>0.35141613560362356</v>
      </c>
      <c r="J13" s="22">
        <f t="shared" si="4"/>
        <v>0.64858386439637639</v>
      </c>
    </row>
    <row r="14" spans="1:10" x14ac:dyDescent="0.25">
      <c r="A14">
        <v>11</v>
      </c>
      <c r="B14" s="22">
        <v>8.0449999999999999</v>
      </c>
      <c r="C14" s="21">
        <f t="shared" si="0"/>
        <v>-0.97750000000000004</v>
      </c>
      <c r="D14" s="23">
        <f t="shared" si="1"/>
        <v>0.16416083888191924</v>
      </c>
      <c r="E14">
        <f t="shared" si="5"/>
        <v>0.16416083888191924</v>
      </c>
      <c r="G14" s="22">
        <v>9.1920000000000002</v>
      </c>
      <c r="H14" s="21">
        <f t="shared" si="2"/>
        <v>-0.40399999999999991</v>
      </c>
      <c r="I14" s="24">
        <f t="shared" si="3"/>
        <v>0.34310635958814306</v>
      </c>
      <c r="J14" s="22">
        <f t="shared" si="4"/>
        <v>0.65689364041185694</v>
      </c>
    </row>
    <row r="15" spans="1:10" x14ac:dyDescent="0.25">
      <c r="A15">
        <v>12</v>
      </c>
      <c r="B15" s="22">
        <v>8.3059999999999992</v>
      </c>
      <c r="C15" s="21">
        <f t="shared" si="0"/>
        <v>-0.84700000000000042</v>
      </c>
      <c r="D15" s="23">
        <f t="shared" si="1"/>
        <v>0.1984975607243244</v>
      </c>
      <c r="E15">
        <f t="shared" si="5"/>
        <v>0.1984975607243244</v>
      </c>
      <c r="G15" s="22">
        <v>8.9740000000000002</v>
      </c>
      <c r="H15" s="21">
        <f t="shared" si="2"/>
        <v>-0.5129999999999999</v>
      </c>
      <c r="I15" s="24">
        <f t="shared" si="3"/>
        <v>0.30397566034627288</v>
      </c>
      <c r="J15" s="22">
        <f t="shared" si="4"/>
        <v>0.69602433965372712</v>
      </c>
    </row>
    <row r="16" spans="1:10" x14ac:dyDescent="0.25">
      <c r="A16">
        <v>13</v>
      </c>
      <c r="B16" s="22">
        <v>8.4529999999999994</v>
      </c>
      <c r="C16" s="21">
        <f t="shared" si="0"/>
        <v>-0.7735000000000003</v>
      </c>
      <c r="D16" s="23">
        <f t="shared" si="1"/>
        <v>0.219613264374562</v>
      </c>
      <c r="E16">
        <f t="shared" si="5"/>
        <v>0.219613264374562</v>
      </c>
      <c r="G16" s="22">
        <v>8.952</v>
      </c>
      <c r="H16" s="21">
        <f t="shared" si="2"/>
        <v>-0.52400000000000002</v>
      </c>
      <c r="I16" s="24">
        <f t="shared" si="3"/>
        <v>0.30013926993161094</v>
      </c>
      <c r="J16" s="22">
        <f t="shared" si="4"/>
        <v>0.699860730068389</v>
      </c>
    </row>
    <row r="17" spans="1:10" x14ac:dyDescent="0.25">
      <c r="A17">
        <v>14</v>
      </c>
      <c r="B17" s="22">
        <v>8.5269999999999992</v>
      </c>
      <c r="C17" s="21">
        <f t="shared" si="0"/>
        <v>-0.73650000000000038</v>
      </c>
      <c r="D17" s="23">
        <f t="shared" si="1"/>
        <v>0.23071323378563433</v>
      </c>
      <c r="E17">
        <f t="shared" si="5"/>
        <v>0.23071323378563433</v>
      </c>
      <c r="G17" s="22">
        <v>8.8640000000000008</v>
      </c>
      <c r="H17" s="21">
        <f t="shared" si="2"/>
        <v>-0.56799999999999962</v>
      </c>
      <c r="I17" s="24">
        <f t="shared" si="3"/>
        <v>0.28501748396884796</v>
      </c>
      <c r="J17" s="22">
        <f t="shared" si="4"/>
        <v>0.71498251603115204</v>
      </c>
    </row>
    <row r="18" spans="1:10" x14ac:dyDescent="0.25">
      <c r="A18">
        <v>15</v>
      </c>
      <c r="B18" s="22">
        <v>8.6199999999999992</v>
      </c>
      <c r="C18" s="21">
        <f t="shared" si="0"/>
        <v>-0.69000000000000039</v>
      </c>
      <c r="D18" s="23">
        <f t="shared" si="1"/>
        <v>0.24509709367430932</v>
      </c>
      <c r="E18">
        <f t="shared" si="5"/>
        <v>0.24509709367430932</v>
      </c>
      <c r="G18" s="22">
        <v>8.69</v>
      </c>
      <c r="H18" s="21">
        <f t="shared" si="2"/>
        <v>-0.65500000000000025</v>
      </c>
      <c r="I18" s="24">
        <f t="shared" si="3"/>
        <v>0.25623387702961198</v>
      </c>
      <c r="J18" s="22">
        <f t="shared" si="4"/>
        <v>0.74376612297038802</v>
      </c>
    </row>
    <row r="19" spans="1:10" x14ac:dyDescent="0.25">
      <c r="A19">
        <v>16</v>
      </c>
      <c r="B19" s="22">
        <v>8.69</v>
      </c>
      <c r="C19" s="21">
        <f t="shared" si="0"/>
        <v>-0.65500000000000025</v>
      </c>
      <c r="D19" s="23">
        <f t="shared" si="1"/>
        <v>0.25623387702961198</v>
      </c>
      <c r="E19">
        <f t="shared" si="5"/>
        <v>0.25623387702961198</v>
      </c>
      <c r="G19" s="22">
        <v>8.6199999999999992</v>
      </c>
      <c r="H19" s="21">
        <f t="shared" si="2"/>
        <v>-0.69000000000000039</v>
      </c>
      <c r="I19" s="24">
        <f t="shared" si="3"/>
        <v>0.24509709367430932</v>
      </c>
      <c r="J19" s="22">
        <f t="shared" si="4"/>
        <v>0.75490290632569068</v>
      </c>
    </row>
    <row r="20" spans="1:10" x14ac:dyDescent="0.25">
      <c r="A20">
        <v>17</v>
      </c>
      <c r="B20" s="22">
        <v>8.8640000000000008</v>
      </c>
      <c r="C20" s="21">
        <f t="shared" si="0"/>
        <v>-0.56799999999999962</v>
      </c>
      <c r="D20" s="23">
        <f t="shared" si="1"/>
        <v>0.28501748396884796</v>
      </c>
      <c r="E20">
        <f t="shared" si="5"/>
        <v>0.28501748396884796</v>
      </c>
      <c r="G20" s="22">
        <v>8.5269999999999992</v>
      </c>
      <c r="H20" s="21">
        <f t="shared" si="2"/>
        <v>-0.73650000000000038</v>
      </c>
      <c r="I20" s="24">
        <f t="shared" si="3"/>
        <v>0.23071323378563433</v>
      </c>
      <c r="J20" s="22">
        <f t="shared" si="4"/>
        <v>0.76928676621436565</v>
      </c>
    </row>
    <row r="21" spans="1:10" x14ac:dyDescent="0.25">
      <c r="A21">
        <v>18</v>
      </c>
      <c r="B21" s="22">
        <v>8.952</v>
      </c>
      <c r="C21" s="21">
        <f t="shared" si="0"/>
        <v>-0.52400000000000002</v>
      </c>
      <c r="D21" s="23">
        <f t="shared" si="1"/>
        <v>0.30013926993161094</v>
      </c>
      <c r="E21">
        <f t="shared" si="5"/>
        <v>0.30013926993161094</v>
      </c>
      <c r="G21" s="22">
        <v>8.4529999999999994</v>
      </c>
      <c r="H21" s="21">
        <f t="shared" si="2"/>
        <v>-0.7735000000000003</v>
      </c>
      <c r="I21" s="24">
        <f t="shared" si="3"/>
        <v>0.219613264374562</v>
      </c>
      <c r="J21" s="22">
        <f t="shared" si="4"/>
        <v>0.78038673562543803</v>
      </c>
    </row>
    <row r="22" spans="1:10" x14ac:dyDescent="0.25">
      <c r="A22">
        <v>19</v>
      </c>
      <c r="B22" s="22">
        <v>8.9740000000000002</v>
      </c>
      <c r="C22" s="21">
        <f t="shared" si="0"/>
        <v>-0.5129999999999999</v>
      </c>
      <c r="D22" s="23">
        <f t="shared" si="1"/>
        <v>0.30397566034627288</v>
      </c>
      <c r="E22">
        <f t="shared" si="5"/>
        <v>0.30397566034627288</v>
      </c>
      <c r="G22" s="22">
        <v>8.3059999999999992</v>
      </c>
      <c r="H22" s="21">
        <f t="shared" si="2"/>
        <v>-0.84700000000000042</v>
      </c>
      <c r="I22" s="24">
        <f t="shared" si="3"/>
        <v>0.1984975607243244</v>
      </c>
      <c r="J22" s="22">
        <f t="shared" si="4"/>
        <v>0.80150243927567555</v>
      </c>
    </row>
    <row r="23" spans="1:10" x14ac:dyDescent="0.25">
      <c r="A23">
        <v>20</v>
      </c>
      <c r="B23" s="22">
        <v>9.1920000000000002</v>
      </c>
      <c r="C23" s="21">
        <f t="shared" si="0"/>
        <v>-0.40399999999999991</v>
      </c>
      <c r="D23" s="23">
        <f t="shared" si="1"/>
        <v>0.34310635958814306</v>
      </c>
      <c r="E23">
        <f t="shared" si="5"/>
        <v>0.34310635958814306</v>
      </c>
      <c r="G23" s="22">
        <v>8.0449999999999999</v>
      </c>
      <c r="H23" s="21">
        <f t="shared" si="2"/>
        <v>-0.97750000000000004</v>
      </c>
      <c r="I23" s="24">
        <f t="shared" si="3"/>
        <v>0.16416083888191924</v>
      </c>
      <c r="J23" s="22">
        <f t="shared" si="4"/>
        <v>0.83583916111808076</v>
      </c>
    </row>
    <row r="24" spans="1:10" x14ac:dyDescent="0.25">
      <c r="A24">
        <v>21</v>
      </c>
      <c r="B24" s="22">
        <v>9.2370000000000001</v>
      </c>
      <c r="C24" s="21">
        <f t="shared" si="0"/>
        <v>-0.38149999999999995</v>
      </c>
      <c r="D24" s="23">
        <f t="shared" si="1"/>
        <v>0.35141613560362356</v>
      </c>
      <c r="E24">
        <f t="shared" si="5"/>
        <v>0.35141613560362356</v>
      </c>
      <c r="G24" s="22">
        <v>7.827</v>
      </c>
      <c r="H24" s="21">
        <f t="shared" si="2"/>
        <v>-1.0865</v>
      </c>
      <c r="I24" s="24">
        <f t="shared" si="3"/>
        <v>0.13862892045793065</v>
      </c>
      <c r="J24" s="22">
        <f t="shared" si="4"/>
        <v>0.86137107954206937</v>
      </c>
    </row>
    <row r="25" spans="1:10" x14ac:dyDescent="0.25">
      <c r="A25">
        <v>22</v>
      </c>
      <c r="B25" s="22">
        <v>9.26</v>
      </c>
      <c r="C25" s="21">
        <f t="shared" si="0"/>
        <v>-0.37000000000000011</v>
      </c>
      <c r="D25" s="23">
        <f t="shared" si="1"/>
        <v>0.35569124519945317</v>
      </c>
      <c r="E25">
        <f t="shared" si="5"/>
        <v>0.35569124519945317</v>
      </c>
      <c r="G25" s="22">
        <v>7.4450000000000003</v>
      </c>
      <c r="H25" s="21">
        <f t="shared" si="2"/>
        <v>-1.2774999999999999</v>
      </c>
      <c r="I25" s="24">
        <f t="shared" si="3"/>
        <v>0.10071289021175439</v>
      </c>
      <c r="J25" s="22">
        <f t="shared" si="4"/>
        <v>0.89928710978824555</v>
      </c>
    </row>
    <row r="26" spans="1:10" x14ac:dyDescent="0.25">
      <c r="A26">
        <v>23</v>
      </c>
      <c r="B26" s="22">
        <v>9.2690000000000001</v>
      </c>
      <c r="C26" s="21">
        <f t="shared" si="0"/>
        <v>-0.36549999999999994</v>
      </c>
      <c r="D26" s="23">
        <f t="shared" si="1"/>
        <v>0.35736910340544303</v>
      </c>
      <c r="E26">
        <f t="shared" si="5"/>
        <v>0.35736910340544303</v>
      </c>
      <c r="G26" s="22">
        <v>7.1120000000000001</v>
      </c>
      <c r="H26" s="21">
        <f t="shared" si="2"/>
        <v>-1.444</v>
      </c>
      <c r="I26" s="24">
        <f t="shared" si="3"/>
        <v>7.4369487670258569E-2</v>
      </c>
      <c r="J26" s="22">
        <f t="shared" si="4"/>
        <v>0.92563051232974147</v>
      </c>
    </row>
    <row r="27" spans="1:10" x14ac:dyDescent="0.25">
      <c r="A27">
        <v>24</v>
      </c>
      <c r="B27" s="22">
        <v>9.2739999999999991</v>
      </c>
      <c r="C27" s="21">
        <f t="shared" si="0"/>
        <v>-0.36300000000000043</v>
      </c>
      <c r="D27" s="23">
        <f t="shared" si="1"/>
        <v>0.35830244216429719</v>
      </c>
      <c r="E27">
        <f t="shared" si="5"/>
        <v>0.35830244216429719</v>
      </c>
      <c r="G27" s="22">
        <v>6.9569999999999999</v>
      </c>
      <c r="H27" s="21">
        <f t="shared" si="2"/>
        <v>-1.5215000000000001</v>
      </c>
      <c r="I27" s="24">
        <f t="shared" si="3"/>
        <v>6.4067205657625942E-2</v>
      </c>
      <c r="J27" s="22">
        <f t="shared" si="4"/>
        <v>0.93593279434237409</v>
      </c>
    </row>
    <row r="28" spans="1:10" x14ac:dyDescent="0.25">
      <c r="A28">
        <v>25</v>
      </c>
      <c r="B28" s="22">
        <v>9.3460000000000001</v>
      </c>
      <c r="C28" s="21">
        <f t="shared" si="0"/>
        <v>-0.32699999999999996</v>
      </c>
      <c r="D28" s="23">
        <f t="shared" si="1"/>
        <v>0.37183394260676716</v>
      </c>
      <c r="E28">
        <f t="shared" si="5"/>
        <v>0.37183394260676716</v>
      </c>
      <c r="G28" s="22">
        <v>6.7750000000000004</v>
      </c>
      <c r="H28" s="21">
        <f t="shared" si="2"/>
        <v>-1.6124999999999998</v>
      </c>
      <c r="I28" s="24">
        <f t="shared" si="3"/>
        <v>5.3426589965611969E-2</v>
      </c>
      <c r="J28" s="22">
        <f t="shared" si="4"/>
        <v>0.946573410034388</v>
      </c>
    </row>
    <row r="29" spans="1:10" x14ac:dyDescent="0.25">
      <c r="A29">
        <v>26</v>
      </c>
      <c r="B29" s="22">
        <v>9.3550000000000004</v>
      </c>
      <c r="C29" s="21">
        <f t="shared" si="0"/>
        <v>-0.32249999999999979</v>
      </c>
      <c r="D29" s="23">
        <f t="shared" si="1"/>
        <v>0.37353696887723553</v>
      </c>
      <c r="E29">
        <f t="shared" si="5"/>
        <v>0.37353696887723553</v>
      </c>
      <c r="G29" s="22">
        <v>6.6189999999999998</v>
      </c>
      <c r="H29" s="21">
        <f t="shared" si="2"/>
        <v>-1.6905000000000001</v>
      </c>
      <c r="I29" s="24">
        <f t="shared" si="3"/>
        <v>4.5466169127267211E-2</v>
      </c>
      <c r="J29" s="22">
        <f t="shared" si="4"/>
        <v>0.9545338308727328</v>
      </c>
    </row>
    <row r="30" spans="1:10" x14ac:dyDescent="0.25">
      <c r="A30">
        <v>27</v>
      </c>
      <c r="B30" s="22">
        <v>9.3810000000000002</v>
      </c>
      <c r="C30" s="21">
        <f t="shared" si="0"/>
        <v>-0.30949999999999989</v>
      </c>
      <c r="D30" s="23">
        <f t="shared" si="1"/>
        <v>0.37847060608196664</v>
      </c>
      <c r="E30">
        <f t="shared" si="5"/>
        <v>0.37847060608196664</v>
      </c>
      <c r="G30" s="22">
        <v>6.5149999999999997</v>
      </c>
      <c r="H30" s="21">
        <f t="shared" si="2"/>
        <v>-1.7425000000000002</v>
      </c>
      <c r="I30" s="24">
        <f t="shared" si="3"/>
        <v>4.0710495729839764E-2</v>
      </c>
      <c r="J30" s="22">
        <f t="shared" si="4"/>
        <v>0.95928950427016024</v>
      </c>
    </row>
    <row r="31" spans="1:10" x14ac:dyDescent="0.25">
      <c r="A31">
        <v>28</v>
      </c>
      <c r="B31" s="22">
        <v>9.4</v>
      </c>
      <c r="C31" s="21">
        <f t="shared" si="0"/>
        <v>-0.29999999999999982</v>
      </c>
      <c r="D31" s="23">
        <f t="shared" si="1"/>
        <v>0.38208857781104744</v>
      </c>
      <c r="E31">
        <f t="shared" si="5"/>
        <v>0.38208857781104744</v>
      </c>
      <c r="G31" s="22">
        <v>6.306</v>
      </c>
      <c r="H31" s="21">
        <f t="shared" si="2"/>
        <v>-1.847</v>
      </c>
      <c r="I31" s="24">
        <f t="shared" si="3"/>
        <v>3.237357014448769E-2</v>
      </c>
      <c r="J31" s="22">
        <f t="shared" si="4"/>
        <v>0.96762642985551228</v>
      </c>
    </row>
    <row r="32" spans="1:10" x14ac:dyDescent="0.25">
      <c r="A32">
        <v>29</v>
      </c>
      <c r="B32" s="22">
        <v>9.532</v>
      </c>
      <c r="C32" s="21">
        <f t="shared" si="0"/>
        <v>-0.23399999999999999</v>
      </c>
      <c r="D32" s="23">
        <f t="shared" si="1"/>
        <v>0.40749248933158089</v>
      </c>
      <c r="E32">
        <f t="shared" si="5"/>
        <v>0.40749248933158089</v>
      </c>
      <c r="G32" s="22">
        <v>5.7640000000000002</v>
      </c>
      <c r="H32" s="21">
        <f t="shared" si="2"/>
        <v>-2.1179999999999999</v>
      </c>
      <c r="I32" s="24">
        <f t="shared" si="3"/>
        <v>1.7087533842399201E-2</v>
      </c>
      <c r="J32" s="22">
        <f t="shared" si="4"/>
        <v>0.98291246615760075</v>
      </c>
    </row>
    <row r="33" spans="1:10" x14ac:dyDescent="0.25">
      <c r="A33">
        <v>30</v>
      </c>
      <c r="B33" s="22">
        <v>9.6280000000000001</v>
      </c>
      <c r="C33" s="21">
        <f t="shared" si="0"/>
        <v>-0.18599999999999994</v>
      </c>
      <c r="D33" s="23">
        <f t="shared" si="1"/>
        <v>0.42622238066427276</v>
      </c>
      <c r="E33">
        <f t="shared" si="5"/>
        <v>0.42622238066427276</v>
      </c>
      <c r="G33" s="22">
        <v>5.633</v>
      </c>
      <c r="H33" s="21">
        <f t="shared" si="2"/>
        <v>-2.1835</v>
      </c>
      <c r="I33" s="24">
        <f t="shared" si="3"/>
        <v>1.4499504479710983E-2</v>
      </c>
      <c r="J33" s="22">
        <f t="shared" si="4"/>
        <v>0.98550049552028907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Histograma</vt:lpstr>
      <vt:lpstr>Datos iniciales</vt:lpstr>
      <vt:lpstr>calcular estadístico de prueba</vt:lpstr>
      <vt:lpstr>estándarizar los 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 Informatica_I</dc:creator>
  <cp:lastModifiedBy>203 - Informática II</cp:lastModifiedBy>
  <dcterms:created xsi:type="dcterms:W3CDTF">2017-10-25T15:50:57Z</dcterms:created>
  <dcterms:modified xsi:type="dcterms:W3CDTF">2019-09-11T15:13:34Z</dcterms:modified>
</cp:coreProperties>
</file>