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beats°\Downloads\"/>
    </mc:Choice>
  </mc:AlternateContent>
  <xr:revisionPtr revIDLastSave="0" documentId="13_ncr:1_{90CF0CB7-EED8-4088-8DEF-00DFFD895B94}" xr6:coauthVersionLast="45" xr6:coauthVersionMax="45" xr10:uidLastSave="{00000000-0000-0000-0000-000000000000}"/>
  <bookViews>
    <workbookView xWindow="-120" yWindow="-120" windowWidth="20730" windowHeight="11760" activeTab="3" xr2:uid="{00000000-000D-0000-FFFF-FFFF00000000}"/>
  </bookViews>
  <sheets>
    <sheet name="44_a" sheetId="6" r:id="rId1"/>
    <sheet name="44_b" sheetId="7" r:id="rId2"/>
    <sheet name="44_c" sheetId="9" r:id="rId3"/>
    <sheet name="44_d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8" l="1"/>
  <c r="E33" i="9"/>
  <c r="E32" i="9"/>
  <c r="E31" i="9"/>
  <c r="E30" i="9"/>
  <c r="E29" i="9"/>
  <c r="E28" i="9"/>
  <c r="E37" i="7"/>
  <c r="E28" i="7"/>
  <c r="G29" i="6"/>
  <c r="G28" i="6"/>
  <c r="G30" i="6"/>
  <c r="E30" i="6"/>
  <c r="E29" i="6"/>
  <c r="E28" i="6"/>
  <c r="I30" i="8"/>
  <c r="I29" i="8"/>
  <c r="I28" i="8"/>
  <c r="I31" i="8"/>
  <c r="G30" i="8"/>
  <c r="G29" i="8"/>
  <c r="G28" i="8"/>
  <c r="G31" i="8"/>
  <c r="E28" i="8"/>
  <c r="E31" i="8"/>
  <c r="E29" i="8"/>
  <c r="I19" i="8"/>
  <c r="I20" i="8"/>
  <c r="I21" i="8"/>
  <c r="I22" i="8"/>
  <c r="I23" i="8"/>
  <c r="I24" i="8"/>
  <c r="I25" i="8"/>
  <c r="I26" i="8"/>
  <c r="I27" i="8"/>
  <c r="I18" i="8"/>
  <c r="G24" i="8"/>
  <c r="G23" i="8"/>
  <c r="G22" i="8"/>
  <c r="G21" i="8"/>
  <c r="G20" i="8"/>
  <c r="G19" i="8"/>
  <c r="G25" i="8"/>
  <c r="G26" i="8"/>
  <c r="G27" i="8"/>
  <c r="G18" i="8"/>
  <c r="E19" i="8"/>
  <c r="E20" i="8"/>
  <c r="E21" i="8"/>
  <c r="E22" i="8"/>
  <c r="E23" i="8"/>
  <c r="E24" i="8"/>
  <c r="E25" i="8"/>
  <c r="E26" i="8"/>
  <c r="E27" i="8"/>
  <c r="E18" i="8"/>
  <c r="G6" i="8"/>
  <c r="G5" i="8"/>
  <c r="G4" i="8"/>
  <c r="E36" i="7"/>
  <c r="E35" i="7"/>
  <c r="E34" i="7"/>
  <c r="E33" i="7"/>
  <c r="E32" i="7"/>
  <c r="E31" i="7"/>
  <c r="E29" i="7"/>
  <c r="E30" i="7"/>
  <c r="E11" i="7"/>
  <c r="E5" i="6"/>
  <c r="E26" i="9"/>
  <c r="E27" i="9"/>
  <c r="E19" i="9"/>
  <c r="E20" i="9"/>
  <c r="E21" i="9"/>
  <c r="E22" i="9"/>
  <c r="E23" i="9"/>
  <c r="E24" i="9"/>
  <c r="E25" i="9"/>
  <c r="E18" i="9"/>
  <c r="C28" i="9"/>
  <c r="D27" i="9"/>
  <c r="D26" i="9"/>
  <c r="D25" i="9"/>
  <c r="D24" i="9"/>
  <c r="D23" i="9"/>
  <c r="D22" i="9"/>
  <c r="D21" i="9"/>
  <c r="D20" i="9"/>
  <c r="D19" i="9"/>
  <c r="D18" i="9"/>
  <c r="E18" i="7"/>
  <c r="D18" i="7"/>
  <c r="C6" i="9"/>
  <c r="E6" i="9"/>
  <c r="E5" i="9"/>
  <c r="E4" i="9"/>
  <c r="E3" i="9"/>
  <c r="E7" i="9"/>
  <c r="C7" i="9"/>
  <c r="C3" i="9"/>
  <c r="C4" i="9"/>
  <c r="C5" i="9"/>
  <c r="E25" i="7"/>
  <c r="E24" i="7"/>
  <c r="E23" i="7"/>
  <c r="E22" i="7"/>
  <c r="E21" i="7"/>
  <c r="D20" i="7"/>
  <c r="C9" i="8"/>
  <c r="E9" i="8"/>
  <c r="E8" i="8"/>
  <c r="E6" i="8"/>
  <c r="E7" i="8"/>
  <c r="E10" i="8"/>
  <c r="E5" i="8"/>
  <c r="E3" i="8"/>
  <c r="E4" i="8"/>
  <c r="D26" i="7"/>
  <c r="D22" i="7"/>
  <c r="D19" i="7"/>
  <c r="C11" i="7"/>
  <c r="E5" i="7"/>
  <c r="C4" i="7"/>
  <c r="C3" i="7"/>
  <c r="H25" i="8"/>
  <c r="F24" i="8"/>
  <c r="D23" i="8"/>
  <c r="E19" i="7"/>
  <c r="C5" i="8"/>
  <c r="C10" i="8"/>
  <c r="C7" i="8"/>
  <c r="C8" i="8"/>
  <c r="C6" i="8"/>
  <c r="C4" i="8"/>
  <c r="C3" i="8"/>
  <c r="H19" i="8"/>
  <c r="H20" i="8"/>
  <c r="H21" i="8"/>
  <c r="H22" i="8"/>
  <c r="H23" i="8"/>
  <c r="H24" i="8"/>
  <c r="H26" i="8"/>
  <c r="H27" i="8"/>
  <c r="H18" i="8"/>
  <c r="F25" i="8"/>
  <c r="F23" i="8"/>
  <c r="F22" i="8"/>
  <c r="D21" i="8"/>
  <c r="F20" i="8"/>
  <c r="F19" i="8"/>
  <c r="F27" i="8"/>
  <c r="F26" i="8"/>
  <c r="D18" i="8"/>
  <c r="F18" i="8"/>
  <c r="D27" i="8"/>
  <c r="D26" i="8"/>
  <c r="D25" i="8"/>
  <c r="D24" i="8"/>
  <c r="D22" i="8"/>
  <c r="F21" i="8"/>
  <c r="D20" i="8"/>
  <c r="D19" i="8"/>
  <c r="C28" i="7" l="1"/>
  <c r="E3" i="7"/>
  <c r="C8" i="7"/>
  <c r="C9" i="7"/>
  <c r="C10" i="7"/>
  <c r="C7" i="7"/>
  <c r="E4" i="7"/>
  <c r="E6" i="7" s="1"/>
  <c r="E7" i="7" s="1"/>
  <c r="E8" i="7" s="1"/>
  <c r="E9" i="7" s="1"/>
  <c r="E10" i="7" s="1"/>
  <c r="C5" i="7"/>
  <c r="C6" i="7"/>
  <c r="G21" i="6"/>
  <c r="G22" i="6"/>
  <c r="G25" i="6"/>
  <c r="G26" i="6"/>
  <c r="E18" i="6"/>
  <c r="F19" i="6"/>
  <c r="G19" i="6" s="1"/>
  <c r="F20" i="6"/>
  <c r="G20" i="6" s="1"/>
  <c r="F21" i="6"/>
  <c r="F22" i="6"/>
  <c r="F23" i="6"/>
  <c r="G23" i="6" s="1"/>
  <c r="F24" i="6"/>
  <c r="G24" i="6" s="1"/>
  <c r="F25" i="6"/>
  <c r="F26" i="6"/>
  <c r="F27" i="6"/>
  <c r="G27" i="6" s="1"/>
  <c r="F18" i="6"/>
  <c r="G18" i="6" s="1"/>
  <c r="D18" i="6"/>
  <c r="E20" i="6"/>
  <c r="E21" i="6"/>
  <c r="E24" i="6"/>
  <c r="E25" i="6"/>
  <c r="D19" i="6"/>
  <c r="E19" i="6" s="1"/>
  <c r="D20" i="6"/>
  <c r="D21" i="6"/>
  <c r="D22" i="6"/>
  <c r="E22" i="6" s="1"/>
  <c r="D23" i="6"/>
  <c r="E23" i="6" s="1"/>
  <c r="D24" i="6"/>
  <c r="D25" i="6"/>
  <c r="D26" i="6"/>
  <c r="E26" i="6" s="1"/>
  <c r="D27" i="6"/>
  <c r="E27" i="6" s="1"/>
  <c r="E3" i="6"/>
  <c r="E20" i="7" l="1"/>
  <c r="D27" i="7"/>
  <c r="E27" i="7" s="1"/>
  <c r="D23" i="7"/>
  <c r="E26" i="7"/>
  <c r="D25" i="7"/>
  <c r="D21" i="7"/>
  <c r="D24" i="7"/>
</calcChain>
</file>

<file path=xl/sharedStrings.xml><?xml version="1.0" encoding="utf-8"?>
<sst xmlns="http://schemas.openxmlformats.org/spreadsheetml/2006/main" count="73" uniqueCount="30">
  <si>
    <t>r_i</t>
  </si>
  <si>
    <t>x</t>
  </si>
  <si>
    <t>P(x)</t>
  </si>
  <si>
    <t>p(x)</t>
  </si>
  <si>
    <t>i</t>
  </si>
  <si>
    <t>distribución uniforme</t>
  </si>
  <si>
    <t>limite inferior</t>
  </si>
  <si>
    <t>limite superior</t>
  </si>
  <si>
    <t xml:space="preserve">limite superior </t>
  </si>
  <si>
    <t>limite entre 0 y 1</t>
  </si>
  <si>
    <t>limite entre 1 y 2</t>
  </si>
  <si>
    <t>regla</t>
  </si>
  <si>
    <t>limite entre 14 y 15</t>
  </si>
  <si>
    <t>limite entre 10 y 14</t>
  </si>
  <si>
    <t>limite entre 8 y 10</t>
  </si>
  <si>
    <t>Valor de 10 =</t>
  </si>
  <si>
    <t>Valor de 8 =</t>
  </si>
  <si>
    <t>Valor de 9 =</t>
  </si>
  <si>
    <t>Valor de 11 =</t>
  </si>
  <si>
    <t>Valor de 12 =</t>
  </si>
  <si>
    <t>Valor de 13 =</t>
  </si>
  <si>
    <t>Valor de 14 =</t>
  </si>
  <si>
    <t>Valor de 15 =</t>
  </si>
  <si>
    <t>Varlor Falso=</t>
  </si>
  <si>
    <t>Valor de 3/4=</t>
  </si>
  <si>
    <t>Valor de 1/4 =</t>
  </si>
  <si>
    <t>Valor de 7 =</t>
  </si>
  <si>
    <t>Valor de 1/6 =</t>
  </si>
  <si>
    <t>Valor de 1/12 =</t>
  </si>
  <si>
    <t>Valor de 1/3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</si>
</sst>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104775</xdr:colOff>
      <xdr:row>2</xdr:row>
      <xdr:rowOff>142875</xdr:rowOff>
    </xdr:from>
    <xdr:ext cx="11194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AD77703-5819-49EF-8196-92B19FD421FC}"/>
                </a:ext>
              </a:extLst>
            </xdr:cNvPr>
            <xdr:cNvSpPr txBox="1"/>
          </xdr:nvSpPr>
          <xdr:spPr>
            <a:xfrm>
              <a:off x="7448550" y="523875"/>
              <a:ext cx="1119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0+(1−0)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AD77703-5819-49EF-8196-92B19FD421FC}"/>
                </a:ext>
              </a:extLst>
            </xdr:cNvPr>
            <xdr:cNvSpPr txBox="1"/>
          </xdr:nvSpPr>
          <xdr:spPr>
            <a:xfrm>
              <a:off x="7448550" y="523875"/>
              <a:ext cx="1119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𝑥_𝑖=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0+(1−0)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104775</xdr:colOff>
      <xdr:row>5</xdr:row>
      <xdr:rowOff>76200</xdr:rowOff>
    </xdr:from>
    <xdr:ext cx="11194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8E8D004-F876-4F5E-AB00-8FDF2A0F56E6}"/>
                </a:ext>
              </a:extLst>
            </xdr:cNvPr>
            <xdr:cNvSpPr txBox="1"/>
          </xdr:nvSpPr>
          <xdr:spPr>
            <a:xfrm>
              <a:off x="7448550" y="1028700"/>
              <a:ext cx="1119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1+(2−1)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8E8D004-F876-4F5E-AB00-8FDF2A0F56E6}"/>
                </a:ext>
              </a:extLst>
            </xdr:cNvPr>
            <xdr:cNvSpPr txBox="1"/>
          </xdr:nvSpPr>
          <xdr:spPr>
            <a:xfrm>
              <a:off x="7448550" y="1028700"/>
              <a:ext cx="1119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𝑥_𝑖=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1+(2−1)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9525</xdr:colOff>
      <xdr:row>16</xdr:row>
      <xdr:rowOff>47625</xdr:rowOff>
    </xdr:from>
    <xdr:ext cx="111947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D2BE716-95D6-4403-A8FC-1B9D3D42AEED}"/>
                </a:ext>
              </a:extLst>
            </xdr:cNvPr>
            <xdr:cNvSpPr txBox="1"/>
          </xdr:nvSpPr>
          <xdr:spPr>
            <a:xfrm>
              <a:off x="2295525" y="3095625"/>
              <a:ext cx="1119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0+(1−0)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D2BE716-95D6-4403-A8FC-1B9D3D42AEED}"/>
                </a:ext>
              </a:extLst>
            </xdr:cNvPr>
            <xdr:cNvSpPr txBox="1"/>
          </xdr:nvSpPr>
          <xdr:spPr>
            <a:xfrm>
              <a:off x="2295525" y="3095625"/>
              <a:ext cx="1119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𝑥_𝑖=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0+(1−0)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16</xdr:row>
      <xdr:rowOff>47625</xdr:rowOff>
    </xdr:from>
    <xdr:ext cx="11194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2B0D40B-E773-45F1-8FB5-BBB156D5D208}"/>
                </a:ext>
              </a:extLst>
            </xdr:cNvPr>
            <xdr:cNvSpPr txBox="1"/>
          </xdr:nvSpPr>
          <xdr:spPr>
            <a:xfrm>
              <a:off x="4457700" y="3095625"/>
              <a:ext cx="1119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1+(2−1)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2B0D40B-E773-45F1-8FB5-BBB156D5D208}"/>
                </a:ext>
              </a:extLst>
            </xdr:cNvPr>
            <xdr:cNvSpPr txBox="1"/>
          </xdr:nvSpPr>
          <xdr:spPr>
            <a:xfrm>
              <a:off x="4457700" y="3095625"/>
              <a:ext cx="11194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𝑥_𝑖=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1+(2−1)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𝑟_𝑖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16</xdr:row>
      <xdr:rowOff>66675</xdr:rowOff>
    </xdr:from>
    <xdr:ext cx="12770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2802739-8920-4CEA-A6D5-715686BDE3AC}"/>
                </a:ext>
              </a:extLst>
            </xdr:cNvPr>
            <xdr:cNvSpPr txBox="1"/>
          </xdr:nvSpPr>
          <xdr:spPr>
            <a:xfrm>
              <a:off x="2343150" y="3114675"/>
              <a:ext cx="12770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0,505</m:t>
                    </m:r>
                    <m:func>
                      <m:func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2802739-8920-4CEA-A6D5-715686BDE3AC}"/>
                </a:ext>
              </a:extLst>
            </xdr:cNvPr>
            <xdr:cNvSpPr txBox="1"/>
          </xdr:nvSpPr>
          <xdr:spPr>
            <a:xfrm>
              <a:off x="2343150" y="3114675"/>
              <a:ext cx="12770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𝑥_𝑖=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0,505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ln⁡(1−𝑟_𝑖 )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16</xdr:row>
      <xdr:rowOff>0</xdr:rowOff>
    </xdr:from>
    <xdr:ext cx="127701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6">
              <a:extLst>
                <a:ext uri="{FF2B5EF4-FFF2-40B4-BE49-F238E27FC236}">
                  <a16:creationId xmlns:a16="http://schemas.microsoft.com/office/drawing/2014/main" id="{3C57F702-4871-4AAE-A5E8-BD129FD93696}"/>
                </a:ext>
              </a:extLst>
            </xdr:cNvPr>
            <xdr:cNvSpPr txBox="1"/>
          </xdr:nvSpPr>
          <xdr:spPr>
            <a:xfrm>
              <a:off x="1885950" y="3048000"/>
              <a:ext cx="12770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0,505</m:t>
                    </m:r>
                    <m:func>
                      <m:func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6">
              <a:extLst>
                <a:ext uri="{FF2B5EF4-FFF2-40B4-BE49-F238E27FC236}">
                  <a16:creationId xmlns:a16="http://schemas.microsoft.com/office/drawing/2014/main" id="{3C57F702-4871-4AAE-A5E8-BD129FD93696}"/>
                </a:ext>
              </a:extLst>
            </xdr:cNvPr>
            <xdr:cNvSpPr txBox="1"/>
          </xdr:nvSpPr>
          <xdr:spPr>
            <a:xfrm>
              <a:off x="1885950" y="3048000"/>
              <a:ext cx="12770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𝑥_𝑖=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0,505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ln⁡(1−𝑟_𝑖 )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104775</xdr:colOff>
      <xdr:row>2</xdr:row>
      <xdr:rowOff>142875</xdr:rowOff>
    </xdr:from>
    <xdr:ext cx="119757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E7DDDA2-AE54-4A89-8949-E96E6633AAD1}"/>
                </a:ext>
              </a:extLst>
            </xdr:cNvPr>
            <xdr:cNvSpPr txBox="1"/>
          </xdr:nvSpPr>
          <xdr:spPr>
            <a:xfrm>
              <a:off x="6400800" y="523875"/>
              <a:ext cx="1197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=8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+(1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E7DDDA2-AE54-4A89-8949-E96E6633AAD1}"/>
                </a:ext>
              </a:extLst>
            </xdr:cNvPr>
            <xdr:cNvSpPr txBox="1"/>
          </xdr:nvSpPr>
          <xdr:spPr>
            <a:xfrm>
              <a:off x="6400800" y="523875"/>
              <a:ext cx="1197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𝑥_𝑖=8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+(1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104775</xdr:colOff>
      <xdr:row>5</xdr:row>
      <xdr:rowOff>76200</xdr:rowOff>
    </xdr:from>
    <xdr:ext cx="135376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FF5D1D-E133-410B-ABF3-E19B8993BC2F}"/>
                </a:ext>
              </a:extLst>
            </xdr:cNvPr>
            <xdr:cNvSpPr txBox="1"/>
          </xdr:nvSpPr>
          <xdr:spPr>
            <a:xfrm>
              <a:off x="6400800" y="1028700"/>
              <a:ext cx="13537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=10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+(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14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FF5D1D-E133-410B-ABF3-E19B8993BC2F}"/>
                </a:ext>
              </a:extLst>
            </xdr:cNvPr>
            <xdr:cNvSpPr txBox="1"/>
          </xdr:nvSpPr>
          <xdr:spPr>
            <a:xfrm>
              <a:off x="6400800" y="1028700"/>
              <a:ext cx="13537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𝑥_𝑖=10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85725</xdr:colOff>
      <xdr:row>8</xdr:row>
      <xdr:rowOff>47625</xdr:rowOff>
    </xdr:from>
    <xdr:ext cx="135376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2">
              <a:extLst>
                <a:ext uri="{FF2B5EF4-FFF2-40B4-BE49-F238E27FC236}">
                  <a16:creationId xmlns:a16="http://schemas.microsoft.com/office/drawing/2014/main" id="{B8BD6EDA-3588-4EBB-9D3B-F578D40CFC1D}"/>
                </a:ext>
              </a:extLst>
            </xdr:cNvPr>
            <xdr:cNvSpPr txBox="1"/>
          </xdr:nvSpPr>
          <xdr:spPr>
            <a:xfrm>
              <a:off x="6381750" y="1571625"/>
              <a:ext cx="13537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=14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+(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15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4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2">
              <a:extLst>
                <a:ext uri="{FF2B5EF4-FFF2-40B4-BE49-F238E27FC236}">
                  <a16:creationId xmlns:a16="http://schemas.microsoft.com/office/drawing/2014/main" id="{B8BD6EDA-3588-4EBB-9D3B-F578D40CFC1D}"/>
                </a:ext>
              </a:extLst>
            </xdr:cNvPr>
            <xdr:cNvSpPr txBox="1"/>
          </xdr:nvSpPr>
          <xdr:spPr>
            <a:xfrm>
              <a:off x="6381750" y="1571625"/>
              <a:ext cx="13537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𝑥_𝑖=14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600075</xdr:colOff>
      <xdr:row>16</xdr:row>
      <xdr:rowOff>9525</xdr:rowOff>
    </xdr:from>
    <xdr:ext cx="119757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1">
              <a:extLst>
                <a:ext uri="{FF2B5EF4-FFF2-40B4-BE49-F238E27FC236}">
                  <a16:creationId xmlns:a16="http://schemas.microsoft.com/office/drawing/2014/main" id="{458FA784-4C14-4824-B794-BEC01D59D3FD}"/>
                </a:ext>
              </a:extLst>
            </xdr:cNvPr>
            <xdr:cNvSpPr txBox="1"/>
          </xdr:nvSpPr>
          <xdr:spPr>
            <a:xfrm>
              <a:off x="1819275" y="3057525"/>
              <a:ext cx="1197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=8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+(1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1">
              <a:extLst>
                <a:ext uri="{FF2B5EF4-FFF2-40B4-BE49-F238E27FC236}">
                  <a16:creationId xmlns:a16="http://schemas.microsoft.com/office/drawing/2014/main" id="{458FA784-4C14-4824-B794-BEC01D59D3FD}"/>
                </a:ext>
              </a:extLst>
            </xdr:cNvPr>
            <xdr:cNvSpPr txBox="1"/>
          </xdr:nvSpPr>
          <xdr:spPr>
            <a:xfrm>
              <a:off x="1819275" y="3057525"/>
              <a:ext cx="1197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𝑥_𝑖=8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+(1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28575</xdr:colOff>
      <xdr:row>16</xdr:row>
      <xdr:rowOff>0</xdr:rowOff>
    </xdr:from>
    <xdr:ext cx="135376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2">
              <a:extLst>
                <a:ext uri="{FF2B5EF4-FFF2-40B4-BE49-F238E27FC236}">
                  <a16:creationId xmlns:a16="http://schemas.microsoft.com/office/drawing/2014/main" id="{476F07FF-2630-419B-9F08-EB413A7DC21C}"/>
                </a:ext>
              </a:extLst>
            </xdr:cNvPr>
            <xdr:cNvSpPr txBox="1"/>
          </xdr:nvSpPr>
          <xdr:spPr>
            <a:xfrm>
              <a:off x="4429125" y="3048000"/>
              <a:ext cx="13537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=10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+(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14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2">
              <a:extLst>
                <a:ext uri="{FF2B5EF4-FFF2-40B4-BE49-F238E27FC236}">
                  <a16:creationId xmlns:a16="http://schemas.microsoft.com/office/drawing/2014/main" id="{476F07FF-2630-419B-9F08-EB413A7DC21C}"/>
                </a:ext>
              </a:extLst>
            </xdr:cNvPr>
            <xdr:cNvSpPr txBox="1"/>
          </xdr:nvSpPr>
          <xdr:spPr>
            <a:xfrm>
              <a:off x="4429125" y="3048000"/>
              <a:ext cx="13537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𝑥_𝑖=10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47625</xdr:colOff>
      <xdr:row>16</xdr:row>
      <xdr:rowOff>0</xdr:rowOff>
    </xdr:from>
    <xdr:ext cx="135376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2">
              <a:extLst>
                <a:ext uri="{FF2B5EF4-FFF2-40B4-BE49-F238E27FC236}">
                  <a16:creationId xmlns:a16="http://schemas.microsoft.com/office/drawing/2014/main" id="{2669BE02-A9B2-4922-9E1D-73F62BDA4885}"/>
                </a:ext>
              </a:extLst>
            </xdr:cNvPr>
            <xdr:cNvSpPr txBox="1"/>
          </xdr:nvSpPr>
          <xdr:spPr>
            <a:xfrm>
              <a:off x="6629400" y="3048000"/>
              <a:ext cx="13537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=14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+(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15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4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0" name="CuadroTexto 2">
              <a:extLst>
                <a:ext uri="{FF2B5EF4-FFF2-40B4-BE49-F238E27FC236}">
                  <a16:creationId xmlns:a16="http://schemas.microsoft.com/office/drawing/2014/main" id="{2669BE02-A9B2-4922-9E1D-73F62BDA4885}"/>
                </a:ext>
              </a:extLst>
            </xdr:cNvPr>
            <xdr:cNvSpPr txBox="1"/>
          </xdr:nvSpPr>
          <xdr:spPr>
            <a:xfrm>
              <a:off x="6629400" y="3048000"/>
              <a:ext cx="13537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𝑥_𝑖=14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𝑟_𝑖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DD04-1836-400A-9063-A60FE5DF35E1}">
  <dimension ref="B2:I30"/>
  <sheetViews>
    <sheetView topLeftCell="A16" workbookViewId="0">
      <selection activeCell="H15" sqref="H15"/>
    </sheetView>
  </sheetViews>
  <sheetFormatPr defaultColWidth="11.42578125" defaultRowHeight="15" x14ac:dyDescent="0.25"/>
  <cols>
    <col min="4" max="4" width="17.42578125" customWidth="1"/>
    <col min="5" max="5" width="15" customWidth="1"/>
    <col min="6" max="6" width="13" customWidth="1"/>
    <col min="8" max="8" width="15.85546875" customWidth="1"/>
  </cols>
  <sheetData>
    <row r="2" spans="2:9" x14ac:dyDescent="0.25">
      <c r="B2" s="2" t="s">
        <v>1</v>
      </c>
      <c r="C2" s="2" t="s">
        <v>3</v>
      </c>
      <c r="D2" s="2"/>
      <c r="E2" s="2" t="s">
        <v>2</v>
      </c>
      <c r="F2" s="2"/>
      <c r="H2" s="5" t="s">
        <v>5</v>
      </c>
    </row>
    <row r="3" spans="2:9" x14ac:dyDescent="0.25">
      <c r="B3" s="2">
        <v>0</v>
      </c>
      <c r="C3" s="2">
        <v>0.75</v>
      </c>
      <c r="D3" s="2"/>
      <c r="E3" s="2">
        <f>C3</f>
        <v>0.75</v>
      </c>
      <c r="F3" s="2"/>
      <c r="H3" s="2" t="s">
        <v>6</v>
      </c>
      <c r="I3" s="2">
        <v>0</v>
      </c>
    </row>
    <row r="4" spans="2:9" x14ac:dyDescent="0.25">
      <c r="B4" s="2">
        <v>1</v>
      </c>
      <c r="C4" s="2">
        <v>0.75</v>
      </c>
      <c r="D4" s="2"/>
      <c r="E4" s="2">
        <v>0.75</v>
      </c>
      <c r="F4" s="2"/>
      <c r="H4" s="2" t="s">
        <v>7</v>
      </c>
      <c r="I4" s="2">
        <v>1</v>
      </c>
    </row>
    <row r="5" spans="2:9" x14ac:dyDescent="0.25">
      <c r="B5" s="2">
        <v>2</v>
      </c>
      <c r="C5" s="2">
        <v>0.25</v>
      </c>
      <c r="D5" s="2"/>
      <c r="E5" s="2">
        <f>C5+E4</f>
        <v>1</v>
      </c>
      <c r="F5" s="2"/>
      <c r="H5" s="2"/>
      <c r="I5" s="2"/>
    </row>
    <row r="6" spans="2:9" x14ac:dyDescent="0.25">
      <c r="B6" s="2"/>
      <c r="C6" s="2"/>
      <c r="D6" s="2"/>
      <c r="E6" s="2"/>
      <c r="F6" s="2"/>
      <c r="H6" s="2" t="s">
        <v>6</v>
      </c>
      <c r="I6" s="2">
        <v>1</v>
      </c>
    </row>
    <row r="7" spans="2:9" x14ac:dyDescent="0.25">
      <c r="B7" s="2"/>
      <c r="C7" s="2"/>
      <c r="D7" s="2"/>
      <c r="E7" s="2"/>
      <c r="F7" s="2"/>
      <c r="H7" s="2" t="s">
        <v>8</v>
      </c>
      <c r="I7" s="2">
        <v>2</v>
      </c>
    </row>
    <row r="8" spans="2:9" x14ac:dyDescent="0.25">
      <c r="B8" s="2"/>
      <c r="C8" s="2"/>
      <c r="D8" s="2"/>
      <c r="E8" s="2"/>
      <c r="F8" s="2"/>
    </row>
    <row r="9" spans="2:9" x14ac:dyDescent="0.25">
      <c r="B9" s="2"/>
      <c r="C9" s="2"/>
      <c r="D9" s="2"/>
      <c r="E9" s="2"/>
      <c r="F9" s="2"/>
    </row>
    <row r="10" spans="2:9" x14ac:dyDescent="0.25">
      <c r="B10" s="2"/>
      <c r="C10" s="2"/>
      <c r="D10" s="2"/>
      <c r="E10" s="2"/>
      <c r="F10" s="2"/>
    </row>
    <row r="11" spans="2:9" x14ac:dyDescent="0.25">
      <c r="B11" s="2"/>
      <c r="C11" s="2"/>
      <c r="D11" s="2"/>
      <c r="E11" s="2"/>
      <c r="F11" s="2"/>
    </row>
    <row r="12" spans="2:9" x14ac:dyDescent="0.25">
      <c r="B12" s="2"/>
      <c r="C12" s="2"/>
      <c r="D12" s="2"/>
      <c r="E12" s="2"/>
      <c r="F12" s="2"/>
    </row>
    <row r="13" spans="2:9" x14ac:dyDescent="0.25">
      <c r="B13" s="2"/>
      <c r="C13" s="2"/>
      <c r="D13" s="2"/>
      <c r="E13" s="2"/>
      <c r="F13" s="2"/>
    </row>
    <row r="14" spans="2:9" x14ac:dyDescent="0.25">
      <c r="B14" s="2"/>
      <c r="C14" s="2"/>
      <c r="D14" s="2"/>
      <c r="E14" s="2"/>
      <c r="F14" s="2"/>
    </row>
    <row r="16" spans="2:9" x14ac:dyDescent="0.25">
      <c r="D16" s="15" t="s">
        <v>9</v>
      </c>
      <c r="E16" s="15"/>
      <c r="F16" s="15" t="s">
        <v>10</v>
      </c>
      <c r="G16" s="15"/>
    </row>
    <row r="17" spans="2:7" ht="26.25" customHeight="1" x14ac:dyDescent="0.25">
      <c r="B17" s="2" t="s">
        <v>4</v>
      </c>
      <c r="C17" s="20" t="s">
        <v>0</v>
      </c>
      <c r="D17" s="2"/>
      <c r="E17" s="15" t="s">
        <v>11</v>
      </c>
      <c r="F17" s="15"/>
      <c r="G17" s="15"/>
    </row>
    <row r="18" spans="2:7" x14ac:dyDescent="0.25">
      <c r="B18" s="2">
        <v>1</v>
      </c>
      <c r="C18" s="20">
        <v>0.123</v>
      </c>
      <c r="D18" s="2">
        <f>($I$3+($I$4-$I$3))*C18</f>
        <v>0.123</v>
      </c>
      <c r="E18" s="1" t="str">
        <f>IF(D18&gt;=1,"1/4","3/4")</f>
        <v>3/4</v>
      </c>
      <c r="F18" s="1">
        <f>($I$6+($I$7-$I$6))*C18</f>
        <v>0.246</v>
      </c>
      <c r="G18" s="2" t="str">
        <f>IF(F18&gt;=1,"1/4","3/4")</f>
        <v>3/4</v>
      </c>
    </row>
    <row r="19" spans="2:7" x14ac:dyDescent="0.25">
      <c r="B19" s="2">
        <v>2</v>
      </c>
      <c r="C19" s="20">
        <v>0.76500000000000001</v>
      </c>
      <c r="D19" s="2">
        <f t="shared" ref="D19:D27" si="0">($I$3+($I$4-$I$3))*C19</f>
        <v>0.76500000000000001</v>
      </c>
      <c r="E19" s="1" t="str">
        <f t="shared" ref="E19:E27" si="1">IF(D19&gt;=1,"1/4","3/4")</f>
        <v>3/4</v>
      </c>
      <c r="F19" s="1">
        <f t="shared" ref="F19:F27" si="2">($I$6+($I$7-$I$6))*C19</f>
        <v>1.53</v>
      </c>
      <c r="G19" s="2" t="str">
        <f t="shared" ref="G19:G27" si="3">IF(F19&gt;=1,"1/4","3/4")</f>
        <v>1/4</v>
      </c>
    </row>
    <row r="20" spans="2:7" x14ac:dyDescent="0.25">
      <c r="B20" s="2">
        <v>3</v>
      </c>
      <c r="C20" s="20">
        <v>0.89300000000000002</v>
      </c>
      <c r="D20" s="2">
        <f t="shared" si="0"/>
        <v>0.89300000000000002</v>
      </c>
      <c r="E20" s="1" t="str">
        <f t="shared" si="1"/>
        <v>3/4</v>
      </c>
      <c r="F20" s="1">
        <f t="shared" si="2"/>
        <v>1.786</v>
      </c>
      <c r="G20" s="2" t="str">
        <f t="shared" si="3"/>
        <v>1/4</v>
      </c>
    </row>
    <row r="21" spans="2:7" x14ac:dyDescent="0.25">
      <c r="B21" s="2">
        <v>4</v>
      </c>
      <c r="C21" s="20">
        <v>0.56299999999999994</v>
      </c>
      <c r="D21" s="2">
        <f t="shared" si="0"/>
        <v>0.56299999999999994</v>
      </c>
      <c r="E21" s="1" t="str">
        <f t="shared" si="1"/>
        <v>3/4</v>
      </c>
      <c r="F21" s="1">
        <f t="shared" si="2"/>
        <v>1.1259999999999999</v>
      </c>
      <c r="G21" s="2" t="str">
        <f t="shared" si="3"/>
        <v>1/4</v>
      </c>
    </row>
    <row r="22" spans="2:7" x14ac:dyDescent="0.25">
      <c r="B22" s="2">
        <v>5</v>
      </c>
      <c r="C22" s="20">
        <v>0.64200000000000002</v>
      </c>
      <c r="D22" s="2">
        <f t="shared" si="0"/>
        <v>0.64200000000000002</v>
      </c>
      <c r="E22" s="1" t="str">
        <f t="shared" si="1"/>
        <v>3/4</v>
      </c>
      <c r="F22" s="1">
        <f t="shared" si="2"/>
        <v>1.284</v>
      </c>
      <c r="G22" s="2" t="str">
        <f t="shared" si="3"/>
        <v>1/4</v>
      </c>
    </row>
    <row r="23" spans="2:7" x14ac:dyDescent="0.25">
      <c r="B23" s="4">
        <v>6</v>
      </c>
      <c r="C23" s="21">
        <v>0.22500000000000001</v>
      </c>
      <c r="D23" s="2">
        <f t="shared" si="0"/>
        <v>0.22500000000000001</v>
      </c>
      <c r="E23" s="1" t="str">
        <f t="shared" si="1"/>
        <v>3/4</v>
      </c>
      <c r="F23" s="1">
        <f t="shared" si="2"/>
        <v>0.45</v>
      </c>
      <c r="G23" s="2" t="str">
        <f t="shared" si="3"/>
        <v>3/4</v>
      </c>
    </row>
    <row r="24" spans="2:7" x14ac:dyDescent="0.25">
      <c r="B24" s="4">
        <v>7</v>
      </c>
      <c r="C24" s="21">
        <v>0.33400000000000002</v>
      </c>
      <c r="D24" s="2">
        <f t="shared" si="0"/>
        <v>0.33400000000000002</v>
      </c>
      <c r="E24" s="1" t="str">
        <f t="shared" si="1"/>
        <v>3/4</v>
      </c>
      <c r="F24" s="1">
        <f t="shared" si="2"/>
        <v>0.66800000000000004</v>
      </c>
      <c r="G24" s="2" t="str">
        <f t="shared" si="3"/>
        <v>3/4</v>
      </c>
    </row>
    <row r="25" spans="2:7" x14ac:dyDescent="0.25">
      <c r="B25" s="4">
        <v>8</v>
      </c>
      <c r="C25" s="21">
        <v>7.5999999999999998E-2</v>
      </c>
      <c r="D25" s="2">
        <f t="shared" si="0"/>
        <v>7.5999999999999998E-2</v>
      </c>
      <c r="E25" s="1" t="str">
        <f t="shared" si="1"/>
        <v>3/4</v>
      </c>
      <c r="F25" s="1">
        <f t="shared" si="2"/>
        <v>0.152</v>
      </c>
      <c r="G25" s="2" t="str">
        <f t="shared" si="3"/>
        <v>3/4</v>
      </c>
    </row>
    <row r="26" spans="2:7" x14ac:dyDescent="0.25">
      <c r="B26" s="4">
        <v>9</v>
      </c>
      <c r="C26" s="21">
        <v>0.98399999999999999</v>
      </c>
      <c r="D26" s="2">
        <f t="shared" si="0"/>
        <v>0.98399999999999999</v>
      </c>
      <c r="E26" s="1" t="str">
        <f t="shared" si="1"/>
        <v>3/4</v>
      </c>
      <c r="F26" s="1">
        <f t="shared" si="2"/>
        <v>1.968</v>
      </c>
      <c r="G26" s="2" t="str">
        <f t="shared" si="3"/>
        <v>1/4</v>
      </c>
    </row>
    <row r="27" spans="2:7" x14ac:dyDescent="0.25">
      <c r="B27" s="4">
        <v>10</v>
      </c>
      <c r="C27" s="21">
        <v>0.44500000000000001</v>
      </c>
      <c r="D27" s="2">
        <f t="shared" si="0"/>
        <v>0.44500000000000001</v>
      </c>
      <c r="E27" s="1" t="str">
        <f t="shared" si="1"/>
        <v>3/4</v>
      </c>
      <c r="F27" s="1">
        <f t="shared" si="2"/>
        <v>0.89</v>
      </c>
      <c r="G27" s="2" t="str">
        <f t="shared" si="3"/>
        <v>3/4</v>
      </c>
    </row>
    <row r="28" spans="2:7" x14ac:dyDescent="0.25">
      <c r="D28" s="16" t="s">
        <v>24</v>
      </c>
      <c r="E28" s="17">
        <f>COUNTIF($E$18:$E$27,"3/4")</f>
        <v>10</v>
      </c>
      <c r="F28" s="16" t="s">
        <v>24</v>
      </c>
      <c r="G28" s="17">
        <f>COUNTIF($G$18:$G$27,"3/4")</f>
        <v>5</v>
      </c>
    </row>
    <row r="29" spans="2:7" x14ac:dyDescent="0.25">
      <c r="D29" s="16" t="s">
        <v>25</v>
      </c>
      <c r="E29" s="17">
        <f>COUNTIF($E$18:$E$27,"1/4")</f>
        <v>0</v>
      </c>
      <c r="F29" s="16" t="s">
        <v>25</v>
      </c>
      <c r="G29" s="17">
        <f>COUNTIF($G$18:$G$27,"1/4")</f>
        <v>5</v>
      </c>
    </row>
    <row r="30" spans="2:7" ht="15.75" thickBot="1" x14ac:dyDescent="0.3">
      <c r="D30" s="18" t="s">
        <v>23</v>
      </c>
      <c r="E30" s="19">
        <f>10-(SUM(E28:E29))</f>
        <v>0</v>
      </c>
      <c r="F30" s="18" t="s">
        <v>23</v>
      </c>
      <c r="G30" s="19">
        <f>10-(SUM(G28:G29))</f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C183-BB04-45D7-8920-B0EBDA4B4493}">
  <dimension ref="B2:I37"/>
  <sheetViews>
    <sheetView topLeftCell="A7" workbookViewId="0">
      <selection activeCell="E38" sqref="E38"/>
    </sheetView>
  </sheetViews>
  <sheetFormatPr defaultColWidth="11.42578125" defaultRowHeight="15" x14ac:dyDescent="0.25"/>
  <cols>
    <col min="4" max="4" width="20" customWidth="1"/>
    <col min="5" max="5" width="15" customWidth="1"/>
    <col min="8" max="8" width="15.85546875" customWidth="1"/>
  </cols>
  <sheetData>
    <row r="2" spans="2:9" x14ac:dyDescent="0.25">
      <c r="B2" s="2" t="s">
        <v>1</v>
      </c>
      <c r="C2" s="2" t="s">
        <v>3</v>
      </c>
      <c r="D2" s="9"/>
      <c r="E2" s="2" t="s">
        <v>2</v>
      </c>
      <c r="F2" s="9"/>
      <c r="H2" s="5"/>
    </row>
    <row r="3" spans="2:9" x14ac:dyDescent="0.25">
      <c r="B3" s="2">
        <v>7</v>
      </c>
      <c r="C3" s="2">
        <f>1/12*(B3-7)</f>
        <v>0</v>
      </c>
      <c r="D3" s="9"/>
      <c r="E3" s="2">
        <f>C3</f>
        <v>0</v>
      </c>
      <c r="F3" s="9"/>
      <c r="H3" s="2"/>
      <c r="I3" s="2"/>
    </row>
    <row r="4" spans="2:9" x14ac:dyDescent="0.25">
      <c r="B4" s="2">
        <v>8</v>
      </c>
      <c r="C4" s="2">
        <f>1/12*(B4-7)</f>
        <v>8.3333333333333329E-2</v>
      </c>
      <c r="D4" s="9"/>
      <c r="E4" s="2">
        <f>C4+E3</f>
        <v>8.3333333333333329E-2</v>
      </c>
      <c r="F4" s="9"/>
      <c r="H4" s="2"/>
      <c r="I4" s="2"/>
    </row>
    <row r="5" spans="2:9" x14ac:dyDescent="0.25">
      <c r="B5" s="2">
        <v>9</v>
      </c>
      <c r="C5" s="2">
        <f t="shared" ref="C4:C6" si="0">1/12*(B5-7)</f>
        <v>0.16666666666666666</v>
      </c>
      <c r="D5" s="9"/>
      <c r="E5" s="2">
        <f>C5+E4</f>
        <v>0.25</v>
      </c>
      <c r="F5" s="9"/>
      <c r="H5" s="2"/>
      <c r="I5" s="2"/>
    </row>
    <row r="6" spans="2:9" x14ac:dyDescent="0.25">
      <c r="B6" s="2">
        <v>10</v>
      </c>
      <c r="C6" s="2">
        <f t="shared" si="0"/>
        <v>0.25</v>
      </c>
      <c r="D6" s="9"/>
      <c r="E6" s="2">
        <f t="shared" ref="E5:E11" si="1">C6+E5</f>
        <v>0.5</v>
      </c>
      <c r="F6" s="9"/>
      <c r="H6" s="2"/>
      <c r="I6" s="2"/>
    </row>
    <row r="7" spans="2:9" x14ac:dyDescent="0.25">
      <c r="B7" s="2">
        <v>11</v>
      </c>
      <c r="C7" s="2">
        <f>1/20*(15-B7)</f>
        <v>0.2</v>
      </c>
      <c r="D7" s="9"/>
      <c r="E7" s="2">
        <f t="shared" si="1"/>
        <v>0.7</v>
      </c>
      <c r="F7" s="9"/>
      <c r="H7" s="2"/>
      <c r="I7" s="2"/>
    </row>
    <row r="8" spans="2:9" x14ac:dyDescent="0.25">
      <c r="B8" s="2">
        <v>12</v>
      </c>
      <c r="C8" s="2">
        <f t="shared" ref="C8:C11" si="2">1/20*(15-B8)</f>
        <v>0.15000000000000002</v>
      </c>
      <c r="D8" s="9"/>
      <c r="E8" s="2">
        <f t="shared" si="1"/>
        <v>0.85</v>
      </c>
      <c r="F8" s="9"/>
    </row>
    <row r="9" spans="2:9" x14ac:dyDescent="0.25">
      <c r="B9" s="2">
        <v>13</v>
      </c>
      <c r="C9" s="2">
        <f t="shared" si="2"/>
        <v>0.1</v>
      </c>
      <c r="D9" s="9"/>
      <c r="E9" s="2">
        <f t="shared" si="1"/>
        <v>0.95</v>
      </c>
      <c r="F9" s="9"/>
    </row>
    <row r="10" spans="2:9" x14ac:dyDescent="0.25">
      <c r="B10" s="2">
        <v>14</v>
      </c>
      <c r="C10" s="2">
        <f t="shared" si="2"/>
        <v>0.05</v>
      </c>
      <c r="D10" s="9"/>
      <c r="E10" s="14">
        <f t="shared" si="1"/>
        <v>1</v>
      </c>
      <c r="F10" s="9"/>
    </row>
    <row r="11" spans="2:9" x14ac:dyDescent="0.25">
      <c r="B11" s="2">
        <v>15</v>
      </c>
      <c r="C11" s="2">
        <f>1/20*(15-B11)</f>
        <v>0</v>
      </c>
      <c r="D11" s="9"/>
      <c r="E11" s="14">
        <f>C11+E10</f>
        <v>1</v>
      </c>
      <c r="F11" s="9"/>
    </row>
    <row r="12" spans="2:9" x14ac:dyDescent="0.25">
      <c r="B12" s="2"/>
      <c r="C12" s="2"/>
      <c r="D12" s="9"/>
      <c r="E12" s="2"/>
      <c r="F12" s="2"/>
    </row>
    <row r="13" spans="2:9" x14ac:dyDescent="0.25">
      <c r="B13" s="2"/>
      <c r="C13" s="2"/>
      <c r="D13" s="9"/>
      <c r="E13" s="2"/>
      <c r="F13" s="2"/>
    </row>
    <row r="14" spans="2:9" x14ac:dyDescent="0.25">
      <c r="B14" s="2"/>
      <c r="C14" s="2"/>
      <c r="D14" s="2"/>
      <c r="E14" s="2"/>
      <c r="F14" s="2"/>
    </row>
    <row r="17" spans="2:7" ht="26.25" customHeight="1" x14ac:dyDescent="0.25">
      <c r="B17" s="2" t="s">
        <v>4</v>
      </c>
      <c r="C17" s="2" t="s">
        <v>0</v>
      </c>
      <c r="D17" s="2"/>
      <c r="E17" s="15"/>
    </row>
    <row r="18" spans="2:7" x14ac:dyDescent="0.25">
      <c r="B18" s="2">
        <v>1</v>
      </c>
      <c r="C18" s="10">
        <v>0.123</v>
      </c>
      <c r="D18" s="13">
        <f>-$C$28*(LN(1-C18))</f>
        <v>6.628038473802679E-2</v>
      </c>
      <c r="E18" s="1">
        <f>IF(AND(D18&gt;=0,D18&lt;=$E$3),7,IF(AND(D18&gt;$E$3,D18&lt;=$E$4),8,IF(AND(D18&gt;$E$4,D18&lt;=$E$5),9,IF(AND(D18&gt;$E$5,D18&lt;=$E$6),10,IF(AND(D18&gt;$E$6,D18&lt;=$E$7),11,IF(AND(D18&gt;$E$7,D18&lt;=$E$8),12,IF(AND(D18&gt;$E$8,D18&lt;=$E$9),13,IF(AND(D18&gt;$E$9,D18&lt;=$E$10),14,IF(AND(D18&gt;$E$10,D18&lt;=$E$11),15)))))))))</f>
        <v>8</v>
      </c>
      <c r="F18" s="6"/>
      <c r="G18" s="7"/>
    </row>
    <row r="19" spans="2:7" x14ac:dyDescent="0.25">
      <c r="B19" s="2">
        <v>2</v>
      </c>
      <c r="C19" s="10">
        <v>0.76500000000000001</v>
      </c>
      <c r="D19" s="13">
        <f>-$C$28*(LN(1-C19))</f>
        <v>0.73132573124317912</v>
      </c>
      <c r="E19" s="1">
        <f t="shared" ref="E18:E27" si="3">IF(AND(D19&gt;=0,D19&lt;=$E$3),7,IF(AND(D19&gt;$E$3,D19&lt;=$E$4),8,IF(AND(D19&gt;$E$4,D19&lt;=$E$5),9,IF(AND(D19&gt;$E$5,D19&lt;=$E$6),10,IF(AND(D19&gt;$E$6,D19&lt;=$E$7),11,IF(AND(D19&gt;$E$7,D19&lt;=$E$8),12,IF(AND(D19&gt;$E$8,D19&lt;=$E$9),13,IF(AND(D19&gt;$E$9,D19&lt;=$E$10),14,IF(AND(D19&gt;$E$10,D19&lt;=$E$11),15)))))))))</f>
        <v>12</v>
      </c>
      <c r="F19" s="6"/>
      <c r="G19" s="7"/>
    </row>
    <row r="20" spans="2:7" x14ac:dyDescent="0.25">
      <c r="B20" s="2">
        <v>3</v>
      </c>
      <c r="C20" s="10">
        <v>0.89300000000000002</v>
      </c>
      <c r="D20" s="13">
        <f>-$C$28*(LN(1-C20))</f>
        <v>1.1286378544827169</v>
      </c>
      <c r="E20" s="1" t="b">
        <f t="shared" si="3"/>
        <v>0</v>
      </c>
      <c r="F20" s="6"/>
      <c r="G20" s="7"/>
    </row>
    <row r="21" spans="2:7" x14ac:dyDescent="0.25">
      <c r="B21" s="2">
        <v>4</v>
      </c>
      <c r="C21" s="10">
        <v>0.56299999999999994</v>
      </c>
      <c r="D21" s="13">
        <f t="shared" ref="D18:D27" si="4">-$C$28*(LN(1-C21))</f>
        <v>0.41805015236270621</v>
      </c>
      <c r="E21" s="1">
        <f>IF(AND(D21&gt;=0,D21&lt;=$E$3),7,IF(AND(D21&gt;$E$3,D21&lt;=$E$4),8,IF(AND(D21&gt;$E$4,D21&lt;=$E$5),9,IF(AND(D21&gt;$E$5,D21&lt;=$E$6),10,IF(AND(D21&gt;$E$6,D21&lt;=$E$7),11,IF(AND(D21&gt;$E$7,D21&lt;=$E$8),12,IF(AND(D21&gt;$E$8,D21&lt;=$E$9),13,IF(AND(D21&gt;$E$9,D21&lt;=$E$10),14,IF(AND(D21&gt;$E$10,D21&lt;=$E$11),15)))))))))</f>
        <v>10</v>
      </c>
      <c r="F21" s="6"/>
      <c r="G21" s="7"/>
    </row>
    <row r="22" spans="2:7" x14ac:dyDescent="0.25">
      <c r="B22" s="2">
        <v>5</v>
      </c>
      <c r="C22" s="10">
        <v>0.64200000000000002</v>
      </c>
      <c r="D22" s="13">
        <f>-$C$28*(LN(1-C22))</f>
        <v>0.51874725775362562</v>
      </c>
      <c r="E22" s="1">
        <f>IF(AND(D22&gt;=0,D22&lt;=$E$3),7,IF(AND(D22&gt;$E$3,D22&lt;=$E$4),8,IF(AND(D22&gt;$E$4,D22&lt;=$E$5),9,IF(AND(D22&gt;$E$5,D22&lt;=$E$6),10,IF(AND(D22&gt;$E$6,D22&lt;=$E$7),11,IF(AND(D22&gt;$E$7,D22&lt;=$E$8),12,IF(AND(D22&gt;$E$8,D22&lt;=$E$9),13,IF(AND(D22&gt;$E$9,D22&lt;=$E$10),14,IF(AND(D22&gt;$E$10,D22&lt;=$E$11),15)))))))))</f>
        <v>11</v>
      </c>
      <c r="F22" s="6"/>
      <c r="G22" s="7"/>
    </row>
    <row r="23" spans="2:7" x14ac:dyDescent="0.25">
      <c r="B23" s="4">
        <v>6</v>
      </c>
      <c r="C23" s="11">
        <v>0.22500000000000001</v>
      </c>
      <c r="D23" s="13">
        <f t="shared" si="4"/>
        <v>0.128720586062539</v>
      </c>
      <c r="E23" s="1">
        <f>IF(AND(D23&gt;=0,D23&lt;=$E$3),7,IF(AND(D23&gt;$E$3,D23&lt;=$E$4),8,IF(AND(D23&gt;$E$4,D23&lt;=$E$5),9,IF(AND(D23&gt;$E$5,D23&lt;=$E$6),10,IF(AND(D23&gt;$E$6,D23&lt;=$E$7),11,IF(AND(D23&gt;$E$7,D23&lt;=$E$8),12,IF(AND(D23&gt;$E$8,D23&lt;=$E$9),13,IF(AND(D23&gt;$E$9,D23&lt;=$E$10),14,IF(AND(D23&gt;$E$10,D23&lt;=$E$11),15)))))))))</f>
        <v>9</v>
      </c>
      <c r="F23" s="6"/>
      <c r="G23" s="7"/>
    </row>
    <row r="24" spans="2:7" x14ac:dyDescent="0.25">
      <c r="B24" s="4">
        <v>7</v>
      </c>
      <c r="C24" s="11">
        <v>0.33400000000000002</v>
      </c>
      <c r="D24" s="13">
        <f t="shared" si="4"/>
        <v>0.20526513226308279</v>
      </c>
      <c r="E24" s="1">
        <f>IF(AND(D24&gt;=0,D24&lt;=$E$3),7,IF(AND(D24&gt;$E$3,D24&lt;=$E$4),8,IF(AND(D24&gt;$E$4,D24&lt;=$E$5),9,IF(AND(D24&gt;$E$5,D24&lt;=$E$6),10,IF(AND(D24&gt;$E$6,D24&lt;=$E$7),11,IF(AND(D24&gt;$E$7,D24&lt;=$E$8),12,IF(AND(D24&gt;$E$8,D24&lt;=$E$9),13,IF(AND(D24&gt;$E$9,D24&lt;=$E$10),14,IF(AND(D24&gt;$E$10,D24&lt;=$E$11),15)))))))))</f>
        <v>9</v>
      </c>
      <c r="F24" s="6"/>
      <c r="G24" s="7"/>
    </row>
    <row r="25" spans="2:7" x14ac:dyDescent="0.25">
      <c r="B25" s="4">
        <v>8</v>
      </c>
      <c r="C25" s="11">
        <v>7.5999999999999998E-2</v>
      </c>
      <c r="D25" s="13">
        <f t="shared" si="4"/>
        <v>3.9916819706928695E-2</v>
      </c>
      <c r="E25" s="1">
        <f>IF(AND(D25&gt;=0,D25&lt;=$E$3),7,IF(AND(D25&gt;$E$3,D25&lt;=$E$4),8,IF(AND(D25&gt;$E$4,D25&lt;=$E$5),9,IF(AND(D25&gt;$E$5,D25&lt;=$E$6),10,IF(AND(D25&gt;$E$6,D25&lt;=$E$7),11,IF(AND(D25&gt;$E$7,D25&lt;=$E$8),12,IF(AND(D25&gt;$E$8,D25&lt;=$E$9),13,IF(AND(D25&gt;$E$9,D25&lt;=$E$10),14,IF(AND(D25&gt;$E$10,D25&lt;=$E$11),15)))))))))</f>
        <v>8</v>
      </c>
      <c r="F25" s="6"/>
      <c r="G25" s="7"/>
    </row>
    <row r="26" spans="2:7" x14ac:dyDescent="0.25">
      <c r="B26" s="4">
        <v>9</v>
      </c>
      <c r="C26" s="11">
        <v>0.98399999999999999</v>
      </c>
      <c r="D26" s="13">
        <f>-$C$28*(LN(1-C26))</f>
        <v>2.08825911115489</v>
      </c>
      <c r="E26" s="1" t="b">
        <f t="shared" si="3"/>
        <v>0</v>
      </c>
      <c r="F26" s="6"/>
      <c r="G26" s="7"/>
    </row>
    <row r="27" spans="2:7" x14ac:dyDescent="0.25">
      <c r="B27" s="4">
        <v>10</v>
      </c>
      <c r="C27" s="11">
        <v>0.44500000000000001</v>
      </c>
      <c r="D27" s="13">
        <f t="shared" si="4"/>
        <v>0.29733751844402989</v>
      </c>
      <c r="E27" s="1">
        <f t="shared" si="3"/>
        <v>10</v>
      </c>
      <c r="F27" s="6"/>
      <c r="G27" s="7"/>
    </row>
    <row r="28" spans="2:7" x14ac:dyDescent="0.25">
      <c r="C28" s="12">
        <f>AVERAGE(C18:C27)</f>
        <v>0.50500000000000012</v>
      </c>
      <c r="D28" s="16" t="s">
        <v>26</v>
      </c>
      <c r="E28" s="17">
        <f>COUNTIF($E$18:$E$27,"7")</f>
        <v>0</v>
      </c>
      <c r="G28" s="8"/>
    </row>
    <row r="29" spans="2:7" x14ac:dyDescent="0.25">
      <c r="D29" s="16" t="s">
        <v>16</v>
      </c>
      <c r="E29" s="17">
        <f>COUNTIF($E$18:$E$27,"8")</f>
        <v>2</v>
      </c>
    </row>
    <row r="30" spans="2:7" x14ac:dyDescent="0.25">
      <c r="D30" s="16" t="s">
        <v>17</v>
      </c>
      <c r="E30" s="17">
        <f>COUNTIF($E$18:$E$27,"9")</f>
        <v>2</v>
      </c>
    </row>
    <row r="31" spans="2:7" x14ac:dyDescent="0.25">
      <c r="D31" s="16" t="s">
        <v>15</v>
      </c>
      <c r="E31" s="17">
        <f>COUNTIF($E$18:$E$27,"10")</f>
        <v>2</v>
      </c>
    </row>
    <row r="32" spans="2:7" x14ac:dyDescent="0.25">
      <c r="D32" s="16" t="s">
        <v>18</v>
      </c>
      <c r="E32" s="17">
        <f>COUNTIF($E$18:$E$27,"11")</f>
        <v>1</v>
      </c>
    </row>
    <row r="33" spans="4:5" x14ac:dyDescent="0.25">
      <c r="D33" s="16" t="s">
        <v>19</v>
      </c>
      <c r="E33" s="17">
        <f>COUNTIF($E$18:$E$27,"12")</f>
        <v>1</v>
      </c>
    </row>
    <row r="34" spans="4:5" x14ac:dyDescent="0.25">
      <c r="D34" s="16" t="s">
        <v>20</v>
      </c>
      <c r="E34" s="17">
        <f>COUNTIF($E$18:$E$27,"13")</f>
        <v>0</v>
      </c>
    </row>
    <row r="35" spans="4:5" x14ac:dyDescent="0.25">
      <c r="D35" s="16" t="s">
        <v>21</v>
      </c>
      <c r="E35" s="17">
        <f>COUNTIF($E$18:$E$27,"14")</f>
        <v>0</v>
      </c>
    </row>
    <row r="36" spans="4:5" x14ac:dyDescent="0.25">
      <c r="D36" s="16" t="s">
        <v>22</v>
      </c>
      <c r="E36" s="17">
        <f>COUNTIF($E$18:$E$27,"15")</f>
        <v>0</v>
      </c>
    </row>
    <row r="37" spans="4:5" ht="15.75" thickBot="1" x14ac:dyDescent="0.3">
      <c r="D37" s="18" t="s">
        <v>23</v>
      </c>
      <c r="E37" s="19">
        <f>10-(SUM(E28:E36))</f>
        <v>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4C1F-8BB1-42F3-9A1E-07A8262AAF55}">
  <dimension ref="B2:F35"/>
  <sheetViews>
    <sheetView topLeftCell="A13" workbookViewId="0">
      <selection activeCell="E34" sqref="E34"/>
    </sheetView>
  </sheetViews>
  <sheetFormatPr defaultRowHeight="15" x14ac:dyDescent="0.25"/>
  <cols>
    <col min="4" max="4" width="19.5703125" customWidth="1"/>
  </cols>
  <sheetData>
    <row r="2" spans="2:6" x14ac:dyDescent="0.25">
      <c r="B2" s="2" t="s">
        <v>1</v>
      </c>
      <c r="C2" s="2" t="s">
        <v>3</v>
      </c>
      <c r="D2" s="9"/>
      <c r="E2" s="2" t="s">
        <v>2</v>
      </c>
      <c r="F2" s="9"/>
    </row>
    <row r="3" spans="2:6" x14ac:dyDescent="0.25">
      <c r="B3" s="2">
        <v>8</v>
      </c>
      <c r="C3" s="2">
        <f>1/12*(B3-8)</f>
        <v>0</v>
      </c>
      <c r="D3" s="9"/>
      <c r="E3" s="2">
        <f>C3</f>
        <v>0</v>
      </c>
      <c r="F3" s="9"/>
    </row>
    <row r="4" spans="2:6" x14ac:dyDescent="0.25">
      <c r="B4" s="2">
        <v>9</v>
      </c>
      <c r="C4" s="2">
        <f t="shared" ref="C4:C6" si="0">1/12*(B4-8)</f>
        <v>8.3333333333333329E-2</v>
      </c>
      <c r="D4" s="9"/>
      <c r="E4" s="2">
        <f>C4+E3</f>
        <v>8.3333333333333329E-2</v>
      </c>
      <c r="F4" s="9"/>
    </row>
    <row r="5" spans="2:6" x14ac:dyDescent="0.25">
      <c r="B5" s="2">
        <v>10</v>
      </c>
      <c r="C5" s="2">
        <f t="shared" si="0"/>
        <v>0.16666666666666666</v>
      </c>
      <c r="D5" s="9"/>
      <c r="E5" s="2">
        <f>C5+E4</f>
        <v>0.25</v>
      </c>
      <c r="F5" s="9"/>
    </row>
    <row r="6" spans="2:6" x14ac:dyDescent="0.25">
      <c r="B6" s="2">
        <v>11</v>
      </c>
      <c r="C6" s="2">
        <f t="shared" si="0"/>
        <v>0.25</v>
      </c>
      <c r="D6" s="9"/>
      <c r="E6" s="2">
        <f>C6+E5</f>
        <v>0.5</v>
      </c>
      <c r="F6" s="9"/>
    </row>
    <row r="7" spans="2:6" x14ac:dyDescent="0.25">
      <c r="B7" s="2">
        <v>12</v>
      </c>
      <c r="C7" s="2">
        <f>5/8</f>
        <v>0.625</v>
      </c>
      <c r="D7" s="9"/>
      <c r="E7" s="14">
        <f>C7+E6</f>
        <v>1.125</v>
      </c>
      <c r="F7" s="9"/>
    </row>
    <row r="8" spans="2:6" x14ac:dyDescent="0.25">
      <c r="B8" s="2"/>
      <c r="C8" s="2"/>
      <c r="D8" s="9"/>
      <c r="E8" s="2"/>
      <c r="F8" s="9"/>
    </row>
    <row r="9" spans="2:6" x14ac:dyDescent="0.25">
      <c r="B9" s="2"/>
      <c r="C9" s="2"/>
      <c r="D9" s="9"/>
      <c r="E9" s="2"/>
      <c r="F9" s="9"/>
    </row>
    <row r="10" spans="2:6" x14ac:dyDescent="0.25">
      <c r="B10" s="2"/>
      <c r="C10" s="2"/>
      <c r="D10" s="9"/>
      <c r="E10" s="2"/>
      <c r="F10" s="9"/>
    </row>
    <row r="11" spans="2:6" x14ac:dyDescent="0.25">
      <c r="B11" s="2"/>
      <c r="C11" s="2"/>
      <c r="D11" s="9"/>
      <c r="E11" s="2"/>
      <c r="F11" s="9"/>
    </row>
    <row r="12" spans="2:6" x14ac:dyDescent="0.25">
      <c r="B12" s="2"/>
      <c r="C12" s="2"/>
      <c r="D12" s="9"/>
      <c r="E12" s="2"/>
      <c r="F12" s="2"/>
    </row>
    <row r="13" spans="2:6" x14ac:dyDescent="0.25">
      <c r="B13" s="2"/>
      <c r="C13" s="2"/>
      <c r="D13" s="9"/>
      <c r="E13" s="2"/>
      <c r="F13" s="2"/>
    </row>
    <row r="14" spans="2:6" x14ac:dyDescent="0.25">
      <c r="B14" s="2"/>
      <c r="C14" s="2"/>
      <c r="D14" s="2"/>
      <c r="E14" s="2"/>
      <c r="F14" s="2"/>
    </row>
    <row r="17" spans="2:5" x14ac:dyDescent="0.25">
      <c r="B17" s="2" t="s">
        <v>4</v>
      </c>
      <c r="C17" s="2" t="s">
        <v>0</v>
      </c>
      <c r="D17" s="2"/>
      <c r="E17" s="15"/>
    </row>
    <row r="18" spans="2:5" x14ac:dyDescent="0.25">
      <c r="B18" s="2">
        <v>1</v>
      </c>
      <c r="C18" s="10">
        <v>0.123</v>
      </c>
      <c r="D18" s="13">
        <f>-$C$28*(LN(1-C18))</f>
        <v>6.628038473802679E-2</v>
      </c>
      <c r="E18" s="1">
        <f>IF(AND(D18&gt;=0,D18&lt;=$E$3),8,IF(AND(D18&gt;$E$3,D18&lt;=$E$4),9,IF(AND(D18&gt;$E$4,D18&lt;=$E$5),10,IF(AND(D18&gt;$E$5,D18&lt;=$E$6),11,IF(AND(D18&gt;$E$6,D18&lt;=$E$7),12,)))))</f>
        <v>9</v>
      </c>
    </row>
    <row r="19" spans="2:5" x14ac:dyDescent="0.25">
      <c r="B19" s="2">
        <v>2</v>
      </c>
      <c r="C19" s="10">
        <v>0.76500000000000001</v>
      </c>
      <c r="D19" s="13">
        <f>-$C$28*(LN(1-C19))</f>
        <v>0.73132573124317912</v>
      </c>
      <c r="E19" s="1">
        <f t="shared" ref="E19:E26" si="1">IF(AND(D19&gt;=0,D19&lt;=$E$3),8,IF(AND(D19&gt;$E$3,D19&lt;=$E$4),9,IF(AND(D19&gt;$E$4,D19&lt;=$E$5),10,IF(AND(D19&gt;$E$5,D19&lt;=$E$6),11,IF(AND(D19&gt;$E$6,D19&lt;=$E$7),12,)))))</f>
        <v>12</v>
      </c>
    </row>
    <row r="20" spans="2:5" x14ac:dyDescent="0.25">
      <c r="B20" s="2">
        <v>3</v>
      </c>
      <c r="C20" s="10">
        <v>0.89300000000000002</v>
      </c>
      <c r="D20" s="13">
        <f>-$C$28*(LN(1-C20))</f>
        <v>1.1286378544827169</v>
      </c>
      <c r="E20" s="1">
        <f t="shared" si="1"/>
        <v>0</v>
      </c>
    </row>
    <row r="21" spans="2:5" x14ac:dyDescent="0.25">
      <c r="B21" s="2">
        <v>4</v>
      </c>
      <c r="C21" s="10">
        <v>0.56299999999999994</v>
      </c>
      <c r="D21" s="13">
        <f t="shared" ref="D21:D27" si="2">-$C$28*(LN(1-C21))</f>
        <v>0.41805015236270621</v>
      </c>
      <c r="E21" s="1">
        <f t="shared" si="1"/>
        <v>11</v>
      </c>
    </row>
    <row r="22" spans="2:5" x14ac:dyDescent="0.25">
      <c r="B22" s="2">
        <v>5</v>
      </c>
      <c r="C22" s="10">
        <v>0.64200000000000002</v>
      </c>
      <c r="D22" s="13">
        <f>-$C$28*(LN(1-C22))</f>
        <v>0.51874725775362562</v>
      </c>
      <c r="E22" s="1">
        <f t="shared" si="1"/>
        <v>12</v>
      </c>
    </row>
    <row r="23" spans="2:5" x14ac:dyDescent="0.25">
      <c r="B23" s="4">
        <v>6</v>
      </c>
      <c r="C23" s="11">
        <v>0.22500000000000001</v>
      </c>
      <c r="D23" s="13">
        <f t="shared" si="2"/>
        <v>0.128720586062539</v>
      </c>
      <c r="E23" s="1">
        <f t="shared" si="1"/>
        <v>10</v>
      </c>
    </row>
    <row r="24" spans="2:5" x14ac:dyDescent="0.25">
      <c r="B24" s="4">
        <v>7</v>
      </c>
      <c r="C24" s="11">
        <v>0.33400000000000002</v>
      </c>
      <c r="D24" s="13">
        <f t="shared" si="2"/>
        <v>0.20526513226308279</v>
      </c>
      <c r="E24" s="1">
        <f t="shared" si="1"/>
        <v>10</v>
      </c>
    </row>
    <row r="25" spans="2:5" x14ac:dyDescent="0.25">
      <c r="B25" s="4">
        <v>8</v>
      </c>
      <c r="C25" s="11">
        <v>7.5999999999999998E-2</v>
      </c>
      <c r="D25" s="13">
        <f t="shared" si="2"/>
        <v>3.9916819706928695E-2</v>
      </c>
      <c r="E25" s="1">
        <f t="shared" si="1"/>
        <v>9</v>
      </c>
    </row>
    <row r="26" spans="2:5" x14ac:dyDescent="0.25">
      <c r="B26" s="4">
        <v>9</v>
      </c>
      <c r="C26" s="11">
        <v>0.98399999999999999</v>
      </c>
      <c r="D26" s="13">
        <f>-$C$28*(LN(1-C26))</f>
        <v>2.08825911115489</v>
      </c>
      <c r="E26" s="1">
        <f>IF(AND(D26&gt;=0,D26&lt;=$E$3),8,IF(AND(D26&gt;$E$3,D26&lt;=$E$4),9,IF(AND(D26&gt;$E$4,D26&lt;=$E$5),10,IF(AND(D26&gt;$E$5,D26&lt;=$E$6),11,IF(AND(D26&gt;$E$6,D26&lt;=$E$7),12,)))))</f>
        <v>0</v>
      </c>
    </row>
    <row r="27" spans="2:5" x14ac:dyDescent="0.25">
      <c r="B27" s="4">
        <v>10</v>
      </c>
      <c r="C27" s="11">
        <v>0.44500000000000001</v>
      </c>
      <c r="D27" s="13">
        <f t="shared" si="2"/>
        <v>0.29733751844402989</v>
      </c>
      <c r="E27" s="1">
        <f>IF(AND(D27&gt;=0,D27&lt;=$E$3),8,IF(AND(D27&gt;$E$3,D27&lt;=$E$4),9,IF(AND(D27&gt;$E$4,D27&lt;=$E$5),10,IF(AND(D27&gt;$E$5,D27&lt;=$E$6),11,IF(AND(D27&gt;$E$6,D27&lt;=$E$7),12,)))))</f>
        <v>11</v>
      </c>
    </row>
    <row r="28" spans="2:5" x14ac:dyDescent="0.25">
      <c r="C28" s="12">
        <f>AVERAGE(C18:C27)</f>
        <v>0.50500000000000012</v>
      </c>
      <c r="D28" s="16" t="s">
        <v>16</v>
      </c>
      <c r="E28" s="17">
        <f>COUNTIF($E$18:$E$27,"8")</f>
        <v>0</v>
      </c>
    </row>
    <row r="29" spans="2:5" x14ac:dyDescent="0.25">
      <c r="D29" s="16" t="s">
        <v>17</v>
      </c>
      <c r="E29" s="17">
        <f>COUNTIF($E$18:$E$27,"9")</f>
        <v>2</v>
      </c>
    </row>
    <row r="30" spans="2:5" x14ac:dyDescent="0.25">
      <c r="D30" s="16" t="s">
        <v>15</v>
      </c>
      <c r="E30" s="17">
        <f>COUNTIF($E$18:$E$27,"10")</f>
        <v>2</v>
      </c>
    </row>
    <row r="31" spans="2:5" x14ac:dyDescent="0.25">
      <c r="D31" s="16" t="s">
        <v>18</v>
      </c>
      <c r="E31" s="17">
        <f>COUNTIF($E$18:$E$27,"11")</f>
        <v>2</v>
      </c>
    </row>
    <row r="32" spans="2:5" x14ac:dyDescent="0.25">
      <c r="D32" s="16" t="s">
        <v>19</v>
      </c>
      <c r="E32" s="17">
        <f>COUNTIF($E$18:$E$27,"12")</f>
        <v>2</v>
      </c>
    </row>
    <row r="33" spans="4:5" ht="15.75" thickBot="1" x14ac:dyDescent="0.3">
      <c r="D33" s="18" t="s">
        <v>23</v>
      </c>
      <c r="E33" s="19">
        <f>10-(SUM(E28:E32))</f>
        <v>2</v>
      </c>
    </row>
    <row r="34" spans="4:5" x14ac:dyDescent="0.25">
      <c r="D34" s="16"/>
      <c r="E34" s="17"/>
    </row>
    <row r="35" spans="4:5" x14ac:dyDescent="0.25">
      <c r="D35" s="16"/>
      <c r="E35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700-6677-4294-AC05-7A12E3FA19E4}">
  <dimension ref="B2:I31"/>
  <sheetViews>
    <sheetView tabSelected="1" topLeftCell="A10" workbookViewId="0">
      <selection activeCell="H22" sqref="H22"/>
    </sheetView>
  </sheetViews>
  <sheetFormatPr defaultRowHeight="15" x14ac:dyDescent="0.25"/>
  <cols>
    <col min="4" max="4" width="17.140625" customWidth="1"/>
    <col min="5" max="5" width="21.42578125" customWidth="1"/>
    <col min="6" max="6" width="21.7109375" customWidth="1"/>
    <col min="7" max="7" width="11" customWidth="1"/>
    <col min="8" max="8" width="21.28515625" customWidth="1"/>
  </cols>
  <sheetData>
    <row r="2" spans="2:9" x14ac:dyDescent="0.25">
      <c r="B2" s="2" t="s">
        <v>1</v>
      </c>
      <c r="C2" s="2" t="s">
        <v>3</v>
      </c>
      <c r="D2" s="2" t="s">
        <v>3</v>
      </c>
      <c r="E2" s="2" t="s">
        <v>2</v>
      </c>
      <c r="F2" s="2"/>
      <c r="H2" s="5" t="s">
        <v>5</v>
      </c>
    </row>
    <row r="3" spans="2:9" x14ac:dyDescent="0.25">
      <c r="B3" s="2">
        <v>8</v>
      </c>
      <c r="C3" s="2">
        <f>1/6</f>
        <v>0.16666666666666666</v>
      </c>
      <c r="D3" s="2"/>
      <c r="E3" s="10">
        <f>C3</f>
        <v>0.16666666666666666</v>
      </c>
      <c r="F3" s="2"/>
      <c r="H3" s="2" t="s">
        <v>6</v>
      </c>
      <c r="I3" s="2">
        <v>8</v>
      </c>
    </row>
    <row r="4" spans="2:9" x14ac:dyDescent="0.25">
      <c r="B4" s="2">
        <v>9</v>
      </c>
      <c r="C4" s="2">
        <f t="shared" ref="C4:C6" si="0">1/6</f>
        <v>0.16666666666666666</v>
      </c>
      <c r="D4" s="2"/>
      <c r="E4" s="10">
        <f>C4+E3</f>
        <v>0.33333333333333331</v>
      </c>
      <c r="F4" s="2"/>
      <c r="G4" t="str">
        <f>"1/6"</f>
        <v>1/6</v>
      </c>
      <c r="H4" s="2" t="s">
        <v>7</v>
      </c>
      <c r="I4" s="2">
        <v>10</v>
      </c>
    </row>
    <row r="5" spans="2:9" x14ac:dyDescent="0.25">
      <c r="B5" s="2">
        <v>10</v>
      </c>
      <c r="C5" s="2">
        <f>1/12</f>
        <v>8.3333333333333329E-2</v>
      </c>
      <c r="D5" s="2"/>
      <c r="E5" s="10">
        <f>C5+E4</f>
        <v>0.41666666666666663</v>
      </c>
      <c r="F5" s="2"/>
      <c r="G5" t="str">
        <f>"1/12"</f>
        <v>1/12</v>
      </c>
      <c r="H5" s="2"/>
      <c r="I5" s="2"/>
    </row>
    <row r="6" spans="2:9" x14ac:dyDescent="0.25">
      <c r="B6" s="2">
        <v>11</v>
      </c>
      <c r="C6" s="2">
        <f>1/12</f>
        <v>8.3333333333333329E-2</v>
      </c>
      <c r="D6" s="2"/>
      <c r="E6" s="2">
        <f t="shared" ref="E6:E10" si="1">C6+E5</f>
        <v>0.49999999999999994</v>
      </c>
      <c r="F6" s="2"/>
      <c r="G6" t="str">
        <f>"1/3"</f>
        <v>1/3</v>
      </c>
      <c r="H6" s="2" t="s">
        <v>6</v>
      </c>
      <c r="I6" s="2">
        <v>10</v>
      </c>
    </row>
    <row r="7" spans="2:9" x14ac:dyDescent="0.25">
      <c r="B7" s="2">
        <v>12</v>
      </c>
      <c r="C7" s="2">
        <f t="shared" ref="C7:C9" si="2">1/12</f>
        <v>8.3333333333333329E-2</v>
      </c>
      <c r="D7" s="2"/>
      <c r="E7" s="10">
        <f t="shared" si="1"/>
        <v>0.58333333333333326</v>
      </c>
      <c r="F7" s="2"/>
      <c r="H7" s="2" t="s">
        <v>8</v>
      </c>
      <c r="I7" s="2">
        <v>14</v>
      </c>
    </row>
    <row r="8" spans="2:9" x14ac:dyDescent="0.25">
      <c r="B8" s="2">
        <v>13</v>
      </c>
      <c r="C8" s="2">
        <f t="shared" si="2"/>
        <v>8.3333333333333329E-2</v>
      </c>
      <c r="D8" s="2"/>
      <c r="E8" s="10">
        <f>C8+E7</f>
        <v>0.66666666666666663</v>
      </c>
      <c r="F8" s="2"/>
      <c r="H8" s="2"/>
      <c r="I8" s="2"/>
    </row>
    <row r="9" spans="2:9" x14ac:dyDescent="0.25">
      <c r="B9" s="2">
        <v>14</v>
      </c>
      <c r="C9" s="2">
        <f t="shared" si="2"/>
        <v>8.3333333333333329E-2</v>
      </c>
      <c r="D9" s="2"/>
      <c r="E9" s="2">
        <f>C9+E8</f>
        <v>0.75</v>
      </c>
      <c r="F9" s="2"/>
      <c r="H9" s="2" t="s">
        <v>6</v>
      </c>
      <c r="I9" s="2">
        <v>14</v>
      </c>
    </row>
    <row r="10" spans="2:9" x14ac:dyDescent="0.25">
      <c r="B10" s="2">
        <v>15</v>
      </c>
      <c r="C10" s="2">
        <f>1/3</f>
        <v>0.33333333333333331</v>
      </c>
      <c r="D10" s="2"/>
      <c r="E10" s="14">
        <f t="shared" si="1"/>
        <v>1.0833333333333333</v>
      </c>
      <c r="F10" s="2"/>
      <c r="H10" s="2" t="s">
        <v>8</v>
      </c>
      <c r="I10" s="2">
        <v>15</v>
      </c>
    </row>
    <row r="11" spans="2:9" x14ac:dyDescent="0.25">
      <c r="B11" s="2"/>
      <c r="C11" s="2"/>
      <c r="D11" s="2"/>
      <c r="E11" s="2"/>
      <c r="F11" s="2"/>
    </row>
    <row r="12" spans="2:9" x14ac:dyDescent="0.25">
      <c r="B12" s="2"/>
      <c r="C12" s="2"/>
      <c r="D12" s="2"/>
      <c r="E12" s="2"/>
      <c r="F12" s="2"/>
    </row>
    <row r="13" spans="2:9" x14ac:dyDescent="0.25">
      <c r="B13" s="2"/>
      <c r="C13" s="2"/>
      <c r="D13" s="2"/>
      <c r="E13" s="2"/>
      <c r="F13" s="2"/>
    </row>
    <row r="14" spans="2:9" x14ac:dyDescent="0.25">
      <c r="B14" s="2"/>
      <c r="C14" s="2"/>
      <c r="D14" s="2"/>
      <c r="E14" s="2"/>
      <c r="F14" s="2"/>
    </row>
    <row r="16" spans="2:9" x14ac:dyDescent="0.25">
      <c r="D16" t="s">
        <v>14</v>
      </c>
      <c r="F16" t="s">
        <v>13</v>
      </c>
      <c r="H16" t="s">
        <v>12</v>
      </c>
    </row>
    <row r="17" spans="2:9" x14ac:dyDescent="0.25">
      <c r="B17" s="2" t="s">
        <v>4</v>
      </c>
      <c r="C17" s="2" t="s">
        <v>0</v>
      </c>
      <c r="D17" s="2"/>
      <c r="E17" s="15"/>
      <c r="F17" s="15"/>
      <c r="G17" s="15"/>
      <c r="H17" s="15"/>
      <c r="I17" s="15"/>
    </row>
    <row r="18" spans="2:9" x14ac:dyDescent="0.25">
      <c r="B18" s="2">
        <v>1</v>
      </c>
      <c r="C18" s="2">
        <v>0.123</v>
      </c>
      <c r="D18" s="2">
        <f>($I$3+($I$4-$I$3))*C18</f>
        <v>1.23</v>
      </c>
      <c r="E18" s="1" t="b">
        <f>IF(AND(D18&gt;=$B$3,D18&lt;=$B$5),$G$4,IF(AND(D18&gt;$B$5,D18&lt;=$B$9),$G$5,IF(AND(D18&gt;$B$9,D18&lt;=$B$10),$G$6)))</f>
        <v>0</v>
      </c>
      <c r="F18" s="1">
        <f>($I$6+($I$7-$I$6))*C18</f>
        <v>1.722</v>
      </c>
      <c r="G18" s="1" t="b">
        <f>IF(AND(F18&gt;=$B$3,F18&lt;=$B$5),$G$4,IF(AND(F18&gt;$B$5,F18&lt;=$B$9),$G$5,IF(AND(F18&gt;$B$9,F18&lt;=$B$10),$G$6)))</f>
        <v>0</v>
      </c>
      <c r="H18" s="1">
        <f>($I$9+($I$10-$I$9))*C18</f>
        <v>1.845</v>
      </c>
      <c r="I18" s="1" t="b">
        <f>IF(AND(H18&gt;=$B$3,H18&lt;=$B$5),$G$4,IF(AND(H18&gt;$B$5,H18&lt;=$B$9),$G$5,IF(AND(H18&gt;$B$9,H18&lt;=$B$10),$G$6)))</f>
        <v>0</v>
      </c>
    </row>
    <row r="19" spans="2:9" x14ac:dyDescent="0.25">
      <c r="B19" s="2">
        <v>2</v>
      </c>
      <c r="C19" s="2">
        <v>0.76500000000000001</v>
      </c>
      <c r="D19" s="2">
        <f t="shared" ref="D19:D27" si="3">($I$3+($I$4-$I$3))*C19</f>
        <v>7.65</v>
      </c>
      <c r="E19" s="1" t="b">
        <f t="shared" ref="E19:E27" si="4">IF(AND(D19&gt;=$B$3,D19&lt;=$B$5),$G$4,IF(AND(D19&gt;$B$5,D19&lt;=$B$9),$G$5,IF(AND(D19&gt;$B$9,D19&lt;=$B$10),$G$6)))</f>
        <v>0</v>
      </c>
      <c r="F19" s="1">
        <f>($I$6+($I$7-$I$6))*C19</f>
        <v>10.71</v>
      </c>
      <c r="G19" s="1" t="str">
        <f t="shared" ref="G19:G27" si="5">IF(AND(F19&gt;=$B$3,F19&lt;=$B$5),$G$4,IF(AND(F19&gt;$B$5,F19&lt;=$B$9),$G$5,IF(AND(F19&gt;$B$9,F19&lt;=$B$10),$G$6)))</f>
        <v>1/12</v>
      </c>
      <c r="H19" s="1">
        <f t="shared" ref="H19:H27" si="6">($I$9+($I$10-$I$9))*C19</f>
        <v>11.475</v>
      </c>
      <c r="I19" s="1" t="str">
        <f t="shared" ref="I19:I27" si="7">IF(AND(H19&gt;=$B$3,H19&lt;=$B$5),$G$4,IF(AND(H19&gt;$B$5,H19&lt;=$B$9),$G$5,IF(AND(H19&gt;$B$9,H19&lt;=$B$10),$G$6)))</f>
        <v>1/12</v>
      </c>
    </row>
    <row r="20" spans="2:9" x14ac:dyDescent="0.25">
      <c r="B20" s="2">
        <v>3</v>
      </c>
      <c r="C20" s="2">
        <v>0.89300000000000002</v>
      </c>
      <c r="D20" s="2">
        <f t="shared" si="3"/>
        <v>8.93</v>
      </c>
      <c r="E20" s="1" t="str">
        <f t="shared" si="4"/>
        <v>1/6</v>
      </c>
      <c r="F20" s="1">
        <f>($I$6+($I$7-$I$6))*C20</f>
        <v>12.502000000000001</v>
      </c>
      <c r="G20" s="1" t="str">
        <f>IF(AND(F20&gt;=$B$3,F20&lt;=$B$5),$G$4,IF(AND(F20&gt;$B$5,F20&lt;=$B$9),$G$5,IF(AND(F20&gt;$B$9,F20&lt;=$B$10),$G$6)))</f>
        <v>1/12</v>
      </c>
      <c r="H20" s="1">
        <f t="shared" si="6"/>
        <v>13.395</v>
      </c>
      <c r="I20" s="1" t="str">
        <f t="shared" si="7"/>
        <v>1/12</v>
      </c>
    </row>
    <row r="21" spans="2:9" x14ac:dyDescent="0.25">
      <c r="B21" s="2">
        <v>4</v>
      </c>
      <c r="C21" s="2">
        <v>0.56299999999999994</v>
      </c>
      <c r="D21" s="2">
        <f>($I$3+($I$4-$I$3))*C21</f>
        <v>5.629999999999999</v>
      </c>
      <c r="E21" s="1" t="b">
        <f t="shared" si="4"/>
        <v>0</v>
      </c>
      <c r="F21" s="1">
        <f t="shared" ref="F19:F27" si="8">($I$6+($I$7-$I$6))*C21</f>
        <v>7.8819999999999997</v>
      </c>
      <c r="G21" s="1" t="b">
        <f>IF(AND(F21&gt;=$B$3,F21&lt;=$B$5),$G$4,IF(AND(F21&gt;$B$5,F21&lt;=$B$9),$G$5,IF(AND(F21&gt;$B$9,F21&lt;=$B$10),$G$6)))</f>
        <v>0</v>
      </c>
      <c r="H21" s="1">
        <f t="shared" si="6"/>
        <v>8.4449999999999985</v>
      </c>
      <c r="I21" s="1" t="str">
        <f t="shared" si="7"/>
        <v>1/6</v>
      </c>
    </row>
    <row r="22" spans="2:9" x14ac:dyDescent="0.25">
      <c r="B22" s="2">
        <v>5</v>
      </c>
      <c r="C22" s="2">
        <v>0.64200000000000002</v>
      </c>
      <c r="D22" s="2">
        <f t="shared" si="3"/>
        <v>6.42</v>
      </c>
      <c r="E22" s="1" t="b">
        <f t="shared" si="4"/>
        <v>0</v>
      </c>
      <c r="F22" s="1">
        <f>($I$6+($I$7-$I$6))*C22</f>
        <v>8.9879999999999995</v>
      </c>
      <c r="G22" s="1" t="str">
        <f>IF(AND(F22&gt;=$B$3,F22&lt;=$B$5),$G$4,IF(AND(F22&gt;$B$5,F22&lt;=$B$9),$G$5,IF(AND(F22&gt;$B$9,F22&lt;=$B$10),$G$6)))</f>
        <v>1/6</v>
      </c>
      <c r="H22" s="1">
        <f t="shared" si="6"/>
        <v>9.6300000000000008</v>
      </c>
      <c r="I22" s="1" t="str">
        <f t="shared" si="7"/>
        <v>1/6</v>
      </c>
    </row>
    <row r="23" spans="2:9" x14ac:dyDescent="0.25">
      <c r="B23" s="4">
        <v>6</v>
      </c>
      <c r="C23" s="3">
        <v>0.22500000000000001</v>
      </c>
      <c r="D23" s="2">
        <f>($I$3+($I$4-$I$3))*C23</f>
        <v>2.25</v>
      </c>
      <c r="E23" s="1" t="b">
        <f t="shared" si="4"/>
        <v>0</v>
      </c>
      <c r="F23" s="1">
        <f>($I$6+($I$7-$I$6))*C23</f>
        <v>3.15</v>
      </c>
      <c r="G23" s="1" t="b">
        <f>IF(AND(F23&gt;=$B$3,F23&lt;=$B$5),$G$4,IF(AND(F23&gt;$B$5,F23&lt;=$B$9),$G$5,IF(AND(F23&gt;$B$9,F23&lt;=$B$10),$G$6)))</f>
        <v>0</v>
      </c>
      <c r="H23" s="1">
        <f t="shared" si="6"/>
        <v>3.375</v>
      </c>
      <c r="I23" s="1" t="b">
        <f t="shared" si="7"/>
        <v>0</v>
      </c>
    </row>
    <row r="24" spans="2:9" x14ac:dyDescent="0.25">
      <c r="B24" s="4">
        <v>7</v>
      </c>
      <c r="C24" s="3">
        <v>0.33400000000000002</v>
      </c>
      <c r="D24" s="2">
        <f t="shared" si="3"/>
        <v>3.3400000000000003</v>
      </c>
      <c r="E24" s="1" t="b">
        <f t="shared" si="4"/>
        <v>0</v>
      </c>
      <c r="F24" s="1">
        <f>($I$6+($I$7-$I$6))*C24</f>
        <v>4.6760000000000002</v>
      </c>
      <c r="G24" s="1" t="b">
        <f>IF(AND(F24&gt;=$B$3,F24&lt;=$B$5),$G$4,IF(AND(F24&gt;$B$5,F24&lt;=$B$9),$G$5,IF(AND(F24&gt;$B$9,F24&lt;=$B$10),$G$6)))</f>
        <v>0</v>
      </c>
      <c r="H24" s="1">
        <f t="shared" si="6"/>
        <v>5.0100000000000007</v>
      </c>
      <c r="I24" s="1" t="b">
        <f t="shared" si="7"/>
        <v>0</v>
      </c>
    </row>
    <row r="25" spans="2:9" x14ac:dyDescent="0.25">
      <c r="B25" s="4">
        <v>8</v>
      </c>
      <c r="C25" s="3">
        <v>7.5999999999999998E-2</v>
      </c>
      <c r="D25" s="2">
        <f t="shared" si="3"/>
        <v>0.76</v>
      </c>
      <c r="E25" s="1" t="b">
        <f t="shared" si="4"/>
        <v>0</v>
      </c>
      <c r="F25" s="1">
        <f>($I$6+($I$7-$I$6))*C25</f>
        <v>1.0640000000000001</v>
      </c>
      <c r="G25" s="1" t="b">
        <f t="shared" si="5"/>
        <v>0</v>
      </c>
      <c r="H25" s="1">
        <f>($I$9+($I$10-$I$9))*C25</f>
        <v>1.1399999999999999</v>
      </c>
      <c r="I25" s="1" t="b">
        <f t="shared" si="7"/>
        <v>0</v>
      </c>
    </row>
    <row r="26" spans="2:9" x14ac:dyDescent="0.25">
      <c r="B26" s="4">
        <v>9</v>
      </c>
      <c r="C26" s="3">
        <v>0.98399999999999999</v>
      </c>
      <c r="D26" s="2">
        <f t="shared" si="3"/>
        <v>9.84</v>
      </c>
      <c r="E26" s="1" t="str">
        <f t="shared" si="4"/>
        <v>1/6</v>
      </c>
      <c r="F26" s="1">
        <f>($I$6+($I$7-$I$6))*C26</f>
        <v>13.776</v>
      </c>
      <c r="G26" s="1" t="str">
        <f t="shared" si="5"/>
        <v>1/12</v>
      </c>
      <c r="H26" s="1">
        <f t="shared" si="6"/>
        <v>14.76</v>
      </c>
      <c r="I26" s="1" t="str">
        <f t="shared" si="7"/>
        <v>1/3</v>
      </c>
    </row>
    <row r="27" spans="2:9" x14ac:dyDescent="0.25">
      <c r="B27" s="4">
        <v>10</v>
      </c>
      <c r="C27" s="3">
        <v>0.44500000000000001</v>
      </c>
      <c r="D27" s="2">
        <f t="shared" si="3"/>
        <v>4.45</v>
      </c>
      <c r="E27" s="1" t="b">
        <f t="shared" si="4"/>
        <v>0</v>
      </c>
      <c r="F27" s="1">
        <f>($I$6+($I$7-$I$6))*C27</f>
        <v>6.23</v>
      </c>
      <c r="G27" s="1" t="b">
        <f t="shared" si="5"/>
        <v>0</v>
      </c>
      <c r="H27" s="1">
        <f t="shared" si="6"/>
        <v>6.6749999999999998</v>
      </c>
      <c r="I27" s="1" t="b">
        <f t="shared" si="7"/>
        <v>0</v>
      </c>
    </row>
    <row r="28" spans="2:9" x14ac:dyDescent="0.25">
      <c r="D28" s="16" t="s">
        <v>27</v>
      </c>
      <c r="E28" s="17">
        <f>COUNTIF($E$18:$E$27,"1/6")</f>
        <v>2</v>
      </c>
      <c r="F28" s="16" t="s">
        <v>27</v>
      </c>
      <c r="G28" s="17">
        <f>COUNTIF($G$18:$G$27,"1/6")</f>
        <v>1</v>
      </c>
      <c r="H28" s="16" t="s">
        <v>27</v>
      </c>
      <c r="I28" s="17">
        <f>COUNTIF($I$18:$I$27,"1/6")</f>
        <v>2</v>
      </c>
    </row>
    <row r="29" spans="2:9" x14ac:dyDescent="0.25">
      <c r="D29" s="16" t="s">
        <v>28</v>
      </c>
      <c r="E29" s="17">
        <f>COUNTIF($E$18:$E$27,"1/12")</f>
        <v>0</v>
      </c>
      <c r="F29" s="16" t="s">
        <v>28</v>
      </c>
      <c r="G29" s="17">
        <f>COUNTIF($G$18:$G$27,"1/12")</f>
        <v>3</v>
      </c>
      <c r="H29" s="16" t="s">
        <v>28</v>
      </c>
      <c r="I29" s="17">
        <f>COUNTIF($I$18:$I$27,"1/12")</f>
        <v>2</v>
      </c>
    </row>
    <row r="30" spans="2:9" x14ac:dyDescent="0.25">
      <c r="D30" s="16" t="s">
        <v>29</v>
      </c>
      <c r="E30" s="17">
        <f>COUNTIF($E$18:$E$27,"1/3")</f>
        <v>0</v>
      </c>
      <c r="F30" s="16" t="s">
        <v>29</v>
      </c>
      <c r="G30" s="17">
        <f>COUNTIF($G$18:$G$27,"1/3")</f>
        <v>0</v>
      </c>
      <c r="H30" s="16" t="s">
        <v>29</v>
      </c>
      <c r="I30" s="17">
        <f>COUNTIF($I$18:$I$27,"1/3")</f>
        <v>1</v>
      </c>
    </row>
    <row r="31" spans="2:9" ht="15.75" thickBot="1" x14ac:dyDescent="0.3">
      <c r="D31" s="18" t="s">
        <v>23</v>
      </c>
      <c r="E31" s="19">
        <f>10-(SUM(E28:E30))</f>
        <v>8</v>
      </c>
      <c r="F31" s="18" t="s">
        <v>23</v>
      </c>
      <c r="G31" s="19">
        <f>10-(SUM(G28:G30))</f>
        <v>6</v>
      </c>
      <c r="H31" s="18" t="s">
        <v>23</v>
      </c>
      <c r="I31" s="19">
        <f>10-(SUM(I28:I30))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44_a</vt:lpstr>
      <vt:lpstr>44_b</vt:lpstr>
      <vt:lpstr>44_c</vt:lpstr>
      <vt:lpstr>44_d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''Laura Victoria Medina Sanchez''</dc:creator>
  <cp:lastModifiedBy>Oka Mesa</cp:lastModifiedBy>
  <dcterms:created xsi:type="dcterms:W3CDTF">2019-09-26T22:11:12Z</dcterms:created>
  <dcterms:modified xsi:type="dcterms:W3CDTF">2019-10-13T17:07:02Z</dcterms:modified>
</cp:coreProperties>
</file>