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9"/>
  <workbookPr defaultThemeVersion="166925"/>
  <mc:AlternateContent xmlns:mc="http://schemas.openxmlformats.org/markup-compatibility/2006">
    <mc:Choice Requires="x15">
      <x15ac:absPath xmlns:x15ac="http://schemas.microsoft.com/office/spreadsheetml/2010/11/ac" url="C:\Users\203\Pictures\simula\parcial\ver enrtegable\"/>
    </mc:Choice>
  </mc:AlternateContent>
  <xr:revisionPtr revIDLastSave="0" documentId="13_ncr:1_{E179AB67-ADAE-4BFD-A0BA-38F274E00CEA}" xr6:coauthVersionLast="36" xr6:coauthVersionMax="36" xr10:uidLastSave="{00000000-0000-0000-0000-000000000000}"/>
  <bookViews>
    <workbookView xWindow="0" yWindow="0" windowWidth="24000" windowHeight="9525" activeTab="5" xr2:uid="{1488A13F-0EE1-422F-8EDA-9F100421048C}"/>
  </bookViews>
  <sheets>
    <sheet name="Medias" sheetId="2" r:id="rId1"/>
    <sheet name="Varianza" sheetId="3" r:id="rId2"/>
    <sheet name="Kolmogorov" sheetId="4" r:id="rId3"/>
    <sheet name="Corrida AR Y AB" sheetId="5" r:id="rId4"/>
    <sheet name="CORRIDA AR Y AB MEDIA" sheetId="6" r:id="rId5"/>
    <sheet name="Poker" sheetId="7"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 i="7" l="1"/>
  <c r="F17" i="7" s="1"/>
  <c r="F16" i="7"/>
  <c r="F19" i="7" s="1"/>
  <c r="F15" i="7"/>
  <c r="L8" i="7"/>
  <c r="L6" i="7"/>
  <c r="L5" i="7"/>
  <c r="L4" i="7"/>
  <c r="L11" i="7" s="1"/>
  <c r="B30" i="6"/>
  <c r="B29" i="6"/>
  <c r="B28" i="6"/>
  <c r="B27" i="6"/>
  <c r="B26" i="6"/>
  <c r="B25" i="6"/>
  <c r="B24" i="6"/>
  <c r="B23" i="6"/>
  <c r="B22" i="6"/>
  <c r="B21" i="6"/>
  <c r="B20" i="6"/>
  <c r="B19" i="6"/>
  <c r="G18" i="6"/>
  <c r="B18" i="6"/>
  <c r="B17" i="6"/>
  <c r="H16" i="6"/>
  <c r="B16" i="6"/>
  <c r="B15" i="6"/>
  <c r="B14" i="6"/>
  <c r="H13" i="6"/>
  <c r="H14" i="6" s="1"/>
  <c r="H18" i="6" s="1"/>
  <c r="B13" i="6"/>
  <c r="B12" i="6"/>
  <c r="B11" i="6"/>
  <c r="B10" i="6"/>
  <c r="B9" i="6"/>
  <c r="B8" i="6"/>
  <c r="B7" i="6"/>
  <c r="B6" i="6"/>
  <c r="B5" i="6"/>
  <c r="I4" i="6"/>
  <c r="B4" i="6"/>
  <c r="B3" i="6"/>
  <c r="B2" i="6"/>
  <c r="C1" i="6" s="1"/>
  <c r="B1" i="6"/>
  <c r="B29" i="5"/>
  <c r="B28" i="5"/>
  <c r="B27" i="5"/>
  <c r="B26" i="5"/>
  <c r="B25" i="5"/>
  <c r="B24" i="5"/>
  <c r="B23" i="5"/>
  <c r="B22" i="5"/>
  <c r="B21" i="5"/>
  <c r="B20" i="5"/>
  <c r="B19" i="5"/>
  <c r="B18" i="5"/>
  <c r="B17" i="5"/>
  <c r="B16" i="5"/>
  <c r="B15" i="5"/>
  <c r="B14" i="5"/>
  <c r="B13" i="5"/>
  <c r="H12" i="5"/>
  <c r="B12" i="5"/>
  <c r="B11" i="5"/>
  <c r="I10" i="5"/>
  <c r="B10" i="5"/>
  <c r="B9" i="5"/>
  <c r="B8" i="5"/>
  <c r="I7" i="5"/>
  <c r="I8" i="5" s="1"/>
  <c r="B7" i="5"/>
  <c r="B6" i="5"/>
  <c r="B5" i="5"/>
  <c r="B4" i="5"/>
  <c r="B3" i="5"/>
  <c r="F2" i="5"/>
  <c r="O11" i="5" s="1"/>
  <c r="B2" i="5"/>
  <c r="B1" i="5"/>
  <c r="C1" i="5" s="1"/>
  <c r="A11" i="4"/>
  <c r="AG6" i="4" s="1"/>
  <c r="A31" i="3"/>
  <c r="B30" i="3"/>
  <c r="C30" i="3" s="1"/>
  <c r="B28" i="3"/>
  <c r="C28" i="3" s="1"/>
  <c r="B26" i="3"/>
  <c r="C26" i="3" s="1"/>
  <c r="B24" i="3"/>
  <c r="C24" i="3" s="1"/>
  <c r="B22" i="3"/>
  <c r="C22" i="3" s="1"/>
  <c r="B20" i="3"/>
  <c r="C20" i="3" s="1"/>
  <c r="B18" i="3"/>
  <c r="C18" i="3" s="1"/>
  <c r="B16" i="3"/>
  <c r="C16" i="3" s="1"/>
  <c r="E14" i="3"/>
  <c r="B29" i="3" s="1"/>
  <c r="C29" i="3" s="1"/>
  <c r="C14" i="3"/>
  <c r="B14" i="3"/>
  <c r="B13" i="3"/>
  <c r="C13" i="3" s="1"/>
  <c r="C12" i="3"/>
  <c r="B12" i="3"/>
  <c r="B11" i="3"/>
  <c r="C11" i="3" s="1"/>
  <c r="C10" i="3"/>
  <c r="B10" i="3"/>
  <c r="B9" i="3"/>
  <c r="C9" i="3" s="1"/>
  <c r="C8" i="3"/>
  <c r="B8" i="3"/>
  <c r="B7" i="3"/>
  <c r="C7" i="3" s="1"/>
  <c r="C5" i="3"/>
  <c r="B5" i="3"/>
  <c r="B4" i="3"/>
  <c r="C4" i="3" s="1"/>
  <c r="L3" i="3"/>
  <c r="N6" i="3" s="1"/>
  <c r="L2" i="3"/>
  <c r="N5" i="3" s="1"/>
  <c r="E2" i="3"/>
  <c r="B1" i="3"/>
  <c r="C1" i="3" s="1"/>
  <c r="D15" i="2"/>
  <c r="D14" i="2"/>
  <c r="D12" i="2"/>
  <c r="D1" i="2"/>
  <c r="D3" i="2" s="1"/>
  <c r="N8" i="7" l="1"/>
  <c r="O8" i="7" s="1"/>
  <c r="N4" i="7"/>
  <c r="O4" i="7" s="1"/>
  <c r="O11" i="7" s="1"/>
  <c r="N5" i="7"/>
  <c r="O5" i="7" s="1"/>
  <c r="N6" i="7"/>
  <c r="O6" i="7" s="1"/>
  <c r="H15" i="6"/>
  <c r="H17" i="6" s="1"/>
  <c r="C3" i="6"/>
  <c r="C4" i="6" s="1"/>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I6" i="6"/>
  <c r="C2" i="6"/>
  <c r="I5" i="6"/>
  <c r="I12" i="5"/>
  <c r="I9" i="5"/>
  <c r="I11" i="5" s="1"/>
  <c r="O17" i="5" s="1"/>
  <c r="C2" i="5"/>
  <c r="C3" i="5" s="1"/>
  <c r="C4" i="5" s="1"/>
  <c r="C5" i="5" s="1"/>
  <c r="C6" i="5" s="1"/>
  <c r="C7" i="5" s="1"/>
  <c r="O7" i="5"/>
  <c r="O14" i="5" s="1"/>
  <c r="C8" i="5"/>
  <c r="C9" i="5" s="1"/>
  <c r="C10" i="5" s="1"/>
  <c r="C11" i="5" s="1"/>
  <c r="C12" i="5" s="1"/>
  <c r="C13" i="5" s="1"/>
  <c r="C14" i="5" s="1"/>
  <c r="C15" i="5" s="1"/>
  <c r="C16" i="5" s="1"/>
  <c r="C17" i="5" s="1"/>
  <c r="C18" i="5" s="1"/>
  <c r="C19" i="5" s="1"/>
  <c r="C20" i="5" s="1"/>
  <c r="C21" i="5" s="1"/>
  <c r="C22" i="5" s="1"/>
  <c r="C23" i="5" s="1"/>
  <c r="C24" i="5" s="1"/>
  <c r="C25" i="5" s="1"/>
  <c r="C26" i="5" s="1"/>
  <c r="C27" i="5" s="1"/>
  <c r="C28" i="5" s="1"/>
  <c r="C29" i="5" s="1"/>
  <c r="F3" i="4"/>
  <c r="N3" i="4"/>
  <c r="V3" i="4"/>
  <c r="AD3" i="4"/>
  <c r="H5" i="4"/>
  <c r="H7" i="4" s="1"/>
  <c r="P5" i="4"/>
  <c r="P7" i="4" s="1"/>
  <c r="T5" i="4"/>
  <c r="T7" i="4" s="1"/>
  <c r="AB5" i="4"/>
  <c r="AB7" i="4" s="1"/>
  <c r="AF5" i="4"/>
  <c r="AF7" i="4" s="1"/>
  <c r="J6" i="4"/>
  <c r="N6" i="4"/>
  <c r="V6" i="4"/>
  <c r="Z6" i="4"/>
  <c r="AH6" i="4"/>
  <c r="G3" i="4"/>
  <c r="O3" i="4"/>
  <c r="W3" i="4"/>
  <c r="AE3" i="4"/>
  <c r="I5" i="4"/>
  <c r="I7" i="4" s="1"/>
  <c r="Q5" i="4"/>
  <c r="Q7" i="4" s="1"/>
  <c r="Y5" i="4"/>
  <c r="Y7" i="4" s="1"/>
  <c r="AG5" i="4"/>
  <c r="AG7" i="4" s="1"/>
  <c r="K6" i="4"/>
  <c r="S6" i="4"/>
  <c r="AA6" i="4"/>
  <c r="AI6" i="4"/>
  <c r="H3" i="4"/>
  <c r="L3" i="4"/>
  <c r="P3" i="4"/>
  <c r="T3" i="4"/>
  <c r="X3" i="4"/>
  <c r="AB3" i="4"/>
  <c r="AF3" i="4"/>
  <c r="F5" i="4"/>
  <c r="F7" i="4" s="1"/>
  <c r="J5" i="4"/>
  <c r="J7" i="4" s="1"/>
  <c r="N5" i="4"/>
  <c r="N7" i="4" s="1"/>
  <c r="R5" i="4"/>
  <c r="R7" i="4" s="1"/>
  <c r="V5" i="4"/>
  <c r="V7" i="4" s="1"/>
  <c r="Z5" i="4"/>
  <c r="Z7" i="4" s="1"/>
  <c r="AD5" i="4"/>
  <c r="AD7" i="4" s="1"/>
  <c r="AH5" i="4"/>
  <c r="AH7" i="4" s="1"/>
  <c r="H6" i="4"/>
  <c r="L6" i="4"/>
  <c r="P6" i="4"/>
  <c r="T6" i="4"/>
  <c r="X6" i="4"/>
  <c r="AB6" i="4"/>
  <c r="AF6" i="4"/>
  <c r="J3" i="4"/>
  <c r="R3" i="4"/>
  <c r="Z3" i="4"/>
  <c r="AH3" i="4"/>
  <c r="L5" i="4"/>
  <c r="L7" i="4" s="1"/>
  <c r="X5" i="4"/>
  <c r="X7" i="4" s="1"/>
  <c r="F6" i="4"/>
  <c r="R6" i="4"/>
  <c r="AD6" i="4"/>
  <c r="K3" i="4"/>
  <c r="S3" i="4"/>
  <c r="AA3" i="4"/>
  <c r="AI3" i="4"/>
  <c r="M5" i="4"/>
  <c r="M7" i="4" s="1"/>
  <c r="U5" i="4"/>
  <c r="U7" i="4" s="1"/>
  <c r="AC5" i="4"/>
  <c r="AC7" i="4" s="1"/>
  <c r="G6" i="4"/>
  <c r="O6" i="4"/>
  <c r="W6" i="4"/>
  <c r="AE6" i="4"/>
  <c r="I3" i="4"/>
  <c r="M3" i="4"/>
  <c r="Q3" i="4"/>
  <c r="U3" i="4"/>
  <c r="Y3" i="4"/>
  <c r="AC3" i="4"/>
  <c r="AG3" i="4"/>
  <c r="G5" i="4"/>
  <c r="G7" i="4" s="1"/>
  <c r="K5" i="4"/>
  <c r="K7" i="4" s="1"/>
  <c r="O5" i="4"/>
  <c r="O7" i="4" s="1"/>
  <c r="S5" i="4"/>
  <c r="S7" i="4" s="1"/>
  <c r="W5" i="4"/>
  <c r="W7" i="4" s="1"/>
  <c r="AA5" i="4"/>
  <c r="AA7" i="4" s="1"/>
  <c r="AE5" i="4"/>
  <c r="AE7" i="4" s="1"/>
  <c r="AI5" i="4"/>
  <c r="AI7" i="4" s="1"/>
  <c r="I6" i="4"/>
  <c r="M6" i="4"/>
  <c r="Q6" i="4"/>
  <c r="U6" i="4"/>
  <c r="Y6" i="4"/>
  <c r="AC6" i="4"/>
  <c r="B2" i="3"/>
  <c r="C2" i="3" s="1"/>
  <c r="C31" i="3" s="1"/>
  <c r="C32" i="3" s="1"/>
  <c r="B3" i="3"/>
  <c r="C3" i="3" s="1"/>
  <c r="B6" i="3"/>
  <c r="C6" i="3" s="1"/>
  <c r="B15" i="3"/>
  <c r="C15" i="3" s="1"/>
  <c r="B17" i="3"/>
  <c r="C17" i="3" s="1"/>
  <c r="B19" i="3"/>
  <c r="C19" i="3" s="1"/>
  <c r="B21" i="3"/>
  <c r="C21" i="3" s="1"/>
  <c r="B23" i="3"/>
  <c r="C23" i="3" s="1"/>
  <c r="B25" i="3"/>
  <c r="C25" i="3" s="1"/>
  <c r="B27" i="3"/>
  <c r="C27" i="3" s="1"/>
  <c r="O8" i="6" l="1"/>
  <c r="O10" i="6" s="1"/>
  <c r="O6" i="6"/>
  <c r="F11" i="4"/>
  <c r="F10" i="4"/>
  <c r="F12" i="4" s="1"/>
  <c r="O13" i="6" l="1"/>
</calcChain>
</file>

<file path=xl/sharedStrings.xml><?xml version="1.0" encoding="utf-8"?>
<sst xmlns="http://schemas.openxmlformats.org/spreadsheetml/2006/main" count="112" uniqueCount="88">
  <si>
    <t>primera forma</t>
  </si>
  <si>
    <t>Media Aritmética</t>
  </si>
  <si>
    <t>a=5%</t>
  </si>
  <si>
    <t>Z0=</t>
  </si>
  <si>
    <t>za/2</t>
  </si>
  <si>
    <t>z0&lt;za/2</t>
  </si>
  <si>
    <t>"-0,60716&lt;1,96"</t>
  </si>
  <si>
    <t>un nivel de significado (α) de 5%</t>
  </si>
  <si>
    <t>Z0 &lt;1,96</t>
  </si>
  <si>
    <t>entonces se acepta la hipótesis nula H0 , no se puede rechazar la hipótesis de que estos numerous pseudoaleatorios tienen una media de 0.5.</t>
  </si>
  <si>
    <t>segunda forma</t>
  </si>
  <si>
    <t>promedio ri</t>
  </si>
  <si>
    <t>Lir</t>
  </si>
  <si>
    <t>lis</t>
  </si>
  <si>
    <t>Con el valor del promedio: r = 0.468 se encuentra entre los limites de aceptación, se concluye que no se puede rechazar que el conjunto</t>
  </si>
  <si>
    <t>de 30 numeros ri tienen un valor esperado de 0.5, con un nivel de acepatcion del 95 por ciento.</t>
  </si>
  <si>
    <t>chi-cuadrada</t>
  </si>
  <si>
    <t>VARIANZA</t>
  </si>
  <si>
    <t>alfa medio</t>
  </si>
  <si>
    <t>CON %5</t>
  </si>
  <si>
    <t>1-alfa medio</t>
  </si>
  <si>
    <t>LIMITE SUPERIOR</t>
  </si>
  <si>
    <t>LIMITE INFERIR</t>
  </si>
  <si>
    <t xml:space="preserve">Dado que el valor de la varianza: V(r)= 0,073623 está entre los limites de aceptación, podemos decir que no se puede rechazar que el conjunto de 30 números ri tiene una varianza de 1/12 </t>
  </si>
  <si>
    <t>promedio</t>
  </si>
  <si>
    <t>varianza</t>
  </si>
  <si>
    <t>i</t>
  </si>
  <si>
    <t>i/n</t>
  </si>
  <si>
    <t>ri</t>
  </si>
  <si>
    <t>(i-1)/n</t>
  </si>
  <si>
    <t>(i/n)-ri</t>
  </si>
  <si>
    <t>ri-( (i-1)/n)</t>
  </si>
  <si>
    <t>D+</t>
  </si>
  <si>
    <t xml:space="preserve">determinar el valor crítico </t>
  </si>
  <si>
    <t>n</t>
  </si>
  <si>
    <t>D-</t>
  </si>
  <si>
    <t>D</t>
  </si>
  <si>
    <t>el valor D es 0,14 que es menor al valor crítico 𝐷_(∝,𝑛)</t>
  </si>
  <si>
    <r>
      <t>el valor D es 0,14 que es menor al valor crítico D</t>
    </r>
    <r>
      <rPr>
        <sz val="11"/>
        <color theme="1"/>
        <rFont val="Calibri"/>
        <family val="2"/>
      </rPr>
      <t>α,n = D0,05,30=</t>
    </r>
    <r>
      <rPr>
        <sz val="11"/>
        <color theme="1"/>
        <rFont val="Calibri"/>
        <family val="2"/>
        <scheme val="minor"/>
      </rPr>
      <t xml:space="preserve"> 0,24170 por lo tanto se acepta la hipótesis nula, es decir, no se puede rechazar que el conjunto ri sigue una distribución uniforme</t>
    </r>
  </si>
  <si>
    <t>kolmogo</t>
  </si>
  <si>
    <t>n=</t>
  </si>
  <si>
    <t>Co</t>
  </si>
  <si>
    <r>
      <t>α</t>
    </r>
    <r>
      <rPr>
        <sz val="12"/>
        <color rgb="FF000000"/>
        <rFont val="Calibri"/>
        <family val="2"/>
      </rPr>
      <t>=</t>
    </r>
  </si>
  <si>
    <t>α/2=</t>
  </si>
  <si>
    <t>tabla</t>
  </si>
  <si>
    <t>Zy</t>
  </si>
  <si>
    <t>0,14&lt;1,95</t>
  </si>
  <si>
    <t>Zα/2</t>
  </si>
  <si>
    <t>Se acepta la hipótesis nula y se concluye que el conjunto ri son independientes.</t>
  </si>
  <si>
    <t>REPETIR ultmo dato</t>
  </si>
  <si>
    <t>corridas arriba y abajo segunda forma</t>
  </si>
  <si>
    <t>No. de ceros</t>
  </si>
  <si>
    <t>n0</t>
  </si>
  <si>
    <t>No. de unos</t>
  </si>
  <si>
    <t>n1</t>
  </si>
  <si>
    <t>C0</t>
  </si>
  <si>
    <t>Interpretación:  El valor del estadístico de prueba, Zo se encuentra dentro de los límites de aceptación, por lo tanto se acepta la  hipótesis nula es decir, de que no se puede rechazar que el conjunto de los números ri son independientes</t>
  </si>
  <si>
    <r>
      <t>O</t>
    </r>
    <r>
      <rPr>
        <b/>
        <i/>
        <vertAlign val="subscript"/>
        <sz val="18"/>
        <color rgb="FF000000"/>
        <rFont val="Georgia"/>
        <family val="1"/>
      </rPr>
      <t>i</t>
    </r>
  </si>
  <si>
    <r>
      <t>E</t>
    </r>
    <r>
      <rPr>
        <b/>
        <i/>
        <vertAlign val="subscript"/>
        <sz val="18"/>
        <color rgb="FF000000"/>
        <rFont val="Georgia"/>
        <family val="1"/>
      </rPr>
      <t>i</t>
    </r>
  </si>
  <si>
    <t>Frec Obs</t>
  </si>
  <si>
    <t>Probabilidad</t>
  </si>
  <si>
    <t>Frec Esp</t>
  </si>
  <si>
    <t>Categoría</t>
  </si>
  <si>
    <r>
      <t>E</t>
    </r>
    <r>
      <rPr>
        <b/>
        <i/>
        <vertAlign val="subscript"/>
        <sz val="10"/>
        <color rgb="FF000000"/>
        <rFont val="Georgia"/>
        <family val="1"/>
      </rPr>
      <t>i</t>
    </r>
  </si>
  <si>
    <t>Todos diferentes (TD)</t>
  </si>
  <si>
    <t>0,3024n</t>
  </si>
  <si>
    <t>Exactamente un par (1P)</t>
  </si>
  <si>
    <t>0.5040</t>
  </si>
  <si>
    <t>0.5040n</t>
  </si>
  <si>
    <t>Dos pares (2P)</t>
  </si>
  <si>
    <t>0.1080</t>
  </si>
  <si>
    <t>0.1080n</t>
  </si>
  <si>
    <t>Una tercia y una par (TP)</t>
  </si>
  <si>
    <t>0.0090</t>
  </si>
  <si>
    <t>0.0090n</t>
  </si>
  <si>
    <t>Tercia (T)</t>
  </si>
  <si>
    <t>0.0720</t>
  </si>
  <si>
    <t>0.0720n</t>
  </si>
  <si>
    <t>Póker (P)</t>
  </si>
  <si>
    <t>0.0045</t>
  </si>
  <si>
    <t>0.0045n</t>
  </si>
  <si>
    <t>Quintilla (Q)</t>
  </si>
  <si>
    <t>0.0001</t>
  </si>
  <si>
    <t>0.0001n</t>
  </si>
  <si>
    <t>X^2 calculada</t>
  </si>
  <si>
    <r>
      <t>•</t>
    </r>
    <r>
      <rPr>
        <sz val="20"/>
        <color rgb="FF000000"/>
        <rFont val="Georgia"/>
        <family val="1"/>
      </rPr>
      <t>El estadístico  22,67</t>
    </r>
  </si>
  <si>
    <t xml:space="preserve">es menor que el estadístico correspondiente de la Chi-cuadrada:              12,591 </t>
  </si>
  <si>
    <r>
      <t xml:space="preserve">En consecuencia, no se rechaza que los números del conjunto </t>
    </r>
    <r>
      <rPr>
        <i/>
        <sz val="20"/>
        <color rgb="FF000000"/>
        <rFont val="Georgia"/>
        <family val="1"/>
      </rPr>
      <t>r</t>
    </r>
    <r>
      <rPr>
        <i/>
        <vertAlign val="subscript"/>
        <sz val="20"/>
        <color rgb="FF000000"/>
        <rFont val="Georgia"/>
        <family val="1"/>
      </rPr>
      <t>i</t>
    </r>
    <r>
      <rPr>
        <sz val="20"/>
        <color rgb="FF000000"/>
        <rFont val="Georgia"/>
        <family val="1"/>
      </rPr>
      <t xml:space="preserve"> son independientes.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</si>
</sst>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000"/>
    <numFmt numFmtId="166" formatCode="0.0%"/>
    <numFmt numFmtId="167" formatCode="0.000"/>
    <numFmt numFmtId="168" formatCode="0.00000"/>
  </numFmts>
  <fonts count="25"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0000"/>
      <name val="Arial Narrow"/>
      <family val="2"/>
    </font>
    <font>
      <b/>
      <sz val="11"/>
      <color rgb="FFFF0000"/>
      <name val="Calibri"/>
      <family val="2"/>
      <scheme val="minor"/>
    </font>
    <font>
      <b/>
      <sz val="12"/>
      <color theme="1"/>
      <name val="Calibri"/>
      <family val="2"/>
      <scheme val="minor"/>
    </font>
    <font>
      <sz val="14"/>
      <color theme="1"/>
      <name val="Calibri"/>
      <family val="2"/>
      <scheme val="minor"/>
    </font>
    <font>
      <sz val="11"/>
      <color theme="1"/>
      <name val="Calibri"/>
      <family val="2"/>
    </font>
    <font>
      <sz val="11"/>
      <color rgb="FF000000"/>
      <name val="Calibri"/>
      <family val="2"/>
    </font>
    <font>
      <sz val="12"/>
      <color rgb="FF000000"/>
      <name val="Arial Narrow"/>
      <family val="2"/>
    </font>
    <font>
      <b/>
      <sz val="11"/>
      <color rgb="FF000000"/>
      <name val="Calibri"/>
      <family val="2"/>
    </font>
    <font>
      <sz val="12"/>
      <color rgb="FF000000"/>
      <name val="Calibri"/>
      <family val="2"/>
    </font>
    <font>
      <b/>
      <sz val="14"/>
      <color rgb="FFFF0000"/>
      <name val="Calibri"/>
      <family val="2"/>
    </font>
    <font>
      <b/>
      <sz val="12"/>
      <color rgb="FFFF0000"/>
      <name val="Calibri"/>
      <family val="2"/>
      <scheme val="minor"/>
    </font>
    <font>
      <b/>
      <i/>
      <sz val="18"/>
      <color rgb="FF000000"/>
      <name val="Georgia"/>
      <family val="1"/>
    </font>
    <font>
      <b/>
      <i/>
      <vertAlign val="subscript"/>
      <sz val="18"/>
      <color rgb="FF000000"/>
      <name val="Georgia"/>
      <family val="1"/>
    </font>
    <font>
      <b/>
      <sz val="10"/>
      <color rgb="FF000000"/>
      <name val="Arial Narrow"/>
      <family val="2"/>
    </font>
    <font>
      <b/>
      <sz val="10"/>
      <color rgb="FF000000"/>
      <name val="Georgia"/>
      <family val="1"/>
    </font>
    <font>
      <b/>
      <i/>
      <sz val="10"/>
      <color rgb="FF000000"/>
      <name val="Georgia"/>
      <family val="1"/>
    </font>
    <font>
      <b/>
      <i/>
      <vertAlign val="subscript"/>
      <sz val="10"/>
      <color rgb="FF000000"/>
      <name val="Georgia"/>
      <family val="1"/>
    </font>
    <font>
      <sz val="10"/>
      <color rgb="FF000000"/>
      <name val="Georgia"/>
      <family val="1"/>
    </font>
    <font>
      <sz val="14.3"/>
      <color theme="1"/>
      <name val="Arial"/>
      <family val="2"/>
    </font>
    <font>
      <sz val="20"/>
      <color rgb="FF000000"/>
      <name val="Georgia"/>
      <family val="1"/>
    </font>
    <font>
      <i/>
      <sz val="20"/>
      <color rgb="FF000000"/>
      <name val="Georgia"/>
      <family val="1"/>
    </font>
    <font>
      <i/>
      <vertAlign val="subscript"/>
      <sz val="20"/>
      <color rgb="FF000000"/>
      <name val="Georgia"/>
      <family val="1"/>
    </font>
  </fonts>
  <fills count="1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rgb="FFD6DCE4"/>
        <bgColor rgb="FFD6DCE4"/>
      </patternFill>
    </fill>
    <fill>
      <patternFill patternType="solid">
        <fgColor rgb="FFFF0000"/>
        <bgColor indexed="64"/>
      </patternFill>
    </fill>
    <fill>
      <patternFill patternType="solid">
        <fgColor rgb="FFFFFF00"/>
        <bgColor rgb="FFFFFF00"/>
      </patternFill>
    </fill>
    <fill>
      <patternFill patternType="solid">
        <fgColor theme="0"/>
        <bgColor rgb="FFFFFF00"/>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CD5B5"/>
        <bgColor indexed="64"/>
      </patternFill>
    </fill>
    <fill>
      <patternFill patternType="solid">
        <fgColor rgb="FFFDEFE9"/>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auto="1"/>
      </right>
      <top/>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auto="1"/>
      </right>
      <top style="medium">
        <color auto="1"/>
      </top>
      <bottom style="medium">
        <color auto="1"/>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auto="1"/>
      </right>
      <top style="medium">
        <color indexed="64"/>
      </top>
      <bottom style="medium">
        <color indexed="64"/>
      </bottom>
      <diagonal/>
    </border>
    <border>
      <left style="medium">
        <color rgb="FFF79646"/>
      </left>
      <right style="medium">
        <color rgb="FFF79646"/>
      </right>
      <top style="medium">
        <color rgb="FFF79646"/>
      </top>
      <bottom style="medium">
        <color rgb="FFF79646"/>
      </bottom>
      <diagonal/>
    </border>
    <border>
      <left style="thin">
        <color auto="1"/>
      </left>
      <right style="thin">
        <color auto="1"/>
      </right>
      <top/>
      <bottom style="thin">
        <color auto="1"/>
      </bottom>
      <diagonal/>
    </border>
  </borders>
  <cellStyleXfs count="2">
    <xf numFmtId="0" fontId="0" fillId="0" borderId="0"/>
    <xf numFmtId="0" fontId="8" fillId="0" borderId="0"/>
  </cellStyleXfs>
  <cellXfs count="114">
    <xf numFmtId="0" fontId="0" fillId="0" borderId="0" xfId="0"/>
    <xf numFmtId="0" fontId="1" fillId="0" borderId="0" xfId="0" applyFont="1"/>
    <xf numFmtId="0" fontId="3" fillId="0" borderId="0" xfId="0" applyFont="1"/>
    <xf numFmtId="0" fontId="0" fillId="2" borderId="0" xfId="0" applyFill="1"/>
    <xf numFmtId="16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165" fontId="2" fillId="2" borderId="1" xfId="0" applyNumberFormat="1" applyFont="1" applyFill="1" applyBorder="1"/>
    <xf numFmtId="10" fontId="0" fillId="0" borderId="0" xfId="0" applyNumberFormat="1"/>
    <xf numFmtId="0" fontId="0" fillId="0" borderId="0" xfId="0" applyAlignment="1">
      <alignment horizontal="center" vertical="center"/>
    </xf>
    <xf numFmtId="0" fontId="0" fillId="3" borderId="0" xfId="0" applyFill="1"/>
    <xf numFmtId="165" fontId="2" fillId="3" borderId="0" xfId="0" applyNumberFormat="1" applyFont="1" applyFill="1"/>
    <xf numFmtId="0" fontId="0" fillId="0" borderId="0" xfId="0" applyAlignment="1">
      <alignment vertical="center"/>
    </xf>
    <xf numFmtId="0" fontId="0" fillId="0" borderId="0" xfId="0" applyAlignment="1">
      <alignment wrapText="1"/>
    </xf>
    <xf numFmtId="164" fontId="0" fillId="0" borderId="10" xfId="0" applyNumberFormat="1" applyBorder="1" applyAlignment="1">
      <alignment horizontal="center"/>
    </xf>
    <xf numFmtId="164" fontId="0" fillId="0" borderId="0" xfId="0" applyNumberFormat="1" applyAlignment="1">
      <alignment horizontal="center"/>
    </xf>
    <xf numFmtId="0" fontId="1" fillId="0" borderId="11" xfId="0" applyFont="1" applyBorder="1" applyAlignment="1">
      <alignment horizontal="center"/>
    </xf>
    <xf numFmtId="0" fontId="4" fillId="2" borderId="0" xfId="0" applyFont="1" applyFill="1" applyAlignment="1">
      <alignment horizontal="center"/>
    </xf>
    <xf numFmtId="0" fontId="4" fillId="2" borderId="12" xfId="0" applyFont="1" applyFill="1" applyBorder="1" applyAlignment="1">
      <alignment horizontal="center"/>
    </xf>
    <xf numFmtId="0" fontId="0" fillId="0" borderId="0" xfId="0" applyAlignment="1">
      <alignment horizontal="center"/>
    </xf>
    <xf numFmtId="0" fontId="1" fillId="0" borderId="1" xfId="0" applyFont="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5" fillId="0" borderId="1" xfId="0" applyFont="1" applyBorder="1" applyAlignment="1">
      <alignment horizontal="right"/>
    </xf>
    <xf numFmtId="0" fontId="6" fillId="8" borderId="1"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6" fillId="9" borderId="1" xfId="0" applyFont="1" applyFill="1" applyBorder="1" applyAlignment="1">
      <alignment horizontal="center"/>
    </xf>
    <xf numFmtId="2" fontId="6" fillId="10" borderId="15" xfId="0" applyNumberFormat="1" applyFont="1" applyFill="1" applyBorder="1" applyAlignment="1">
      <alignment horizontal="center"/>
    </xf>
    <xf numFmtId="0" fontId="0" fillId="3" borderId="0" xfId="0" applyFill="1" applyAlignment="1">
      <alignment vertical="center" wrapText="1"/>
    </xf>
    <xf numFmtId="0" fontId="8" fillId="0" borderId="0" xfId="1"/>
    <xf numFmtId="0" fontId="8" fillId="11" borderId="16" xfId="1" applyFill="1" applyBorder="1"/>
    <xf numFmtId="0" fontId="8" fillId="0" borderId="0" xfId="1" applyAlignment="1">
      <alignment horizontal="center" vertical="center"/>
    </xf>
    <xf numFmtId="0" fontId="8" fillId="12" borderId="0" xfId="1" applyFill="1"/>
    <xf numFmtId="0" fontId="9" fillId="13" borderId="17" xfId="1" applyFont="1" applyFill="1" applyBorder="1" applyAlignment="1">
      <alignment horizontal="center" vertical="center" wrapText="1" readingOrder="1"/>
    </xf>
    <xf numFmtId="0" fontId="8" fillId="13" borderId="18" xfId="1" applyFill="1" applyBorder="1"/>
    <xf numFmtId="0" fontId="10" fillId="13" borderId="19" xfId="1" applyFont="1" applyFill="1" applyBorder="1" applyAlignment="1">
      <alignment horizontal="center" vertical="center"/>
    </xf>
    <xf numFmtId="0" fontId="8" fillId="0" borderId="19" xfId="1" applyBorder="1" applyAlignment="1">
      <alignment horizontal="center" vertical="center"/>
    </xf>
    <xf numFmtId="9" fontId="8" fillId="0" borderId="19" xfId="1" applyNumberFormat="1" applyBorder="1" applyAlignment="1">
      <alignment horizontal="center" vertical="center"/>
    </xf>
    <xf numFmtId="166" fontId="8" fillId="0" borderId="19" xfId="1" applyNumberFormat="1" applyBorder="1" applyAlignment="1">
      <alignment horizontal="center" vertical="center"/>
    </xf>
    <xf numFmtId="167" fontId="8" fillId="0" borderId="0" xfId="1" applyNumberFormat="1"/>
    <xf numFmtId="0" fontId="12" fillId="0" borderId="0" xfId="1" applyFont="1"/>
    <xf numFmtId="0" fontId="8" fillId="13" borderId="0" xfId="1" applyFill="1"/>
    <xf numFmtId="0" fontId="8" fillId="3" borderId="0" xfId="1" applyFill="1"/>
    <xf numFmtId="0" fontId="10" fillId="14" borderId="0" xfId="1" applyFont="1" applyFill="1" applyAlignment="1">
      <alignment horizontal="center" vertical="center"/>
    </xf>
    <xf numFmtId="0" fontId="8" fillId="3" borderId="0" xfId="1" applyFill="1" applyAlignment="1">
      <alignment horizontal="center" vertical="center"/>
    </xf>
    <xf numFmtId="9" fontId="8" fillId="3" borderId="0" xfId="1" applyNumberFormat="1" applyFill="1" applyAlignment="1">
      <alignment horizontal="center" vertical="center"/>
    </xf>
    <xf numFmtId="166" fontId="8" fillId="3" borderId="0" xfId="1" applyNumberFormat="1" applyFill="1" applyAlignment="1">
      <alignment horizontal="center" vertical="center"/>
    </xf>
    <xf numFmtId="0" fontId="8" fillId="14" borderId="0" xfId="1" applyFill="1"/>
    <xf numFmtId="0" fontId="8" fillId="2" borderId="0" xfId="1" applyFill="1"/>
    <xf numFmtId="0" fontId="8" fillId="2" borderId="0" xfId="1" applyFill="1" applyAlignment="1">
      <alignment horizontal="center" vertical="center"/>
    </xf>
    <xf numFmtId="0" fontId="0" fillId="7" borderId="10" xfId="0" applyFill="1" applyBorder="1" applyAlignment="1">
      <alignment horizontal="center" vertical="center"/>
    </xf>
    <xf numFmtId="0" fontId="1" fillId="12" borderId="0" xfId="0" applyFont="1" applyFill="1" applyAlignment="1">
      <alignment horizontal="center" vertical="center"/>
    </xf>
    <xf numFmtId="0" fontId="0" fillId="15" borderId="10" xfId="0" applyFill="1" applyBorder="1" applyAlignment="1">
      <alignment horizontal="center" vertical="center"/>
    </xf>
    <xf numFmtId="0" fontId="9" fillId="2" borderId="7" xfId="0" applyFont="1" applyFill="1" applyBorder="1" applyAlignment="1">
      <alignment horizontal="center" vertical="center" wrapText="1" readingOrder="1"/>
    </xf>
    <xf numFmtId="0" fontId="0" fillId="2" borderId="5" xfId="0" applyFill="1" applyBorder="1"/>
    <xf numFmtId="0" fontId="0" fillId="15" borderId="20" xfId="0" applyFill="1" applyBorder="1"/>
    <xf numFmtId="0" fontId="4" fillId="15" borderId="15" xfId="0" applyFont="1" applyFill="1" applyBorder="1" applyAlignment="1">
      <alignment horizontal="center"/>
    </xf>
    <xf numFmtId="0" fontId="13" fillId="0" borderId="0" xfId="0" applyFont="1"/>
    <xf numFmtId="167" fontId="0" fillId="0" borderId="0" xfId="0" applyNumberFormat="1"/>
    <xf numFmtId="0" fontId="10" fillId="13" borderId="19" xfId="0" applyFont="1" applyFill="1" applyBorder="1" applyAlignment="1">
      <alignment horizontal="center" vertical="center"/>
    </xf>
    <xf numFmtId="0" fontId="0" fillId="0" borderId="19" xfId="0" applyBorder="1" applyAlignment="1">
      <alignment horizontal="center" vertical="center"/>
    </xf>
    <xf numFmtId="9" fontId="0" fillId="0" borderId="19" xfId="0" applyNumberFormat="1" applyBorder="1" applyAlignment="1">
      <alignment horizontal="center" vertical="center"/>
    </xf>
    <xf numFmtId="166" fontId="0" fillId="0" borderId="19" xfId="0" applyNumberFormat="1" applyBorder="1"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164" fontId="0" fillId="0" borderId="0" xfId="0" applyNumberFormat="1"/>
    <xf numFmtId="0" fontId="14" fillId="0" borderId="0" xfId="0" applyFont="1" applyAlignment="1">
      <alignment horizontal="center" vertical="center" readingOrder="1"/>
    </xf>
    <xf numFmtId="0" fontId="16" fillId="17" borderId="1" xfId="0" applyFont="1" applyFill="1" applyBorder="1" applyAlignment="1">
      <alignment horizontal="center" vertical="center" wrapText="1" readingOrder="1"/>
    </xf>
    <xf numFmtId="0" fontId="17" fillId="18" borderId="21" xfId="0" applyFont="1" applyFill="1" applyBorder="1" applyAlignment="1">
      <alignment horizontal="center" vertical="center" wrapText="1" readingOrder="1"/>
    </xf>
    <xf numFmtId="0" fontId="18" fillId="18" borderId="21" xfId="0" applyFont="1" applyFill="1" applyBorder="1" applyAlignment="1">
      <alignment horizontal="center" vertical="center" wrapText="1" readingOrder="1"/>
    </xf>
    <xf numFmtId="0" fontId="2" fillId="0" borderId="1" xfId="0" applyFont="1" applyBorder="1" applyAlignment="1">
      <alignment horizontal="center"/>
    </xf>
    <xf numFmtId="0" fontId="20" fillId="18" borderId="21" xfId="0" applyFont="1" applyFill="1" applyBorder="1" applyAlignment="1">
      <alignment horizontal="left" vertical="center" wrapText="1" readingOrder="1"/>
    </xf>
    <xf numFmtId="0" fontId="0" fillId="0" borderId="22" xfId="0" applyBorder="1" applyAlignment="1">
      <alignment horizontal="center"/>
    </xf>
    <xf numFmtId="168" fontId="0" fillId="0" borderId="1" xfId="0" applyNumberFormat="1" applyBorder="1" applyAlignment="1">
      <alignment horizontal="center"/>
    </xf>
    <xf numFmtId="0" fontId="20" fillId="18" borderId="21" xfId="0" applyFont="1" applyFill="1" applyBorder="1" applyAlignment="1">
      <alignment horizontal="center" vertical="center" wrapText="1" readingOrder="1"/>
    </xf>
    <xf numFmtId="0" fontId="4" fillId="12" borderId="1" xfId="0" applyFont="1" applyFill="1" applyBorder="1" applyAlignment="1">
      <alignment horizontal="center"/>
    </xf>
    <xf numFmtId="0" fontId="0" fillId="12" borderId="1" xfId="0" applyFill="1" applyBorder="1" applyAlignment="1">
      <alignment horizontal="center"/>
    </xf>
    <xf numFmtId="164" fontId="0" fillId="12" borderId="1" xfId="0" applyNumberFormat="1" applyFill="1" applyBorder="1" applyAlignment="1">
      <alignment horizontal="center"/>
    </xf>
    <xf numFmtId="168" fontId="0" fillId="12" borderId="1" xfId="0" applyNumberFormat="1" applyFill="1" applyBorder="1" applyAlignment="1">
      <alignment horizontal="center"/>
    </xf>
    <xf numFmtId="0" fontId="4" fillId="0" borderId="0" xfId="0" applyFont="1" applyAlignment="1">
      <alignment horizontal="center"/>
    </xf>
    <xf numFmtId="0" fontId="2" fillId="0" borderId="0" xfId="0" applyFont="1"/>
    <xf numFmtId="168" fontId="2" fillId="0" borderId="0" xfId="0" applyNumberFormat="1" applyFont="1"/>
    <xf numFmtId="0" fontId="0" fillId="0" borderId="1" xfId="0" applyBorder="1" applyAlignment="1">
      <alignment horizontal="center" vertical="center"/>
    </xf>
    <xf numFmtId="9" fontId="0" fillId="0" borderId="1" xfId="0" applyNumberFormat="1" applyBorder="1" applyAlignment="1">
      <alignment horizontal="center" vertical="center"/>
    </xf>
    <xf numFmtId="0" fontId="21" fillId="0" borderId="0" xfId="0" applyFont="1" applyAlignment="1">
      <alignment horizontal="left" vertical="center" indent="4" readingOrder="1"/>
    </xf>
    <xf numFmtId="166" fontId="0" fillId="0" borderId="1" xfId="0" applyNumberFormat="1" applyBorder="1" applyAlignment="1">
      <alignment horizontal="center" vertical="center"/>
    </xf>
    <xf numFmtId="0" fontId="22" fillId="0" borderId="0" xfId="0" applyFont="1" applyAlignment="1">
      <alignment horizontal="left" vertical="center" indent="4" readingOrder="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vertical="center"/>
    </xf>
    <xf numFmtId="0" fontId="0" fillId="16" borderId="2" xfId="0" applyFill="1" applyBorder="1" applyAlignment="1">
      <alignment horizontal="center" vertical="center" wrapText="1"/>
    </xf>
    <xf numFmtId="0" fontId="0" fillId="16" borderId="6" xfId="0" applyFill="1" applyBorder="1" applyAlignment="1">
      <alignment horizontal="center" vertical="center" wrapText="1"/>
    </xf>
    <xf numFmtId="0" fontId="0" fillId="16" borderId="3" xfId="0" applyFill="1" applyBorder="1" applyAlignment="1">
      <alignment horizontal="center" vertical="center" wrapText="1"/>
    </xf>
    <xf numFmtId="0" fontId="0" fillId="16" borderId="7" xfId="0" applyFill="1" applyBorder="1" applyAlignment="1">
      <alignment horizontal="center" vertical="center" wrapText="1"/>
    </xf>
    <xf numFmtId="0" fontId="0" fillId="16" borderId="0" xfId="0" applyFill="1" applyAlignment="1">
      <alignment horizontal="center" vertical="center" wrapText="1"/>
    </xf>
    <xf numFmtId="0" fontId="0" fillId="16" borderId="8" xfId="0" applyFill="1" applyBorder="1" applyAlignment="1">
      <alignment horizontal="center" vertical="center" wrapText="1"/>
    </xf>
    <xf numFmtId="0" fontId="0" fillId="16" borderId="4" xfId="0" applyFill="1" applyBorder="1" applyAlignment="1">
      <alignment horizontal="center" vertical="center" wrapText="1"/>
    </xf>
    <xf numFmtId="0" fontId="0" fillId="16" borderId="9" xfId="0" applyFill="1" applyBorder="1" applyAlignment="1">
      <alignment horizontal="center" vertical="center" wrapText="1"/>
    </xf>
    <xf numFmtId="0" fontId="0" fillId="16" borderId="5" xfId="0" applyFill="1" applyBorder="1" applyAlignment="1">
      <alignment horizontal="center" vertical="center" wrapText="1"/>
    </xf>
  </cellXfs>
  <cellStyles count="2">
    <cellStyle name="Normal" xfId="0" builtinId="0"/>
    <cellStyle name="Normal 2" xfId="1" xr:uid="{0E5E1B84-CE11-44E8-B097-8DF8F04B40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628650</xdr:colOff>
      <xdr:row>8</xdr:row>
      <xdr:rowOff>157162</xdr:rowOff>
    </xdr:from>
    <xdr:ext cx="65" cy="172227"/>
    <xdr:sp macro="" textlink="">
      <xdr:nvSpPr>
        <xdr:cNvPr id="2" name="CuadroTexto 11">
          <a:extLst>
            <a:ext uri="{FF2B5EF4-FFF2-40B4-BE49-F238E27FC236}">
              <a16:creationId xmlns:a16="http://schemas.microsoft.com/office/drawing/2014/main" id="{1797E1CF-3943-4913-9C53-F53098C6EBBA}"/>
            </a:ext>
          </a:extLst>
        </xdr:cNvPr>
        <xdr:cNvSpPr txBox="1"/>
      </xdr:nvSpPr>
      <xdr:spPr>
        <a:xfrm>
          <a:off x="6905625" y="1681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276225</xdr:colOff>
      <xdr:row>8</xdr:row>
      <xdr:rowOff>176211</xdr:rowOff>
    </xdr:from>
    <xdr:ext cx="2305050" cy="289631"/>
    <mc:AlternateContent xmlns:mc="http://schemas.openxmlformats.org/markup-compatibility/2006" xmlns:a14="http://schemas.microsoft.com/office/drawing/2010/main">
      <mc:Choice Requires="a14">
        <xdr:sp macro="" textlink="">
          <xdr:nvSpPr>
            <xdr:cNvPr id="3" name="CuadroTexto 12">
              <a:extLst>
                <a:ext uri="{FF2B5EF4-FFF2-40B4-BE49-F238E27FC236}">
                  <a16:creationId xmlns:a16="http://schemas.microsoft.com/office/drawing/2014/main" id="{4C82DBB0-6A75-4D01-8B1D-0C172B84BAF7}"/>
                </a:ext>
              </a:extLst>
            </xdr:cNvPr>
            <xdr:cNvSpPr txBox="1"/>
          </xdr:nvSpPr>
          <xdr:spPr>
            <a:xfrm>
              <a:off x="6572250" y="1700211"/>
              <a:ext cx="2305050" cy="289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s-CO" sz="1800" i="1">
                          <a:latin typeface="Cambria Math" panose="02040503050406030204" pitchFamily="18" charset="0"/>
                        </a:rPr>
                      </m:ctrlPr>
                    </m:sSubPr>
                    <m:e>
                      <m:r>
                        <a:rPr lang="es-CO" sz="1800" b="0" i="1">
                          <a:latin typeface="Cambria Math" panose="02040503050406030204" pitchFamily="18" charset="0"/>
                        </a:rPr>
                        <m:t>𝐷</m:t>
                      </m:r>
                    </m:e>
                    <m:sub>
                      <m:r>
                        <a:rPr lang="es-CO" sz="1800" i="1">
                          <a:latin typeface="Cambria Math" panose="02040503050406030204" pitchFamily="18" charset="0"/>
                          <a:ea typeface="Cambria Math" panose="02040503050406030204" pitchFamily="18" charset="0"/>
                        </a:rPr>
                        <m:t>∝</m:t>
                      </m:r>
                      <m:r>
                        <a:rPr lang="es-CO" sz="1800" b="0" i="1">
                          <a:latin typeface="Cambria Math" panose="02040503050406030204" pitchFamily="18" charset="0"/>
                          <a:ea typeface="Cambria Math" panose="02040503050406030204" pitchFamily="18" charset="0"/>
                        </a:rPr>
                        <m:t>,</m:t>
                      </m:r>
                      <m:r>
                        <a:rPr lang="es-CO" sz="1800" b="0" i="1">
                          <a:latin typeface="Cambria Math" panose="02040503050406030204" pitchFamily="18" charset="0"/>
                          <a:ea typeface="Cambria Math" panose="02040503050406030204" pitchFamily="18" charset="0"/>
                        </a:rPr>
                        <m:t>𝑛</m:t>
                      </m:r>
                    </m:sub>
                  </m:sSub>
                  <m:r>
                    <a:rPr lang="es-CO" sz="1800" b="0" i="1">
                      <a:latin typeface="Cambria Math" panose="02040503050406030204" pitchFamily="18" charset="0"/>
                    </a:rPr>
                    <m:t>=</m:t>
                  </m:r>
                </m:oMath>
              </a14:m>
              <a:r>
                <a:rPr lang="es-CO" sz="1800"/>
                <a:t> 0,24170</a:t>
              </a:r>
            </a:p>
          </xdr:txBody>
        </xdr:sp>
      </mc:Choice>
      <mc:Fallback xmlns="">
        <xdr:sp macro="" textlink="">
          <xdr:nvSpPr>
            <xdr:cNvPr id="3" name="CuadroTexto 12">
              <a:extLst>
                <a:ext uri="{FF2B5EF4-FFF2-40B4-BE49-F238E27FC236}">
                  <a16:creationId xmlns:a16="http://schemas.microsoft.com/office/drawing/2014/main" id="{4C82DBB0-6A75-4D01-8B1D-0C172B84BAF7}"/>
                </a:ext>
              </a:extLst>
            </xdr:cNvPr>
            <xdr:cNvSpPr txBox="1"/>
          </xdr:nvSpPr>
          <xdr:spPr>
            <a:xfrm>
              <a:off x="6572250" y="1700211"/>
              <a:ext cx="2305050" cy="289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800" b="0" i="0">
                  <a:latin typeface="Cambria Math" panose="02040503050406030204" pitchFamily="18" charset="0"/>
                </a:rPr>
                <a:t>𝐷_(</a:t>
              </a:r>
              <a:r>
                <a:rPr lang="es-CO" sz="1800" i="0">
                  <a:latin typeface="Cambria Math" panose="02040503050406030204" pitchFamily="18" charset="0"/>
                  <a:ea typeface="Cambria Math" panose="02040503050406030204" pitchFamily="18" charset="0"/>
                </a:rPr>
                <a:t>∝</a:t>
              </a:r>
              <a:r>
                <a:rPr lang="es-CO" sz="1800" b="0" i="0">
                  <a:latin typeface="Cambria Math" panose="02040503050406030204" pitchFamily="18" charset="0"/>
                  <a:ea typeface="Cambria Math" panose="02040503050406030204" pitchFamily="18" charset="0"/>
                </a:rPr>
                <a:t>,𝑛)</a:t>
              </a:r>
              <a:r>
                <a:rPr lang="es-CO" sz="1800" b="0" i="0">
                  <a:latin typeface="Cambria Math" panose="02040503050406030204" pitchFamily="18" charset="0"/>
                </a:rPr>
                <a:t>=</a:t>
              </a:r>
              <a:r>
                <a:rPr lang="es-CO" sz="1800"/>
                <a:t> 0,24170</a:t>
              </a:r>
            </a:p>
          </xdr:txBody>
        </xdr:sp>
      </mc:Fallback>
    </mc:AlternateContent>
    <xdr:clientData/>
  </xdr:oneCellAnchor>
  <xdr:oneCellAnchor>
    <xdr:from>
      <xdr:col>9</xdr:col>
      <xdr:colOff>723900</xdr:colOff>
      <xdr:row>10</xdr:row>
      <xdr:rowOff>33337</xdr:rowOff>
    </xdr:from>
    <xdr:ext cx="895350" cy="219163"/>
    <mc:AlternateContent xmlns:mc="http://schemas.openxmlformats.org/markup-compatibility/2006" xmlns:a14="http://schemas.microsoft.com/office/drawing/2010/main">
      <mc:Choice Requires="a14">
        <xdr:sp macro="" textlink="">
          <xdr:nvSpPr>
            <xdr:cNvPr id="4" name="CuadroTexto 13">
              <a:extLst>
                <a:ext uri="{FF2B5EF4-FFF2-40B4-BE49-F238E27FC236}">
                  <a16:creationId xmlns:a16="http://schemas.microsoft.com/office/drawing/2014/main" id="{95FD4025-AB1C-4D2E-9089-57BE96018188}"/>
                </a:ext>
              </a:extLst>
            </xdr:cNvPr>
            <xdr:cNvSpPr txBox="1"/>
          </xdr:nvSpPr>
          <xdr:spPr>
            <a:xfrm>
              <a:off x="6296025" y="1995487"/>
              <a:ext cx="89535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i="1">
                        <a:latin typeface="Cambria Math" panose="02040503050406030204" pitchFamily="18" charset="0"/>
                        <a:ea typeface="Cambria Math" panose="02040503050406030204" pitchFamily="18" charset="0"/>
                      </a:rPr>
                      <m:t>𝛼</m:t>
                    </m:r>
                    <m:r>
                      <a:rPr lang="es-CO" sz="1400" b="0" i="1">
                        <a:latin typeface="Cambria Math" panose="02040503050406030204" pitchFamily="18" charset="0"/>
                        <a:ea typeface="Cambria Math" panose="02040503050406030204" pitchFamily="18" charset="0"/>
                      </a:rPr>
                      <m:t>=0,</m:t>
                    </m:r>
                    <m:r>
                      <a:rPr lang="es-ES" sz="1400" b="0" i="1">
                        <a:latin typeface="Cambria Math" panose="02040503050406030204" pitchFamily="18" charset="0"/>
                        <a:ea typeface="Cambria Math" panose="02040503050406030204" pitchFamily="18" charset="0"/>
                      </a:rPr>
                      <m:t>05</m:t>
                    </m:r>
                  </m:oMath>
                </m:oMathPara>
              </a14:m>
              <a:endParaRPr lang="es-CO" sz="1400"/>
            </a:p>
          </xdr:txBody>
        </xdr:sp>
      </mc:Choice>
      <mc:Fallback xmlns="">
        <xdr:sp macro="" textlink="">
          <xdr:nvSpPr>
            <xdr:cNvPr id="4" name="CuadroTexto 13">
              <a:extLst>
                <a:ext uri="{FF2B5EF4-FFF2-40B4-BE49-F238E27FC236}">
                  <a16:creationId xmlns:a16="http://schemas.microsoft.com/office/drawing/2014/main" id="{95FD4025-AB1C-4D2E-9089-57BE96018188}"/>
                </a:ext>
              </a:extLst>
            </xdr:cNvPr>
            <xdr:cNvSpPr txBox="1"/>
          </xdr:nvSpPr>
          <xdr:spPr>
            <a:xfrm>
              <a:off x="6296025" y="1995487"/>
              <a:ext cx="89535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i="0">
                  <a:latin typeface="Cambria Math" panose="02040503050406030204" pitchFamily="18" charset="0"/>
                  <a:ea typeface="Cambria Math" panose="02040503050406030204" pitchFamily="18" charset="0"/>
                </a:rPr>
                <a:t>𝛼</a:t>
              </a:r>
              <a:r>
                <a:rPr lang="es-CO" sz="1400" b="0" i="0">
                  <a:latin typeface="Cambria Math" panose="02040503050406030204" pitchFamily="18" charset="0"/>
                  <a:ea typeface="Cambria Math" panose="02040503050406030204" pitchFamily="18" charset="0"/>
                </a:rPr>
                <a:t>=0,</a:t>
              </a:r>
              <a:r>
                <a:rPr lang="es-ES" sz="1400" b="0" i="0">
                  <a:latin typeface="Cambria Math" panose="02040503050406030204" pitchFamily="18" charset="0"/>
                  <a:ea typeface="Cambria Math" panose="02040503050406030204" pitchFamily="18" charset="0"/>
                </a:rPr>
                <a:t>05</a:t>
              </a:r>
              <a:endParaRPr lang="es-CO" sz="1400"/>
            </a:p>
          </xdr:txBody>
        </xdr:sp>
      </mc:Fallback>
    </mc:AlternateContent>
    <xdr:clientData/>
  </xdr:oneCellAnchor>
  <xdr:oneCellAnchor>
    <xdr:from>
      <xdr:col>10</xdr:col>
      <xdr:colOff>0</xdr:colOff>
      <xdr:row>11</xdr:row>
      <xdr:rowOff>9525</xdr:rowOff>
    </xdr:from>
    <xdr:ext cx="895350" cy="219163"/>
    <mc:AlternateContent xmlns:mc="http://schemas.openxmlformats.org/markup-compatibility/2006" xmlns:a14="http://schemas.microsoft.com/office/drawing/2010/main">
      <mc:Choice Requires="a14">
        <xdr:sp macro="" textlink="">
          <xdr:nvSpPr>
            <xdr:cNvPr id="5" name="CuadroTexto 14">
              <a:extLst>
                <a:ext uri="{FF2B5EF4-FFF2-40B4-BE49-F238E27FC236}">
                  <a16:creationId xmlns:a16="http://schemas.microsoft.com/office/drawing/2014/main" id="{CFF58DCC-BEA0-468F-9435-1C8F55302331}"/>
                </a:ext>
              </a:extLst>
            </xdr:cNvPr>
            <xdr:cNvSpPr txBox="1"/>
          </xdr:nvSpPr>
          <xdr:spPr>
            <a:xfrm>
              <a:off x="6296025" y="2219325"/>
              <a:ext cx="89535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ea typeface="Cambria Math" panose="02040503050406030204" pitchFamily="18" charset="0"/>
                      </a:rPr>
                      <m:t>𝑛</m:t>
                    </m:r>
                    <m:r>
                      <a:rPr lang="es-CO" sz="1400" b="0" i="1">
                        <a:latin typeface="Cambria Math" panose="02040503050406030204" pitchFamily="18" charset="0"/>
                        <a:ea typeface="Cambria Math" panose="02040503050406030204" pitchFamily="18" charset="0"/>
                      </a:rPr>
                      <m:t>=30</m:t>
                    </m:r>
                  </m:oMath>
                </m:oMathPara>
              </a14:m>
              <a:endParaRPr lang="es-CO" sz="1400"/>
            </a:p>
          </xdr:txBody>
        </xdr:sp>
      </mc:Choice>
      <mc:Fallback xmlns="">
        <xdr:sp macro="" textlink="">
          <xdr:nvSpPr>
            <xdr:cNvPr id="5" name="CuadroTexto 14">
              <a:extLst>
                <a:ext uri="{FF2B5EF4-FFF2-40B4-BE49-F238E27FC236}">
                  <a16:creationId xmlns:a16="http://schemas.microsoft.com/office/drawing/2014/main" id="{CFF58DCC-BEA0-468F-9435-1C8F55302331}"/>
                </a:ext>
              </a:extLst>
            </xdr:cNvPr>
            <xdr:cNvSpPr txBox="1"/>
          </xdr:nvSpPr>
          <xdr:spPr>
            <a:xfrm>
              <a:off x="6296025" y="2219325"/>
              <a:ext cx="89535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ea typeface="Cambria Math" panose="02040503050406030204" pitchFamily="18" charset="0"/>
                </a:rPr>
                <a:t>𝑛=30</a:t>
              </a:r>
              <a:endParaRPr lang="es-CO" sz="1400"/>
            </a:p>
          </xdr:txBody>
        </xdr:sp>
      </mc:Fallback>
    </mc:AlternateContent>
    <xdr:clientData/>
  </xdr:oneCellAnchor>
  <xdr:oneCellAnchor>
    <xdr:from>
      <xdr:col>8</xdr:col>
      <xdr:colOff>485775</xdr:colOff>
      <xdr:row>13</xdr:row>
      <xdr:rowOff>14287</xdr:rowOff>
    </xdr:from>
    <xdr:ext cx="3992183" cy="321755"/>
    <mc:AlternateContent xmlns:mc="http://schemas.openxmlformats.org/markup-compatibility/2006" xmlns:a14="http://schemas.microsoft.com/office/drawing/2010/main">
      <mc:Choice Requires="a14">
        <xdr:sp macro="" textlink="">
          <xdr:nvSpPr>
            <xdr:cNvPr id="6" name="CuadroTexto 15">
              <a:extLst>
                <a:ext uri="{FF2B5EF4-FFF2-40B4-BE49-F238E27FC236}">
                  <a16:creationId xmlns:a16="http://schemas.microsoft.com/office/drawing/2014/main" id="{DB24D889-6085-41BC-85DD-7D1F8FCE2C85}"/>
                </a:ext>
              </a:extLst>
            </xdr:cNvPr>
            <xdr:cNvSpPr txBox="1"/>
          </xdr:nvSpPr>
          <xdr:spPr>
            <a:xfrm>
              <a:off x="5562600" y="2662237"/>
              <a:ext cx="3992183" cy="3217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2000" b="0"/>
                <a:t>si </a:t>
              </a:r>
              <a14:m>
                <m:oMath xmlns:m="http://schemas.openxmlformats.org/officeDocument/2006/math">
                  <m:r>
                    <a:rPr lang="es-CO" sz="2000" b="0" i="1">
                      <a:latin typeface="Cambria Math" panose="02040503050406030204" pitchFamily="18" charset="0"/>
                    </a:rPr>
                    <m:t>𝐷</m:t>
                  </m:r>
                  <m:r>
                    <a:rPr lang="es-CO" sz="2000" b="0" i="1">
                      <a:latin typeface="Cambria Math" panose="02040503050406030204" pitchFamily="18" charset="0"/>
                      <a:ea typeface="Cambria Math" panose="02040503050406030204" pitchFamily="18" charset="0"/>
                    </a:rPr>
                    <m:t>&lt;</m:t>
                  </m:r>
                  <m:sSub>
                    <m:sSubPr>
                      <m:ctrlPr>
                        <a:rPr lang="es-CO" sz="2000" i="1">
                          <a:solidFill>
                            <a:schemeClr val="tx1"/>
                          </a:solidFill>
                          <a:effectLst/>
                          <a:latin typeface="Cambria Math" panose="02040503050406030204" pitchFamily="18" charset="0"/>
                          <a:ea typeface="+mn-ea"/>
                          <a:cs typeface="+mn-cs"/>
                        </a:rPr>
                      </m:ctrlPr>
                    </m:sSubPr>
                    <m:e>
                      <m:r>
                        <a:rPr lang="es-CO" sz="2000" b="0" i="1">
                          <a:solidFill>
                            <a:schemeClr val="tx1"/>
                          </a:solidFill>
                          <a:effectLst/>
                          <a:latin typeface="Cambria Math" panose="02040503050406030204" pitchFamily="18" charset="0"/>
                          <a:ea typeface="+mn-ea"/>
                          <a:cs typeface="+mn-cs"/>
                        </a:rPr>
                        <m:t>𝐷</m:t>
                      </m:r>
                    </m:e>
                    <m:sub>
                      <m:r>
                        <a:rPr lang="es-CO" sz="2000" i="1">
                          <a:solidFill>
                            <a:schemeClr val="tx1"/>
                          </a:solidFill>
                          <a:effectLst/>
                          <a:latin typeface="Cambria Math" panose="02040503050406030204" pitchFamily="18" charset="0"/>
                          <a:ea typeface="+mn-ea"/>
                          <a:cs typeface="+mn-cs"/>
                        </a:rPr>
                        <m:t>∝</m:t>
                      </m:r>
                      <m:r>
                        <a:rPr lang="es-CO" sz="2000" b="0" i="1">
                          <a:solidFill>
                            <a:schemeClr val="tx1"/>
                          </a:solidFill>
                          <a:effectLst/>
                          <a:latin typeface="Cambria Math" panose="02040503050406030204" pitchFamily="18" charset="0"/>
                          <a:ea typeface="+mn-ea"/>
                          <a:cs typeface="+mn-cs"/>
                        </a:rPr>
                        <m:t>,</m:t>
                      </m:r>
                      <m:r>
                        <a:rPr lang="es-CO" sz="2000" b="0" i="1">
                          <a:solidFill>
                            <a:schemeClr val="tx1"/>
                          </a:solidFill>
                          <a:effectLst/>
                          <a:latin typeface="Cambria Math" panose="02040503050406030204" pitchFamily="18" charset="0"/>
                          <a:ea typeface="+mn-ea"/>
                          <a:cs typeface="+mn-cs"/>
                        </a:rPr>
                        <m:t>𝑛</m:t>
                      </m:r>
                    </m:sub>
                  </m:sSub>
                </m:oMath>
              </a14:m>
              <a:r>
                <a:rPr lang="es-CO" sz="2000"/>
                <a:t> se acepta la hipótesis</a:t>
              </a:r>
              <a:r>
                <a:rPr lang="es-CO" sz="2000" baseline="0"/>
                <a:t> nula</a:t>
              </a:r>
              <a:endParaRPr lang="es-CO" sz="2000"/>
            </a:p>
          </xdr:txBody>
        </xdr:sp>
      </mc:Choice>
      <mc:Fallback xmlns="">
        <xdr:sp macro="" textlink="">
          <xdr:nvSpPr>
            <xdr:cNvPr id="6" name="CuadroTexto 15">
              <a:extLst>
                <a:ext uri="{FF2B5EF4-FFF2-40B4-BE49-F238E27FC236}">
                  <a16:creationId xmlns:a16="http://schemas.microsoft.com/office/drawing/2014/main" id="{DB24D889-6085-41BC-85DD-7D1F8FCE2C85}"/>
                </a:ext>
              </a:extLst>
            </xdr:cNvPr>
            <xdr:cNvSpPr txBox="1"/>
          </xdr:nvSpPr>
          <xdr:spPr>
            <a:xfrm>
              <a:off x="5562600" y="2662237"/>
              <a:ext cx="3992183" cy="3217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2000" b="0"/>
                <a:t>si </a:t>
              </a:r>
              <a:r>
                <a:rPr lang="es-CO" sz="2000" b="0" i="0">
                  <a:latin typeface="Cambria Math" panose="02040503050406030204" pitchFamily="18" charset="0"/>
                </a:rPr>
                <a:t>𝐷</a:t>
              </a:r>
              <a:r>
                <a:rPr lang="es-CO" sz="2000" b="0" i="0">
                  <a:latin typeface="Cambria Math" panose="02040503050406030204" pitchFamily="18" charset="0"/>
                  <a:ea typeface="Cambria Math" panose="02040503050406030204" pitchFamily="18" charset="0"/>
                </a:rPr>
                <a:t>&lt;</a:t>
              </a:r>
              <a:r>
                <a:rPr lang="es-CO" sz="2000" b="0" i="0">
                  <a:solidFill>
                    <a:schemeClr val="tx1"/>
                  </a:solidFill>
                  <a:effectLst/>
                  <a:latin typeface="Cambria Math" panose="02040503050406030204" pitchFamily="18" charset="0"/>
                  <a:ea typeface="+mn-ea"/>
                  <a:cs typeface="+mn-cs"/>
                </a:rPr>
                <a:t>𝐷_(</a:t>
              </a:r>
              <a:r>
                <a:rPr lang="es-CO" sz="2000" i="0">
                  <a:solidFill>
                    <a:schemeClr val="tx1"/>
                  </a:solidFill>
                  <a:effectLst/>
                  <a:latin typeface="Cambria Math" panose="02040503050406030204" pitchFamily="18" charset="0"/>
                  <a:ea typeface="+mn-ea"/>
                  <a:cs typeface="+mn-cs"/>
                </a:rPr>
                <a:t>∝</a:t>
              </a:r>
              <a:r>
                <a:rPr lang="es-CO" sz="2000" b="0" i="0">
                  <a:solidFill>
                    <a:schemeClr val="tx1"/>
                  </a:solidFill>
                  <a:effectLst/>
                  <a:latin typeface="Cambria Math" panose="02040503050406030204" pitchFamily="18" charset="0"/>
                  <a:ea typeface="+mn-ea"/>
                  <a:cs typeface="+mn-cs"/>
                </a:rPr>
                <a:t>,𝑛)</a:t>
              </a:r>
              <a:r>
                <a:rPr lang="es-CO" sz="2000"/>
                <a:t> se acepta la hipótesis</a:t>
              </a:r>
              <a:r>
                <a:rPr lang="es-CO" sz="2000" baseline="0"/>
                <a:t> nula</a:t>
              </a:r>
              <a:endParaRPr lang="es-CO" sz="20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9</xdr:col>
      <xdr:colOff>409578</xdr:colOff>
      <xdr:row>6</xdr:row>
      <xdr:rowOff>19046</xdr:rowOff>
    </xdr:from>
    <xdr:ext cx="1533522" cy="520399"/>
    <mc:AlternateContent xmlns:mc="http://schemas.openxmlformats.org/markup-compatibility/2006" xmlns:a14="http://schemas.microsoft.com/office/drawing/2010/main">
      <mc:Choice Requires="a14">
        <xdr:sp macro="" textlink="">
          <xdr:nvSpPr>
            <xdr:cNvPr id="2" name="CuadroTexto 2">
              <a:extLst>
                <a:ext uri="{FF2B5EF4-FFF2-40B4-BE49-F238E27FC236}">
                  <a16:creationId xmlns:a16="http://schemas.microsoft.com/office/drawing/2014/main" id="{7228AF05-BCF6-4B38-BA8E-2662FF00257B}"/>
                </a:ext>
              </a:extLst>
            </xdr:cNvPr>
            <xdr:cNvSpPr txBox="1"/>
          </xdr:nvSpPr>
          <xdr:spPr>
            <a:xfrm>
              <a:off x="6953253" y="1200146"/>
              <a:ext cx="1533522" cy="520399"/>
            </a:xfrm>
            <a:prstGeom prst="rect">
              <a:avLst/>
            </a:prstGeom>
            <a:noFill/>
            <a:ln cap="flat">
              <a:noFill/>
            </a:ln>
          </xdr:spPr>
          <xdr:txBody>
            <a:bodyPr vert="horz" wrap="square" lIns="0" tIns="0" rIns="0" bIns="0" anchor="t" anchorCtr="0" compatLnSpc="0">
              <a:sp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14:m>
                <m:oMathPara xmlns:m="http://schemas.openxmlformats.org/officeDocument/2006/math">
                  <m:oMathParaPr>
                    <m:jc m:val="centerGroup"/>
                  </m:oMathParaPr>
                  <m:oMath xmlns:m="http://schemas.openxmlformats.org/officeDocument/2006/math">
                    <m:sSub>
                      <m:sSubPr>
                        <m:ctrlPr>
                          <a:rPr lang="es-CO" i="1">
                            <a:latin typeface="Cambria Math" panose="02040503050406030204" pitchFamily="18" charset="0"/>
                          </a:rPr>
                        </m:ctrlPr>
                      </m:sSubPr>
                      <m:e>
                        <m:r>
                          <a:rPr lang="es-CO" i="1">
                            <a:latin typeface="Cambria Math" panose="02040503050406030204" pitchFamily="18" charset="0"/>
                          </a:rPr>
                          <m:t>𝜇</m:t>
                        </m:r>
                      </m:e>
                      <m:sub>
                        <m:sSub>
                          <m:sSubPr>
                            <m:ctrlPr>
                              <a:rPr lang="es-CO" i="1">
                                <a:latin typeface="Cambria Math" panose="02040503050406030204" pitchFamily="18" charset="0"/>
                              </a:rPr>
                            </m:ctrlPr>
                          </m:sSubPr>
                          <m:e>
                            <m:r>
                              <a:rPr lang="es-CO" i="1">
                                <a:latin typeface="Cambria Math" panose="02040503050406030204" pitchFamily="18" charset="0"/>
                              </a:rPr>
                              <m:t>𝐶</m:t>
                            </m:r>
                          </m:e>
                          <m:sub>
                            <m:r>
                              <a:rPr lang="es-CO" i="1">
                                <a:latin typeface="Cambria Math" panose="02040503050406030204" pitchFamily="18" charset="0"/>
                              </a:rPr>
                              <m:t>𝑜</m:t>
                            </m:r>
                          </m:sub>
                        </m:sSub>
                      </m:sub>
                    </m:sSub>
                    <m:r>
                      <a:rPr lang="es-CO" i="0">
                        <a:latin typeface="Cambria Math" panose="02040503050406030204" pitchFamily="18" charset="0"/>
                      </a:rPr>
                      <m:t>=</m:t>
                    </m:r>
                    <m:f>
                      <m:fPr>
                        <m:ctrlPr>
                          <a:rPr lang="es-CO" i="1">
                            <a:latin typeface="Cambria Math" panose="02040503050406030204" pitchFamily="18" charset="0"/>
                          </a:rPr>
                        </m:ctrlPr>
                      </m:fPr>
                      <m:num>
                        <m:r>
                          <a:rPr lang="es-CO" i="0">
                            <a:latin typeface="Cambria Math" panose="02040503050406030204" pitchFamily="18" charset="0"/>
                          </a:rPr>
                          <m:t>2</m:t>
                        </m:r>
                        <m:r>
                          <a:rPr lang="es-CO" i="1">
                            <a:latin typeface="Cambria Math" panose="02040503050406030204" pitchFamily="18" charset="0"/>
                          </a:rPr>
                          <m:t>𝑛</m:t>
                        </m:r>
                        <m:r>
                          <a:rPr lang="es-CO" i="0">
                            <a:latin typeface="Cambria Math" panose="02040503050406030204" pitchFamily="18" charset="0"/>
                          </a:rPr>
                          <m:t>−1</m:t>
                        </m:r>
                      </m:num>
                      <m:den>
                        <m:r>
                          <a:rPr lang="es-CO" i="0">
                            <a:latin typeface="Cambria Math" panose="02040503050406030204" pitchFamily="18" charset="0"/>
                          </a:rPr>
                          <m:t>3</m:t>
                        </m:r>
                      </m:den>
                    </m:f>
                  </m:oMath>
                </m:oMathPara>
              </a14:m>
              <a:endParaRPr lang="es-CO" sz="1100" b="0" i="0" u="none" strike="noStrike" kern="0" cap="none" spc="0" baseline="0">
                <a:solidFill>
                  <a:srgbClr val="000000"/>
                </a:solidFill>
                <a:uFillTx/>
                <a:latin typeface="Calibri"/>
              </a:endParaRPr>
            </a:p>
          </xdr:txBody>
        </xdr:sp>
      </mc:Choice>
      <mc:Fallback xmlns="">
        <xdr:sp macro="" textlink="">
          <xdr:nvSpPr>
            <xdr:cNvPr id="2" name="CuadroTexto 2">
              <a:extLst>
                <a:ext uri="{FF2B5EF4-FFF2-40B4-BE49-F238E27FC236}">
                  <a16:creationId xmlns:a16="http://schemas.microsoft.com/office/drawing/2014/main" id="{7228AF05-BCF6-4B38-BA8E-2662FF00257B}"/>
                </a:ext>
              </a:extLst>
            </xdr:cNvPr>
            <xdr:cNvSpPr txBox="1"/>
          </xdr:nvSpPr>
          <xdr:spPr>
            <a:xfrm>
              <a:off x="6953253" y="1200146"/>
              <a:ext cx="1533522" cy="520399"/>
            </a:xfrm>
            <a:prstGeom prst="rect">
              <a:avLst/>
            </a:prstGeom>
            <a:noFill/>
            <a:ln cap="flat">
              <a:noFill/>
            </a:ln>
          </xdr:spPr>
          <xdr:txBody>
            <a:bodyPr vert="horz" wrap="square" lIns="0" tIns="0" rIns="0" bIns="0" anchor="t" anchorCtr="0" compatLnSpc="0">
              <a:sp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s-CO" i="0">
                  <a:latin typeface="Cambria Math" panose="02040503050406030204" pitchFamily="18" charset="0"/>
                </a:rPr>
                <a:t>𝜇_(𝐶_𝑜 )=(2𝑛−1)/3</a:t>
              </a:r>
              <a:endParaRPr lang="es-CO" sz="1100" b="0" i="0" u="none" strike="noStrike" kern="0" cap="none" spc="0" baseline="0">
                <a:solidFill>
                  <a:srgbClr val="000000"/>
                </a:solidFill>
                <a:uFillTx/>
                <a:latin typeface="Calibri"/>
              </a:endParaRPr>
            </a:p>
          </xdr:txBody>
        </xdr:sp>
      </mc:Fallback>
    </mc:AlternateContent>
    <xdr:clientData/>
  </xdr:oneCellAnchor>
  <xdr:oneCellAnchor>
    <xdr:from>
      <xdr:col>10</xdr:col>
      <xdr:colOff>0</xdr:colOff>
      <xdr:row>10</xdr:row>
      <xdr:rowOff>0</xdr:rowOff>
    </xdr:from>
    <xdr:ext cx="1059396" cy="346886"/>
    <mc:AlternateContent xmlns:mc="http://schemas.openxmlformats.org/markup-compatibility/2006" xmlns:a14="http://schemas.microsoft.com/office/drawing/2010/main">
      <mc:Choice Requires="a14">
        <xdr:sp macro="" textlink="">
          <xdr:nvSpPr>
            <xdr:cNvPr id="3" name="CuadroTexto 3">
              <a:extLst>
                <a:ext uri="{FF2B5EF4-FFF2-40B4-BE49-F238E27FC236}">
                  <a16:creationId xmlns:a16="http://schemas.microsoft.com/office/drawing/2014/main" id="{CCFED2E1-7DD6-482C-95AD-B816BF5D4B9B}"/>
                </a:ext>
              </a:extLst>
            </xdr:cNvPr>
            <xdr:cNvSpPr txBox="1"/>
          </xdr:nvSpPr>
          <xdr:spPr>
            <a:xfrm>
              <a:off x="7153275" y="1990725"/>
              <a:ext cx="1059396" cy="346886"/>
            </a:xfrm>
            <a:prstGeom prst="rect">
              <a:avLst/>
            </a:prstGeom>
            <a:noFill/>
            <a:ln cap="flat">
              <a:noFill/>
            </a:ln>
          </xdr:spPr>
          <xdr:txBody>
            <a:bodyPr vert="horz" wrap="none" lIns="0" tIns="0" rIns="0" bIns="0" anchor="t" anchorCtr="0" compatLnSpc="0">
              <a:sp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14:m>
                <m:oMathPara xmlns:m="http://schemas.openxmlformats.org/officeDocument/2006/math">
                  <m:oMathParaPr>
                    <m:jc m:val="centerGroup"/>
                  </m:oMathParaPr>
                  <m:oMath xmlns:m="http://schemas.openxmlformats.org/officeDocument/2006/math">
                    <m:sSubSup>
                      <m:sSubSupPr>
                        <m:ctrlPr>
                          <a:rPr lang="es-CO" i="1">
                            <a:latin typeface="Cambria Math" panose="02040503050406030204" pitchFamily="18" charset="0"/>
                          </a:rPr>
                        </m:ctrlPr>
                      </m:sSubSupPr>
                      <m:e>
                        <m:r>
                          <a:rPr lang="es-CO" i="1">
                            <a:latin typeface="Cambria Math" panose="02040503050406030204" pitchFamily="18" charset="0"/>
                          </a:rPr>
                          <m:t>𝜎</m:t>
                        </m:r>
                      </m:e>
                      <m:sub>
                        <m:sSub>
                          <m:sSubPr>
                            <m:ctrlPr>
                              <a:rPr lang="es-CO" i="1">
                                <a:latin typeface="Cambria Math" panose="02040503050406030204" pitchFamily="18" charset="0"/>
                              </a:rPr>
                            </m:ctrlPr>
                          </m:sSubPr>
                          <m:e>
                            <m:r>
                              <a:rPr lang="es-CO" i="1">
                                <a:latin typeface="Cambria Math" panose="02040503050406030204" pitchFamily="18" charset="0"/>
                              </a:rPr>
                              <m:t>𝐶</m:t>
                            </m:r>
                          </m:e>
                          <m:sub>
                            <m:r>
                              <a:rPr lang="es-CO" i="1">
                                <a:latin typeface="Cambria Math" panose="02040503050406030204" pitchFamily="18" charset="0"/>
                              </a:rPr>
                              <m:t>𝑜</m:t>
                            </m:r>
                          </m:sub>
                        </m:sSub>
                      </m:sub>
                      <m:sup>
                        <m:r>
                          <a:rPr lang="es-CO" i="0">
                            <a:latin typeface="Cambria Math" panose="02040503050406030204" pitchFamily="18" charset="0"/>
                          </a:rPr>
                          <m:t>2</m:t>
                        </m:r>
                      </m:sup>
                    </m:sSubSup>
                    <m:r>
                      <a:rPr lang="es-CO" i="0">
                        <a:latin typeface="Cambria Math" panose="02040503050406030204" pitchFamily="18" charset="0"/>
                      </a:rPr>
                      <m:t>=</m:t>
                    </m:r>
                    <m:f>
                      <m:fPr>
                        <m:ctrlPr>
                          <a:rPr lang="es-CO" i="1">
                            <a:latin typeface="Cambria Math" panose="02040503050406030204" pitchFamily="18" charset="0"/>
                          </a:rPr>
                        </m:ctrlPr>
                      </m:fPr>
                      <m:num>
                        <m:r>
                          <a:rPr lang="es-CO" i="0">
                            <a:latin typeface="Cambria Math" panose="02040503050406030204" pitchFamily="18" charset="0"/>
                          </a:rPr>
                          <m:t>16</m:t>
                        </m:r>
                        <m:r>
                          <a:rPr lang="es-CO" i="1">
                            <a:latin typeface="Cambria Math" panose="02040503050406030204" pitchFamily="18" charset="0"/>
                          </a:rPr>
                          <m:t>𝑛</m:t>
                        </m:r>
                        <m:r>
                          <a:rPr lang="es-CO" i="0">
                            <a:latin typeface="Cambria Math" panose="02040503050406030204" pitchFamily="18" charset="0"/>
                          </a:rPr>
                          <m:t>−29</m:t>
                        </m:r>
                      </m:num>
                      <m:den>
                        <m:r>
                          <a:rPr lang="es-CO" i="0">
                            <a:latin typeface="Cambria Math" panose="02040503050406030204" pitchFamily="18" charset="0"/>
                          </a:rPr>
                          <m:t>90</m:t>
                        </m:r>
                      </m:den>
                    </m:f>
                  </m:oMath>
                </m:oMathPara>
              </a14:m>
              <a:endParaRPr lang="es-CO" sz="1200" b="0" i="0" u="none" strike="noStrike" kern="0" cap="none" spc="0" baseline="0">
                <a:solidFill>
                  <a:srgbClr val="000000"/>
                </a:solidFill>
                <a:uFillTx/>
                <a:latin typeface="Calibri"/>
              </a:endParaRPr>
            </a:p>
          </xdr:txBody>
        </xdr:sp>
      </mc:Choice>
      <mc:Fallback xmlns="">
        <xdr:sp macro="" textlink="">
          <xdr:nvSpPr>
            <xdr:cNvPr id="3" name="CuadroTexto 3">
              <a:extLst>
                <a:ext uri="{FF2B5EF4-FFF2-40B4-BE49-F238E27FC236}">
                  <a16:creationId xmlns:a16="http://schemas.microsoft.com/office/drawing/2014/main" id="{CCFED2E1-7DD6-482C-95AD-B816BF5D4B9B}"/>
                </a:ext>
              </a:extLst>
            </xdr:cNvPr>
            <xdr:cNvSpPr txBox="1"/>
          </xdr:nvSpPr>
          <xdr:spPr>
            <a:xfrm>
              <a:off x="7153275" y="1990725"/>
              <a:ext cx="1059396" cy="346886"/>
            </a:xfrm>
            <a:prstGeom prst="rect">
              <a:avLst/>
            </a:prstGeom>
            <a:noFill/>
            <a:ln cap="flat">
              <a:noFill/>
            </a:ln>
          </xdr:spPr>
          <xdr:txBody>
            <a:bodyPr vert="horz" wrap="none" lIns="0" tIns="0" rIns="0" bIns="0" anchor="t" anchorCtr="0" compatLnSpc="0">
              <a:sp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s-CO" i="0">
                  <a:latin typeface="Cambria Math" panose="02040503050406030204" pitchFamily="18" charset="0"/>
                </a:rPr>
                <a:t>𝜎_(𝐶_𝑜)^2=(16𝑛−29)/90</a:t>
              </a:r>
              <a:endParaRPr lang="es-CO" sz="1200" b="0" i="0" u="none" strike="noStrike" kern="0" cap="none" spc="0" baseline="0">
                <a:solidFill>
                  <a:srgbClr val="000000"/>
                </a:solidFill>
                <a:uFillTx/>
                <a:latin typeface="Calibri"/>
              </a:endParaRPr>
            </a:p>
          </xdr:txBody>
        </xdr:sp>
      </mc:Fallback>
    </mc:AlternateContent>
    <xdr:clientData/>
  </xdr:oneCellAnchor>
  <xdr:oneCellAnchor>
    <xdr:from>
      <xdr:col>10</xdr:col>
      <xdr:colOff>0</xdr:colOff>
      <xdr:row>13</xdr:row>
      <xdr:rowOff>0</xdr:rowOff>
    </xdr:from>
    <xdr:ext cx="964820" cy="389854"/>
    <mc:AlternateContent xmlns:mc="http://schemas.openxmlformats.org/markup-compatibility/2006" xmlns:a14="http://schemas.microsoft.com/office/drawing/2010/main">
      <mc:Choice Requires="a14">
        <xdr:sp macro="" textlink="">
          <xdr:nvSpPr>
            <xdr:cNvPr id="4" name="CuadroTexto 8">
              <a:extLst>
                <a:ext uri="{FF2B5EF4-FFF2-40B4-BE49-F238E27FC236}">
                  <a16:creationId xmlns:a16="http://schemas.microsoft.com/office/drawing/2014/main" id="{668BA3D6-4D5C-4B1E-8E47-2DFBD8F99943}"/>
                </a:ext>
              </a:extLst>
            </xdr:cNvPr>
            <xdr:cNvSpPr txBox="1"/>
          </xdr:nvSpPr>
          <xdr:spPr>
            <a:xfrm>
              <a:off x="7153275" y="2562225"/>
              <a:ext cx="964820" cy="389854"/>
            </a:xfrm>
            <a:prstGeom prst="rect">
              <a:avLst/>
            </a:prstGeom>
            <a:noFill/>
            <a:ln cap="flat">
              <a:noFill/>
            </a:ln>
          </xdr:spPr>
          <xdr:txBody>
            <a:bodyPr vert="horz" wrap="none" lIns="0" tIns="0" rIns="0" bIns="0" anchor="t" anchorCtr="0" compatLnSpc="0">
              <a:sp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14:m>
                <m:oMathPara xmlns:m="http://schemas.openxmlformats.org/officeDocument/2006/math">
                  <m:oMathParaPr>
                    <m:jc m:val="centerGroup"/>
                  </m:oMathParaPr>
                  <m:oMath xmlns:m="http://schemas.openxmlformats.org/officeDocument/2006/math">
                    <m:sSub>
                      <m:sSubPr>
                        <m:ctrlPr>
                          <a:rPr lang="es-CO" i="1">
                            <a:latin typeface="Cambria Math" panose="02040503050406030204" pitchFamily="18" charset="0"/>
                          </a:rPr>
                        </m:ctrlPr>
                      </m:sSubPr>
                      <m:e>
                        <m:r>
                          <a:rPr lang="es-CO" i="1">
                            <a:latin typeface="Cambria Math" panose="02040503050406030204" pitchFamily="18" charset="0"/>
                          </a:rPr>
                          <m:t>𝑍</m:t>
                        </m:r>
                      </m:e>
                      <m:sub>
                        <m:r>
                          <a:rPr lang="es-CO" i="1">
                            <a:latin typeface="Cambria Math" panose="02040503050406030204" pitchFamily="18" charset="0"/>
                          </a:rPr>
                          <m:t>𝑜</m:t>
                        </m:r>
                      </m:sub>
                    </m:sSub>
                    <m:r>
                      <a:rPr lang="es-CO" i="0">
                        <a:latin typeface="Cambria Math" panose="02040503050406030204" pitchFamily="18" charset="0"/>
                      </a:rPr>
                      <m:t>=</m:t>
                    </m:r>
                    <m:d>
                      <m:dPr>
                        <m:begChr m:val="|"/>
                        <m:endChr m:val="|"/>
                        <m:ctrlPr>
                          <a:rPr lang="es-CO" i="1">
                            <a:latin typeface="Cambria Math" panose="02040503050406030204" pitchFamily="18" charset="0"/>
                          </a:rPr>
                        </m:ctrlPr>
                      </m:dPr>
                      <m:e>
                        <m:f>
                          <m:fPr>
                            <m:ctrlPr>
                              <a:rPr lang="es-CO" i="1">
                                <a:latin typeface="Cambria Math" panose="02040503050406030204" pitchFamily="18" charset="0"/>
                              </a:rPr>
                            </m:ctrlPr>
                          </m:fPr>
                          <m:num>
                            <m:sSub>
                              <m:sSubPr>
                                <m:ctrlPr>
                                  <a:rPr lang="es-CO" i="1">
                                    <a:latin typeface="Cambria Math" panose="02040503050406030204" pitchFamily="18" charset="0"/>
                                  </a:rPr>
                                </m:ctrlPr>
                              </m:sSubPr>
                              <m:e>
                                <m:r>
                                  <a:rPr lang="es-CO" i="1">
                                    <a:latin typeface="Cambria Math" panose="02040503050406030204" pitchFamily="18" charset="0"/>
                                  </a:rPr>
                                  <m:t>𝐶</m:t>
                                </m:r>
                              </m:e>
                              <m:sub>
                                <m:r>
                                  <a:rPr lang="es-CO" i="1">
                                    <a:latin typeface="Cambria Math" panose="02040503050406030204" pitchFamily="18" charset="0"/>
                                  </a:rPr>
                                  <m:t>𝑜</m:t>
                                </m:r>
                              </m:sub>
                            </m:sSub>
                            <m:r>
                              <a:rPr lang="es-CO" i="0">
                                <a:latin typeface="Cambria Math" panose="02040503050406030204" pitchFamily="18" charset="0"/>
                              </a:rPr>
                              <m:t>−</m:t>
                            </m:r>
                            <m:sSub>
                              <m:sSubPr>
                                <m:ctrlPr>
                                  <a:rPr lang="es-CO" i="1">
                                    <a:latin typeface="Cambria Math" panose="02040503050406030204" pitchFamily="18" charset="0"/>
                                  </a:rPr>
                                </m:ctrlPr>
                              </m:sSubPr>
                              <m:e>
                                <m:r>
                                  <a:rPr lang="es-CO" i="1">
                                    <a:latin typeface="Cambria Math" panose="02040503050406030204" pitchFamily="18" charset="0"/>
                                  </a:rPr>
                                  <m:t>𝜇</m:t>
                                </m:r>
                              </m:e>
                              <m:sub>
                                <m:sSub>
                                  <m:sSubPr>
                                    <m:ctrlPr>
                                      <a:rPr lang="es-CO" i="1">
                                        <a:latin typeface="Cambria Math" panose="02040503050406030204" pitchFamily="18" charset="0"/>
                                      </a:rPr>
                                    </m:ctrlPr>
                                  </m:sSubPr>
                                  <m:e>
                                    <m:r>
                                      <a:rPr lang="es-CO" i="1">
                                        <a:latin typeface="Cambria Math" panose="02040503050406030204" pitchFamily="18" charset="0"/>
                                      </a:rPr>
                                      <m:t>𝐶</m:t>
                                    </m:r>
                                  </m:e>
                                  <m:sub>
                                    <m:r>
                                      <a:rPr lang="es-CO" i="0">
                                        <a:latin typeface="Cambria Math" panose="02040503050406030204" pitchFamily="18" charset="0"/>
                                      </a:rPr>
                                      <m:t>0</m:t>
                                    </m:r>
                                  </m:sub>
                                </m:sSub>
                              </m:sub>
                            </m:sSub>
                          </m:num>
                          <m:den>
                            <m:sSub>
                              <m:sSubPr>
                                <m:ctrlPr>
                                  <a:rPr lang="es-CO" i="1">
                                    <a:latin typeface="Cambria Math" panose="02040503050406030204" pitchFamily="18" charset="0"/>
                                  </a:rPr>
                                </m:ctrlPr>
                              </m:sSubPr>
                              <m:e>
                                <m:r>
                                  <a:rPr lang="es-CO" i="1">
                                    <a:latin typeface="Cambria Math" panose="02040503050406030204" pitchFamily="18" charset="0"/>
                                  </a:rPr>
                                  <m:t>𝜎</m:t>
                                </m:r>
                              </m:e>
                              <m:sub>
                                <m:sSub>
                                  <m:sSubPr>
                                    <m:ctrlPr>
                                      <a:rPr lang="es-CO" i="1">
                                        <a:latin typeface="Cambria Math" panose="02040503050406030204" pitchFamily="18" charset="0"/>
                                      </a:rPr>
                                    </m:ctrlPr>
                                  </m:sSubPr>
                                  <m:e>
                                    <m:r>
                                      <a:rPr lang="es-CO" i="1">
                                        <a:latin typeface="Cambria Math" panose="02040503050406030204" pitchFamily="18" charset="0"/>
                                      </a:rPr>
                                      <m:t>𝐶</m:t>
                                    </m:r>
                                  </m:e>
                                  <m:sub>
                                    <m:r>
                                      <a:rPr lang="es-CO" i="1">
                                        <a:latin typeface="Cambria Math" panose="02040503050406030204" pitchFamily="18" charset="0"/>
                                      </a:rPr>
                                      <m:t>𝑜</m:t>
                                    </m:r>
                                  </m:sub>
                                </m:sSub>
                              </m:sub>
                            </m:sSub>
                          </m:den>
                        </m:f>
                      </m:e>
                    </m:d>
                  </m:oMath>
                </m:oMathPara>
              </a14:m>
              <a:endParaRPr lang="es-CO" sz="1100" b="0" i="0" u="none" strike="noStrike" kern="0" cap="none" spc="0" baseline="0">
                <a:solidFill>
                  <a:srgbClr val="000000"/>
                </a:solidFill>
                <a:uFillTx/>
                <a:latin typeface="Calibri"/>
              </a:endParaRPr>
            </a:p>
          </xdr:txBody>
        </xdr:sp>
      </mc:Choice>
      <mc:Fallback xmlns="">
        <xdr:sp macro="" textlink="">
          <xdr:nvSpPr>
            <xdr:cNvPr id="4" name="CuadroTexto 8">
              <a:extLst>
                <a:ext uri="{FF2B5EF4-FFF2-40B4-BE49-F238E27FC236}">
                  <a16:creationId xmlns:a16="http://schemas.microsoft.com/office/drawing/2014/main" id="{668BA3D6-4D5C-4B1E-8E47-2DFBD8F99943}"/>
                </a:ext>
              </a:extLst>
            </xdr:cNvPr>
            <xdr:cNvSpPr txBox="1"/>
          </xdr:nvSpPr>
          <xdr:spPr>
            <a:xfrm>
              <a:off x="7153275" y="2562225"/>
              <a:ext cx="964820" cy="389854"/>
            </a:xfrm>
            <a:prstGeom prst="rect">
              <a:avLst/>
            </a:prstGeom>
            <a:noFill/>
            <a:ln cap="flat">
              <a:noFill/>
            </a:ln>
          </xdr:spPr>
          <xdr:txBody>
            <a:bodyPr vert="horz" wrap="none" lIns="0" tIns="0" rIns="0" bIns="0" anchor="t" anchorCtr="0" compatLnSpc="0">
              <a:sp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s-CO" i="0">
                  <a:latin typeface="Cambria Math" panose="02040503050406030204" pitchFamily="18" charset="0"/>
                </a:rPr>
                <a:t>𝑍_𝑜=|(𝐶_𝑜−𝜇_(𝐶_0 ))/𝜎_(𝐶_𝑜 ) |</a:t>
              </a:r>
              <a:endParaRPr lang="es-CO" sz="1100" b="0" i="0" u="none" strike="noStrike" kern="0" cap="none" spc="0" baseline="0">
                <a:solidFill>
                  <a:srgbClr val="000000"/>
                </a:solidFill>
                <a:uFillTx/>
                <a:latin typeface="Calibri"/>
              </a:endParaRPr>
            </a:p>
          </xdr:txBody>
        </xdr:sp>
      </mc:Fallback>
    </mc:AlternateContent>
    <xdr:clientData/>
  </xdr:oneCellAnchor>
  <xdr:oneCellAnchor>
    <xdr:from>
      <xdr:col>9</xdr:col>
      <xdr:colOff>247650</xdr:colOff>
      <xdr:row>17</xdr:row>
      <xdr:rowOff>38100</xdr:rowOff>
    </xdr:from>
    <xdr:ext cx="3022018" cy="642804"/>
    <mc:AlternateContent xmlns:mc="http://schemas.openxmlformats.org/markup-compatibility/2006" xmlns:a14="http://schemas.microsoft.com/office/drawing/2010/main">
      <mc:Choice Requires="a14">
        <xdr:sp macro="" textlink="">
          <xdr:nvSpPr>
            <xdr:cNvPr id="5" name="CuadroTexto 9">
              <a:extLst>
                <a:ext uri="{FF2B5EF4-FFF2-40B4-BE49-F238E27FC236}">
                  <a16:creationId xmlns:a16="http://schemas.microsoft.com/office/drawing/2014/main" id="{B2F9F7B9-2CE8-41B2-9605-467E2B4AED44}"/>
                </a:ext>
              </a:extLst>
            </xdr:cNvPr>
            <xdr:cNvSpPr txBox="1"/>
          </xdr:nvSpPr>
          <xdr:spPr>
            <a:xfrm>
              <a:off x="6791325" y="3362325"/>
              <a:ext cx="3022018" cy="642804"/>
            </a:xfrm>
            <a:prstGeom prst="rect">
              <a:avLst/>
            </a:prstGeom>
            <a:noFill/>
            <a:ln cap="flat">
              <a:noFill/>
            </a:ln>
          </xdr:spPr>
          <xdr:txBody>
            <a:bodyPr vert="horz" wrap="square" lIns="0" tIns="0" rIns="0" bIns="0" anchor="t" anchorCtr="0" compatLnSpc="0">
              <a:sp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14:m>
                <m:oMathPara xmlns:m="http://schemas.openxmlformats.org/officeDocument/2006/math">
                  <m:oMathParaPr>
                    <m:jc m:val="centerGroup"/>
                  </m:oMathParaPr>
                  <m:oMath xmlns:m="http://schemas.openxmlformats.org/officeDocument/2006/math">
                    <m:sSub>
                      <m:sSubPr>
                        <m:ctrlPr>
                          <a:rPr lang="es-CO" i="1">
                            <a:latin typeface="Cambria Math" panose="02040503050406030204" pitchFamily="18" charset="0"/>
                          </a:rPr>
                        </m:ctrlPr>
                      </m:sSubPr>
                      <m:e>
                        <m:r>
                          <a:rPr lang="es-CO" i="1">
                            <a:latin typeface="Cambria Math" panose="02040503050406030204" pitchFamily="18" charset="0"/>
                          </a:rPr>
                          <m:t>𝑍</m:t>
                        </m:r>
                      </m:e>
                      <m:sub>
                        <m:f>
                          <m:fPr>
                            <m:ctrlPr>
                              <a:rPr lang="es-CO" i="1">
                                <a:latin typeface="Cambria Math" panose="02040503050406030204" pitchFamily="18" charset="0"/>
                              </a:rPr>
                            </m:ctrlPr>
                          </m:fPr>
                          <m:num>
                            <m:r>
                              <a:rPr lang="es-CO" i="1">
                                <a:latin typeface="Cambria Math" panose="02040503050406030204" pitchFamily="18" charset="0"/>
                              </a:rPr>
                              <m:t>𝛼</m:t>
                            </m:r>
                          </m:num>
                          <m:den>
                            <m:r>
                              <a:rPr lang="es-CO" i="0">
                                <a:latin typeface="Cambria Math" panose="02040503050406030204" pitchFamily="18" charset="0"/>
                              </a:rPr>
                              <m:t>2</m:t>
                            </m:r>
                          </m:den>
                        </m:f>
                      </m:sub>
                    </m:sSub>
                    <m:r>
                      <a:rPr lang="es-CO" i="0">
                        <a:latin typeface="Cambria Math" panose="02040503050406030204" pitchFamily="18" charset="0"/>
                      </a:rPr>
                      <m:t>=</m:t>
                    </m:r>
                    <m:sSub>
                      <m:sSubPr>
                        <m:ctrlPr>
                          <a:rPr lang="es-CO" i="1">
                            <a:latin typeface="Cambria Math" panose="02040503050406030204" pitchFamily="18" charset="0"/>
                          </a:rPr>
                        </m:ctrlPr>
                      </m:sSubPr>
                      <m:e>
                        <m:r>
                          <a:rPr lang="es-CO" i="1">
                            <a:latin typeface="Cambria Math" panose="02040503050406030204" pitchFamily="18" charset="0"/>
                          </a:rPr>
                          <m:t>𝑍</m:t>
                        </m:r>
                      </m:e>
                      <m:sub>
                        <m:f>
                          <m:fPr>
                            <m:ctrlPr>
                              <a:rPr lang="es-CO" i="1">
                                <a:latin typeface="Cambria Math" panose="02040503050406030204" pitchFamily="18" charset="0"/>
                              </a:rPr>
                            </m:ctrlPr>
                          </m:fPr>
                          <m:num>
                            <m:r>
                              <a:rPr lang="es-CO" i="0">
                                <a:latin typeface="Cambria Math" panose="02040503050406030204" pitchFamily="18" charset="0"/>
                              </a:rPr>
                              <m:t>0,05</m:t>
                            </m:r>
                          </m:num>
                          <m:den>
                            <m:r>
                              <a:rPr lang="es-CO" i="0">
                                <a:latin typeface="Cambria Math" panose="02040503050406030204" pitchFamily="18" charset="0"/>
                              </a:rPr>
                              <m:t>2</m:t>
                            </m:r>
                          </m:den>
                        </m:f>
                      </m:sub>
                    </m:sSub>
                    <m:r>
                      <a:rPr lang="es-CO" i="0">
                        <a:latin typeface="Cambria Math" panose="02040503050406030204" pitchFamily="18" charset="0"/>
                      </a:rPr>
                      <m:t>=</m:t>
                    </m:r>
                    <m:sSub>
                      <m:sSubPr>
                        <m:ctrlPr>
                          <a:rPr lang="es-CO" i="1">
                            <a:latin typeface="Cambria Math" panose="02040503050406030204" pitchFamily="18" charset="0"/>
                          </a:rPr>
                        </m:ctrlPr>
                      </m:sSubPr>
                      <m:e>
                        <m:r>
                          <a:rPr lang="es-CO" i="1">
                            <a:latin typeface="Cambria Math" panose="02040503050406030204" pitchFamily="18" charset="0"/>
                          </a:rPr>
                          <m:t>𝑍</m:t>
                        </m:r>
                      </m:e>
                      <m:sub>
                        <m:r>
                          <a:rPr lang="es-CO" i="0">
                            <a:latin typeface="Cambria Math" panose="02040503050406030204" pitchFamily="18" charset="0"/>
                          </a:rPr>
                          <m:t>0,025</m:t>
                        </m:r>
                      </m:sub>
                    </m:sSub>
                    <m:r>
                      <a:rPr lang="es-CO" i="0">
                        <a:latin typeface="Cambria Math" panose="02040503050406030204" pitchFamily="18" charset="0"/>
                      </a:rPr>
                      <m:t>=1,95</m:t>
                    </m:r>
                  </m:oMath>
                </m:oMathPara>
              </a14:m>
              <a:endParaRPr lang="es-ES" sz="1400" b="0" i="0" u="none" strike="noStrike" kern="0" cap="none" spc="0" baseline="0">
                <a:solidFill>
                  <a:srgbClr val="000000"/>
                </a:solidFill>
                <a:uFillTx/>
                <a:latin typeface="Calibri"/>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s-CO" sz="1400" b="0" i="0" u="none" strike="noStrike" kern="0" cap="none" spc="0" baseline="0">
                <a:solidFill>
                  <a:srgbClr val="000000"/>
                </a:solidFill>
                <a:uFillTx/>
                <a:latin typeface="Calibri"/>
              </a:endParaRPr>
            </a:p>
          </xdr:txBody>
        </xdr:sp>
      </mc:Choice>
      <mc:Fallback xmlns="">
        <xdr:sp macro="" textlink="">
          <xdr:nvSpPr>
            <xdr:cNvPr id="5" name="CuadroTexto 9">
              <a:extLst>
                <a:ext uri="{FF2B5EF4-FFF2-40B4-BE49-F238E27FC236}">
                  <a16:creationId xmlns:a16="http://schemas.microsoft.com/office/drawing/2014/main" id="{B2F9F7B9-2CE8-41B2-9605-467E2B4AED44}"/>
                </a:ext>
              </a:extLst>
            </xdr:cNvPr>
            <xdr:cNvSpPr txBox="1"/>
          </xdr:nvSpPr>
          <xdr:spPr>
            <a:xfrm>
              <a:off x="6791325" y="3362325"/>
              <a:ext cx="3022018" cy="642804"/>
            </a:xfrm>
            <a:prstGeom prst="rect">
              <a:avLst/>
            </a:prstGeom>
            <a:noFill/>
            <a:ln cap="flat">
              <a:noFill/>
            </a:ln>
          </xdr:spPr>
          <xdr:txBody>
            <a:bodyPr vert="horz" wrap="square" lIns="0" tIns="0" rIns="0" bIns="0" anchor="t" anchorCtr="0" compatLnSpc="0">
              <a:sp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s-CO" i="0">
                  <a:latin typeface="Cambria Math" panose="02040503050406030204" pitchFamily="18" charset="0"/>
                </a:rPr>
                <a:t>𝑍_(𝛼/2)=𝑍_(0,05/2)=𝑍_0,025=1,95</a:t>
              </a:r>
              <a:endParaRPr lang="es-ES" sz="1400" b="0" i="0" u="none" strike="noStrike" kern="0" cap="none" spc="0" baseline="0">
                <a:solidFill>
                  <a:srgbClr val="000000"/>
                </a:solidFill>
                <a:uFillTx/>
                <a:latin typeface="Calibri"/>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s-CO" sz="1400" b="0" i="0" u="none" strike="noStrike" kern="0" cap="none" spc="0" baseline="0">
                <a:solidFill>
                  <a:srgbClr val="000000"/>
                </a:solidFill>
                <a:uFillTx/>
                <a:latin typeface="Calibri"/>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11</xdr:col>
      <xdr:colOff>383597</xdr:colOff>
      <xdr:row>4</xdr:row>
      <xdr:rowOff>131618</xdr:rowOff>
    </xdr:from>
    <xdr:ext cx="1434812" cy="311175"/>
    <mc:AlternateContent xmlns:mc="http://schemas.openxmlformats.org/markup-compatibility/2006" xmlns:a14="http://schemas.microsoft.com/office/drawing/2010/main">
      <mc:Choice Requires="a14">
        <xdr:sp macro="" textlink="">
          <xdr:nvSpPr>
            <xdr:cNvPr id="2" name="CuadroTexto 2">
              <a:extLst>
                <a:ext uri="{FF2B5EF4-FFF2-40B4-BE49-F238E27FC236}">
                  <a16:creationId xmlns:a16="http://schemas.microsoft.com/office/drawing/2014/main" id="{7C9502BA-5D90-43B3-9F69-A5BE097CD48B}"/>
                </a:ext>
              </a:extLst>
            </xdr:cNvPr>
            <xdr:cNvSpPr txBox="1"/>
          </xdr:nvSpPr>
          <xdr:spPr>
            <a:xfrm>
              <a:off x="7870247" y="912668"/>
              <a:ext cx="1434812" cy="311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s-CO" sz="1400" b="1" i="1">
                          <a:latin typeface="Cambria Math" panose="02040503050406030204" pitchFamily="18" charset="0"/>
                          <a:ea typeface="Cambria Math" panose="02040503050406030204" pitchFamily="18" charset="0"/>
                        </a:rPr>
                      </m:ctrlPr>
                    </m:sSubPr>
                    <m:e>
                      <m:r>
                        <a:rPr lang="es-CO" sz="1400" b="1" i="1">
                          <a:latin typeface="Cambria Math" panose="02040503050406030204" pitchFamily="18" charset="0"/>
                          <a:ea typeface="Cambria Math" panose="02040503050406030204" pitchFamily="18" charset="0"/>
                        </a:rPr>
                        <m:t>𝝁</m:t>
                      </m:r>
                    </m:e>
                    <m:sub>
                      <m:sSub>
                        <m:sSubPr>
                          <m:ctrlPr>
                            <a:rPr lang="es-CO" sz="1400" b="1" i="1">
                              <a:latin typeface="Cambria Math" panose="02040503050406030204" pitchFamily="18" charset="0"/>
                              <a:ea typeface="Cambria Math" panose="02040503050406030204" pitchFamily="18" charset="0"/>
                            </a:rPr>
                          </m:ctrlPr>
                        </m:sSubPr>
                        <m:e>
                          <m:r>
                            <a:rPr lang="es-CO" sz="1400" b="1" i="1">
                              <a:latin typeface="Cambria Math" panose="02040503050406030204" pitchFamily="18" charset="0"/>
                              <a:ea typeface="Cambria Math" panose="02040503050406030204" pitchFamily="18" charset="0"/>
                            </a:rPr>
                            <m:t>𝑪</m:t>
                          </m:r>
                        </m:e>
                        <m:sub>
                          <m:r>
                            <a:rPr lang="es-CO" sz="1400" b="1" i="1">
                              <a:latin typeface="Cambria Math" panose="02040503050406030204" pitchFamily="18" charset="0"/>
                              <a:ea typeface="Cambria Math" panose="02040503050406030204" pitchFamily="18" charset="0"/>
                            </a:rPr>
                            <m:t>𝒐</m:t>
                          </m:r>
                        </m:sub>
                      </m:sSub>
                    </m:sub>
                  </m:sSub>
                  <m:r>
                    <a:rPr lang="es-CO" sz="1400" b="1" i="1">
                      <a:latin typeface="Cambria Math" panose="02040503050406030204" pitchFamily="18" charset="0"/>
                      <a:ea typeface="Cambria Math" panose="02040503050406030204" pitchFamily="18" charset="0"/>
                    </a:rPr>
                    <m:t>=</m:t>
                  </m:r>
                  <m:f>
                    <m:fPr>
                      <m:ctrlPr>
                        <a:rPr lang="es-CO" sz="1400" b="1" i="1">
                          <a:latin typeface="Cambria Math" panose="02040503050406030204" pitchFamily="18" charset="0"/>
                          <a:ea typeface="Cambria Math" panose="02040503050406030204" pitchFamily="18" charset="0"/>
                        </a:rPr>
                      </m:ctrlPr>
                    </m:fPr>
                    <m:num>
                      <m:r>
                        <a:rPr lang="es-CO" sz="1400" b="1" i="1">
                          <a:latin typeface="Cambria Math" panose="02040503050406030204" pitchFamily="18" charset="0"/>
                          <a:ea typeface="Cambria Math" panose="02040503050406030204" pitchFamily="18" charset="0"/>
                        </a:rPr>
                        <m:t>𝟐</m:t>
                      </m:r>
                      <m:sSub>
                        <m:sSubPr>
                          <m:ctrlPr>
                            <a:rPr lang="es-CO" sz="1400" b="1" i="1">
                              <a:latin typeface="Cambria Math" panose="02040503050406030204" pitchFamily="18" charset="0"/>
                              <a:ea typeface="Cambria Math" panose="02040503050406030204" pitchFamily="18" charset="0"/>
                            </a:rPr>
                          </m:ctrlPr>
                        </m:sSubPr>
                        <m:e>
                          <m:r>
                            <a:rPr lang="es-CO" sz="1400" b="1" i="1">
                              <a:latin typeface="Cambria Math" panose="02040503050406030204" pitchFamily="18" charset="0"/>
                              <a:ea typeface="Cambria Math" panose="02040503050406030204" pitchFamily="18" charset="0"/>
                            </a:rPr>
                            <m:t>𝒏</m:t>
                          </m:r>
                        </m:e>
                        <m:sub>
                          <m:r>
                            <a:rPr lang="es-CO" sz="1400" b="1" i="1">
                              <a:latin typeface="Cambria Math" panose="02040503050406030204" pitchFamily="18" charset="0"/>
                              <a:ea typeface="Cambria Math" panose="02040503050406030204" pitchFamily="18" charset="0"/>
                            </a:rPr>
                            <m:t>𝟎</m:t>
                          </m:r>
                        </m:sub>
                      </m:sSub>
                      <m:sSub>
                        <m:sSubPr>
                          <m:ctrlPr>
                            <a:rPr lang="es-CO" sz="1400" b="1" i="1">
                              <a:latin typeface="Cambria Math" panose="02040503050406030204" pitchFamily="18" charset="0"/>
                              <a:ea typeface="Cambria Math" panose="02040503050406030204" pitchFamily="18" charset="0"/>
                            </a:rPr>
                          </m:ctrlPr>
                        </m:sSubPr>
                        <m:e>
                          <m:r>
                            <a:rPr lang="es-CO" sz="1400" b="1" i="1">
                              <a:latin typeface="Cambria Math" panose="02040503050406030204" pitchFamily="18" charset="0"/>
                              <a:ea typeface="Cambria Math" panose="02040503050406030204" pitchFamily="18" charset="0"/>
                            </a:rPr>
                            <m:t>𝒏</m:t>
                          </m:r>
                        </m:e>
                        <m:sub>
                          <m:r>
                            <a:rPr lang="es-CO" sz="1400" b="1" i="1">
                              <a:latin typeface="Cambria Math" panose="02040503050406030204" pitchFamily="18" charset="0"/>
                              <a:ea typeface="Cambria Math" panose="02040503050406030204" pitchFamily="18" charset="0"/>
                            </a:rPr>
                            <m:t>𝟏</m:t>
                          </m:r>
                        </m:sub>
                      </m:sSub>
                    </m:num>
                    <m:den>
                      <m:r>
                        <a:rPr lang="es-CO" sz="1400" b="1" i="1">
                          <a:latin typeface="Cambria Math" panose="02040503050406030204" pitchFamily="18" charset="0"/>
                          <a:ea typeface="Cambria Math" panose="02040503050406030204" pitchFamily="18" charset="0"/>
                        </a:rPr>
                        <m:t>𝒏</m:t>
                      </m:r>
                    </m:den>
                  </m:f>
                  <m:r>
                    <a:rPr lang="es-CO" sz="1400" b="1" i="1">
                      <a:latin typeface="Cambria Math" panose="02040503050406030204" pitchFamily="18" charset="0"/>
                      <a:ea typeface="Cambria Math" panose="02040503050406030204" pitchFamily="18" charset="0"/>
                    </a:rPr>
                    <m:t>+</m:t>
                  </m:r>
                  <m:f>
                    <m:fPr>
                      <m:ctrlPr>
                        <a:rPr lang="es-CO" sz="1400" b="1" i="1">
                          <a:latin typeface="Cambria Math" panose="02040503050406030204" pitchFamily="18" charset="0"/>
                          <a:ea typeface="Cambria Math" panose="02040503050406030204" pitchFamily="18" charset="0"/>
                        </a:rPr>
                      </m:ctrlPr>
                    </m:fPr>
                    <m:num>
                      <m:r>
                        <a:rPr lang="es-CO" sz="1400" b="1" i="1">
                          <a:latin typeface="Cambria Math" panose="02040503050406030204" pitchFamily="18" charset="0"/>
                          <a:ea typeface="Cambria Math" panose="02040503050406030204" pitchFamily="18" charset="0"/>
                        </a:rPr>
                        <m:t>𝟏</m:t>
                      </m:r>
                    </m:num>
                    <m:den>
                      <m:r>
                        <a:rPr lang="es-CO" sz="1400" b="1" i="1">
                          <a:latin typeface="Cambria Math" panose="02040503050406030204" pitchFamily="18" charset="0"/>
                          <a:ea typeface="Cambria Math" panose="02040503050406030204" pitchFamily="18" charset="0"/>
                        </a:rPr>
                        <m:t>𝟐</m:t>
                      </m:r>
                    </m:den>
                  </m:f>
                </m:oMath>
              </a14:m>
              <a:r>
                <a:rPr lang="es-CO" sz="1400" b="1"/>
                <a:t>=</a:t>
              </a:r>
            </a:p>
          </xdr:txBody>
        </xdr:sp>
      </mc:Choice>
      <mc:Fallback xmlns="">
        <xdr:sp macro="" textlink="">
          <xdr:nvSpPr>
            <xdr:cNvPr id="2" name="CuadroTexto 2">
              <a:extLst>
                <a:ext uri="{FF2B5EF4-FFF2-40B4-BE49-F238E27FC236}">
                  <a16:creationId xmlns:a16="http://schemas.microsoft.com/office/drawing/2014/main" id="{7C9502BA-5D90-43B3-9F69-A5BE097CD48B}"/>
                </a:ext>
              </a:extLst>
            </xdr:cNvPr>
            <xdr:cNvSpPr txBox="1"/>
          </xdr:nvSpPr>
          <xdr:spPr>
            <a:xfrm>
              <a:off x="7870247" y="912668"/>
              <a:ext cx="1434812" cy="311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400" b="1" i="0">
                  <a:latin typeface="Cambria Math" panose="02040503050406030204" pitchFamily="18" charset="0"/>
                  <a:ea typeface="Cambria Math" panose="02040503050406030204" pitchFamily="18" charset="0"/>
                </a:rPr>
                <a:t>𝝁_(𝑪_𝒐 )=(𝟐𝒏_𝟎 𝒏_𝟏)/𝒏+𝟏/𝟐</a:t>
              </a:r>
              <a:r>
                <a:rPr lang="es-CO" sz="1400" b="1"/>
                <a:t>=</a:t>
              </a:r>
            </a:p>
          </xdr:txBody>
        </xdr:sp>
      </mc:Fallback>
    </mc:AlternateContent>
    <xdr:clientData/>
  </xdr:oneCellAnchor>
  <xdr:oneCellAnchor>
    <xdr:from>
      <xdr:col>11</xdr:col>
      <xdr:colOff>147204</xdr:colOff>
      <xdr:row>6</xdr:row>
      <xdr:rowOff>112568</xdr:rowOff>
    </xdr:from>
    <xdr:ext cx="1575956" cy="333489"/>
    <mc:AlternateContent xmlns:mc="http://schemas.openxmlformats.org/markup-compatibility/2006" xmlns:a14="http://schemas.microsoft.com/office/drawing/2010/main">
      <mc:Choice Requires="a14">
        <xdr:sp macro="" textlink="">
          <xdr:nvSpPr>
            <xdr:cNvPr id="3" name="CuadroTexto 3">
              <a:extLst>
                <a:ext uri="{FF2B5EF4-FFF2-40B4-BE49-F238E27FC236}">
                  <a16:creationId xmlns:a16="http://schemas.microsoft.com/office/drawing/2014/main" id="{1A3A4BD7-ABC1-44C1-9888-12D5AD934C32}"/>
                </a:ext>
              </a:extLst>
            </xdr:cNvPr>
            <xdr:cNvSpPr txBox="1"/>
          </xdr:nvSpPr>
          <xdr:spPr>
            <a:xfrm>
              <a:off x="7633854" y="1303193"/>
              <a:ext cx="1575956" cy="333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Sup>
                    <m:sSubSupPr>
                      <m:ctrlPr>
                        <a:rPr lang="es-CO" sz="1400" b="1" i="1">
                          <a:solidFill>
                            <a:schemeClr val="tx1"/>
                          </a:solidFill>
                          <a:latin typeface="Cambria Math" panose="02040503050406030204" pitchFamily="18" charset="0"/>
                          <a:ea typeface="Cambria Math" panose="02040503050406030204" pitchFamily="18" charset="0"/>
                          <a:cs typeface="+mn-cs"/>
                        </a:rPr>
                      </m:ctrlPr>
                    </m:sSubSupPr>
                    <m:e>
                      <m:r>
                        <a:rPr lang="es-CO" sz="1400" b="1" i="1">
                          <a:solidFill>
                            <a:schemeClr val="tx1"/>
                          </a:solidFill>
                          <a:latin typeface="Cambria Math" panose="02040503050406030204" pitchFamily="18" charset="0"/>
                          <a:ea typeface="Cambria Math" panose="02040503050406030204" pitchFamily="18" charset="0"/>
                          <a:cs typeface="+mn-cs"/>
                        </a:rPr>
                        <m:t>𝝈</m:t>
                      </m:r>
                    </m:e>
                    <m:sub>
                      <m:sSub>
                        <m:sSubPr>
                          <m:ctrlPr>
                            <a:rPr lang="es-CO" sz="1400" b="1" i="1">
                              <a:solidFill>
                                <a:schemeClr val="tx1"/>
                              </a:solidFill>
                              <a:latin typeface="Cambria Math" panose="02040503050406030204" pitchFamily="18" charset="0"/>
                              <a:ea typeface="Cambria Math" panose="02040503050406030204" pitchFamily="18" charset="0"/>
                              <a:cs typeface="+mn-cs"/>
                            </a:rPr>
                          </m:ctrlPr>
                        </m:sSubPr>
                        <m:e>
                          <m:r>
                            <a:rPr lang="es-CO" sz="1400" b="1" i="1">
                              <a:solidFill>
                                <a:schemeClr val="tx1"/>
                              </a:solidFill>
                              <a:latin typeface="Cambria Math" panose="02040503050406030204" pitchFamily="18" charset="0"/>
                              <a:ea typeface="Cambria Math" panose="02040503050406030204" pitchFamily="18" charset="0"/>
                              <a:cs typeface="+mn-cs"/>
                            </a:rPr>
                            <m:t>𝑪</m:t>
                          </m:r>
                        </m:e>
                        <m:sub>
                          <m:r>
                            <a:rPr lang="es-CO" sz="1400" b="1" i="1">
                              <a:solidFill>
                                <a:schemeClr val="tx1"/>
                              </a:solidFill>
                              <a:latin typeface="Cambria Math" panose="02040503050406030204" pitchFamily="18" charset="0"/>
                              <a:ea typeface="Cambria Math" panose="02040503050406030204" pitchFamily="18" charset="0"/>
                              <a:cs typeface="+mn-cs"/>
                            </a:rPr>
                            <m:t>𝒐</m:t>
                          </m:r>
                        </m:sub>
                      </m:sSub>
                    </m:sub>
                    <m:sup>
                      <m:r>
                        <a:rPr lang="es-CO" sz="1400" b="1" i="1">
                          <a:solidFill>
                            <a:schemeClr val="tx1"/>
                          </a:solidFill>
                          <a:latin typeface="Cambria Math" panose="02040503050406030204" pitchFamily="18" charset="0"/>
                          <a:ea typeface="Cambria Math" panose="02040503050406030204" pitchFamily="18" charset="0"/>
                          <a:cs typeface="+mn-cs"/>
                        </a:rPr>
                        <m:t>𝟐</m:t>
                      </m:r>
                    </m:sup>
                  </m:sSubSup>
                  <m:r>
                    <a:rPr lang="es-CO" sz="1400" b="1" i="1">
                      <a:solidFill>
                        <a:schemeClr val="tx1"/>
                      </a:solidFill>
                      <a:latin typeface="Cambria Math" panose="02040503050406030204" pitchFamily="18" charset="0"/>
                      <a:ea typeface="Cambria Math" panose="02040503050406030204" pitchFamily="18" charset="0"/>
                      <a:cs typeface="+mn-cs"/>
                    </a:rPr>
                    <m:t>=</m:t>
                  </m:r>
                  <m:f>
                    <m:fPr>
                      <m:ctrlPr>
                        <a:rPr lang="es-CO" sz="1400" b="1" i="1">
                          <a:solidFill>
                            <a:schemeClr val="tx1"/>
                          </a:solidFill>
                          <a:latin typeface="Cambria Math" panose="02040503050406030204" pitchFamily="18" charset="0"/>
                          <a:ea typeface="Cambria Math" panose="02040503050406030204" pitchFamily="18" charset="0"/>
                          <a:cs typeface="+mn-cs"/>
                        </a:rPr>
                      </m:ctrlPr>
                    </m:fPr>
                    <m:num>
                      <m:r>
                        <a:rPr lang="es-CO" sz="1400" b="1" i="1">
                          <a:solidFill>
                            <a:schemeClr val="tx1"/>
                          </a:solidFill>
                          <a:latin typeface="Cambria Math" panose="02040503050406030204" pitchFamily="18" charset="0"/>
                          <a:ea typeface="Cambria Math" panose="02040503050406030204" pitchFamily="18" charset="0"/>
                          <a:cs typeface="+mn-cs"/>
                        </a:rPr>
                        <m:t>𝟐</m:t>
                      </m:r>
                      <m:sSub>
                        <m:sSubPr>
                          <m:ctrlPr>
                            <a:rPr lang="es-CO" sz="1100" b="1" i="1">
                              <a:solidFill>
                                <a:schemeClr val="tx1"/>
                              </a:solidFill>
                              <a:effectLst/>
                              <a:latin typeface="Cambria Math" panose="02040503050406030204" pitchFamily="18" charset="0"/>
                              <a:ea typeface="+mn-ea"/>
                              <a:cs typeface="+mn-cs"/>
                            </a:rPr>
                          </m:ctrlPr>
                        </m:sSubPr>
                        <m:e>
                          <m:r>
                            <a:rPr lang="es-CO" sz="1100" b="1" i="1">
                              <a:solidFill>
                                <a:schemeClr val="tx1"/>
                              </a:solidFill>
                              <a:effectLst/>
                              <a:latin typeface="Cambria Math" panose="02040503050406030204" pitchFamily="18" charset="0"/>
                              <a:ea typeface="+mn-ea"/>
                              <a:cs typeface="+mn-cs"/>
                            </a:rPr>
                            <m:t>𝒏</m:t>
                          </m:r>
                        </m:e>
                        <m:sub>
                          <m:r>
                            <a:rPr lang="es-CO" sz="1100" b="1" i="1">
                              <a:solidFill>
                                <a:schemeClr val="tx1"/>
                              </a:solidFill>
                              <a:effectLst/>
                              <a:latin typeface="Cambria Math" panose="02040503050406030204" pitchFamily="18" charset="0"/>
                              <a:ea typeface="+mn-ea"/>
                              <a:cs typeface="+mn-cs"/>
                            </a:rPr>
                            <m:t>𝟎</m:t>
                          </m:r>
                        </m:sub>
                      </m:sSub>
                      <m:sSub>
                        <m:sSubPr>
                          <m:ctrlPr>
                            <a:rPr lang="es-CO" sz="1100" b="1" i="1">
                              <a:solidFill>
                                <a:schemeClr val="tx1"/>
                              </a:solidFill>
                              <a:effectLst/>
                              <a:latin typeface="Cambria Math" panose="02040503050406030204" pitchFamily="18" charset="0"/>
                              <a:ea typeface="+mn-ea"/>
                              <a:cs typeface="+mn-cs"/>
                            </a:rPr>
                          </m:ctrlPr>
                        </m:sSubPr>
                        <m:e>
                          <m:r>
                            <a:rPr lang="es-CO" sz="1100" b="1" i="1">
                              <a:solidFill>
                                <a:schemeClr val="tx1"/>
                              </a:solidFill>
                              <a:effectLst/>
                              <a:latin typeface="Cambria Math" panose="02040503050406030204" pitchFamily="18" charset="0"/>
                              <a:ea typeface="+mn-ea"/>
                              <a:cs typeface="+mn-cs"/>
                            </a:rPr>
                            <m:t>𝒏</m:t>
                          </m:r>
                        </m:e>
                        <m:sub>
                          <m:r>
                            <a:rPr lang="es-CO" sz="1100" b="1" i="1">
                              <a:solidFill>
                                <a:schemeClr val="tx1"/>
                              </a:solidFill>
                              <a:effectLst/>
                              <a:latin typeface="Cambria Math" panose="02040503050406030204" pitchFamily="18" charset="0"/>
                              <a:ea typeface="+mn-ea"/>
                              <a:cs typeface="+mn-cs"/>
                            </a:rPr>
                            <m:t>𝟏</m:t>
                          </m:r>
                        </m:sub>
                      </m:sSub>
                      <m:d>
                        <m:dPr>
                          <m:ctrlPr>
                            <a:rPr lang="es-CO" sz="1100" b="1" i="1">
                              <a:solidFill>
                                <a:schemeClr val="tx1"/>
                              </a:solidFill>
                              <a:effectLst/>
                              <a:latin typeface="Cambria Math" panose="02040503050406030204" pitchFamily="18" charset="0"/>
                              <a:ea typeface="+mn-ea"/>
                              <a:cs typeface="+mn-cs"/>
                            </a:rPr>
                          </m:ctrlPr>
                        </m:dPr>
                        <m:e>
                          <m:r>
                            <a:rPr lang="es-CO" sz="1100" b="1" i="1">
                              <a:solidFill>
                                <a:schemeClr val="tx1"/>
                              </a:solidFill>
                              <a:effectLst/>
                              <a:latin typeface="Cambria Math" panose="02040503050406030204" pitchFamily="18" charset="0"/>
                              <a:ea typeface="+mn-ea"/>
                              <a:cs typeface="+mn-cs"/>
                            </a:rPr>
                            <m:t>𝟐</m:t>
                          </m:r>
                          <m:sSub>
                            <m:sSubPr>
                              <m:ctrlPr>
                                <a:rPr lang="es-CO" sz="1100" b="1" i="1">
                                  <a:solidFill>
                                    <a:schemeClr val="tx1"/>
                                  </a:solidFill>
                                  <a:effectLst/>
                                  <a:latin typeface="Cambria Math" panose="02040503050406030204" pitchFamily="18" charset="0"/>
                                  <a:ea typeface="+mn-ea"/>
                                  <a:cs typeface="+mn-cs"/>
                                </a:rPr>
                              </m:ctrlPr>
                            </m:sSubPr>
                            <m:e>
                              <m:r>
                                <a:rPr lang="es-CO" sz="1100" b="1" i="1">
                                  <a:solidFill>
                                    <a:schemeClr val="tx1"/>
                                  </a:solidFill>
                                  <a:effectLst/>
                                  <a:latin typeface="Cambria Math" panose="02040503050406030204" pitchFamily="18" charset="0"/>
                                  <a:ea typeface="+mn-ea"/>
                                  <a:cs typeface="+mn-cs"/>
                                </a:rPr>
                                <m:t>𝒏</m:t>
                              </m:r>
                            </m:e>
                            <m:sub>
                              <m:r>
                                <a:rPr lang="es-CO" sz="1100" b="1" i="1">
                                  <a:solidFill>
                                    <a:schemeClr val="tx1"/>
                                  </a:solidFill>
                                  <a:effectLst/>
                                  <a:latin typeface="Cambria Math" panose="02040503050406030204" pitchFamily="18" charset="0"/>
                                  <a:ea typeface="+mn-ea"/>
                                  <a:cs typeface="+mn-cs"/>
                                </a:rPr>
                                <m:t>𝟎</m:t>
                              </m:r>
                            </m:sub>
                          </m:sSub>
                          <m:sSub>
                            <m:sSubPr>
                              <m:ctrlPr>
                                <a:rPr lang="es-CO" sz="1100" b="1" i="1">
                                  <a:solidFill>
                                    <a:schemeClr val="tx1"/>
                                  </a:solidFill>
                                  <a:effectLst/>
                                  <a:latin typeface="Cambria Math" panose="02040503050406030204" pitchFamily="18" charset="0"/>
                                  <a:ea typeface="+mn-ea"/>
                                  <a:cs typeface="+mn-cs"/>
                                </a:rPr>
                              </m:ctrlPr>
                            </m:sSubPr>
                            <m:e>
                              <m:r>
                                <a:rPr lang="es-CO" sz="1100" b="1" i="1">
                                  <a:solidFill>
                                    <a:schemeClr val="tx1"/>
                                  </a:solidFill>
                                  <a:effectLst/>
                                  <a:latin typeface="Cambria Math" panose="02040503050406030204" pitchFamily="18" charset="0"/>
                                  <a:ea typeface="+mn-ea"/>
                                  <a:cs typeface="+mn-cs"/>
                                </a:rPr>
                                <m:t>𝒏</m:t>
                              </m:r>
                            </m:e>
                            <m:sub>
                              <m:r>
                                <a:rPr lang="es-CO" sz="1100" b="1" i="1">
                                  <a:solidFill>
                                    <a:schemeClr val="tx1"/>
                                  </a:solidFill>
                                  <a:effectLst/>
                                  <a:latin typeface="Cambria Math" panose="02040503050406030204" pitchFamily="18" charset="0"/>
                                  <a:ea typeface="+mn-ea"/>
                                  <a:cs typeface="+mn-cs"/>
                                </a:rPr>
                                <m:t>𝟏</m:t>
                              </m:r>
                            </m:sub>
                          </m:sSub>
                          <m:r>
                            <a:rPr lang="es-CO" sz="1100" b="1" i="1">
                              <a:solidFill>
                                <a:schemeClr val="tx1"/>
                              </a:solidFill>
                              <a:effectLst/>
                              <a:latin typeface="Cambria Math" panose="02040503050406030204" pitchFamily="18" charset="0"/>
                              <a:ea typeface="+mn-ea"/>
                              <a:cs typeface="+mn-cs"/>
                            </a:rPr>
                            <m:t>−</m:t>
                          </m:r>
                          <m:r>
                            <a:rPr lang="es-CO" sz="1100" b="1" i="1">
                              <a:solidFill>
                                <a:schemeClr val="tx1"/>
                              </a:solidFill>
                              <a:effectLst/>
                              <a:latin typeface="Cambria Math" panose="02040503050406030204" pitchFamily="18" charset="0"/>
                              <a:ea typeface="+mn-ea"/>
                              <a:cs typeface="+mn-cs"/>
                            </a:rPr>
                            <m:t>𝒏</m:t>
                          </m:r>
                        </m:e>
                      </m:d>
                    </m:num>
                    <m:den>
                      <m:sSup>
                        <m:sSupPr>
                          <m:ctrlPr>
                            <a:rPr lang="es-CO" sz="1400" b="1" i="1">
                              <a:solidFill>
                                <a:schemeClr val="tx1"/>
                              </a:solidFill>
                              <a:latin typeface="Cambria Math" panose="02040503050406030204" pitchFamily="18" charset="0"/>
                              <a:ea typeface="Cambria Math" panose="02040503050406030204" pitchFamily="18" charset="0"/>
                              <a:cs typeface="+mn-cs"/>
                            </a:rPr>
                          </m:ctrlPr>
                        </m:sSupPr>
                        <m:e>
                          <m:r>
                            <a:rPr lang="es-CO" sz="1400" b="1" i="1">
                              <a:solidFill>
                                <a:schemeClr val="tx1"/>
                              </a:solidFill>
                              <a:latin typeface="Cambria Math" panose="02040503050406030204" pitchFamily="18" charset="0"/>
                              <a:ea typeface="Cambria Math" panose="02040503050406030204" pitchFamily="18" charset="0"/>
                              <a:cs typeface="+mn-cs"/>
                            </a:rPr>
                            <m:t>𝒏</m:t>
                          </m:r>
                        </m:e>
                        <m:sup>
                          <m:r>
                            <a:rPr lang="es-CO" sz="1400" b="1" i="1">
                              <a:solidFill>
                                <a:schemeClr val="tx1"/>
                              </a:solidFill>
                              <a:latin typeface="Cambria Math" panose="02040503050406030204" pitchFamily="18" charset="0"/>
                              <a:ea typeface="Cambria Math" panose="02040503050406030204" pitchFamily="18" charset="0"/>
                              <a:cs typeface="+mn-cs"/>
                            </a:rPr>
                            <m:t>𝟐</m:t>
                          </m:r>
                        </m:sup>
                      </m:sSup>
                      <m:d>
                        <m:dPr>
                          <m:ctrlPr>
                            <a:rPr lang="es-CO" sz="1400" b="1" i="1">
                              <a:solidFill>
                                <a:schemeClr val="tx1"/>
                              </a:solidFill>
                              <a:latin typeface="Cambria Math" panose="02040503050406030204" pitchFamily="18" charset="0"/>
                              <a:ea typeface="Cambria Math" panose="02040503050406030204" pitchFamily="18" charset="0"/>
                              <a:cs typeface="+mn-cs"/>
                            </a:rPr>
                          </m:ctrlPr>
                        </m:dPr>
                        <m:e>
                          <m:r>
                            <a:rPr lang="es-CO" sz="1400" b="1" i="1">
                              <a:solidFill>
                                <a:schemeClr val="tx1"/>
                              </a:solidFill>
                              <a:latin typeface="Cambria Math" panose="02040503050406030204" pitchFamily="18" charset="0"/>
                              <a:ea typeface="Cambria Math" panose="02040503050406030204" pitchFamily="18" charset="0"/>
                              <a:cs typeface="+mn-cs"/>
                            </a:rPr>
                            <m:t>𝒏</m:t>
                          </m:r>
                          <m:r>
                            <a:rPr lang="es-CO" sz="1400" b="1" i="1">
                              <a:solidFill>
                                <a:schemeClr val="tx1"/>
                              </a:solidFill>
                              <a:latin typeface="Cambria Math" panose="02040503050406030204" pitchFamily="18" charset="0"/>
                              <a:ea typeface="Cambria Math" panose="02040503050406030204" pitchFamily="18" charset="0"/>
                              <a:cs typeface="+mn-cs"/>
                            </a:rPr>
                            <m:t>−</m:t>
                          </m:r>
                          <m:r>
                            <a:rPr lang="es-CO" sz="1400" b="1" i="1">
                              <a:solidFill>
                                <a:schemeClr val="tx1"/>
                              </a:solidFill>
                              <a:latin typeface="Cambria Math" panose="02040503050406030204" pitchFamily="18" charset="0"/>
                              <a:ea typeface="Cambria Math" panose="02040503050406030204" pitchFamily="18" charset="0"/>
                              <a:cs typeface="+mn-cs"/>
                            </a:rPr>
                            <m:t>𝟏</m:t>
                          </m:r>
                        </m:e>
                      </m:d>
                    </m:den>
                  </m:f>
                </m:oMath>
              </a14:m>
              <a:r>
                <a:rPr lang="es-CO" sz="1400" b="1" i="1">
                  <a:solidFill>
                    <a:schemeClr val="tx1"/>
                  </a:solidFill>
                  <a:latin typeface="Cambria Math" panose="02040503050406030204" pitchFamily="18" charset="0"/>
                  <a:ea typeface="Cambria Math" panose="02040503050406030204" pitchFamily="18" charset="0"/>
                  <a:cs typeface="+mn-cs"/>
                </a:rPr>
                <a:t>=</a:t>
              </a:r>
            </a:p>
          </xdr:txBody>
        </xdr:sp>
      </mc:Choice>
      <mc:Fallback xmlns="">
        <xdr:sp macro="" textlink="">
          <xdr:nvSpPr>
            <xdr:cNvPr id="3" name="CuadroTexto 3">
              <a:extLst>
                <a:ext uri="{FF2B5EF4-FFF2-40B4-BE49-F238E27FC236}">
                  <a16:creationId xmlns:a16="http://schemas.microsoft.com/office/drawing/2014/main" id="{1A3A4BD7-ABC1-44C1-9888-12D5AD934C32}"/>
                </a:ext>
              </a:extLst>
            </xdr:cNvPr>
            <xdr:cNvSpPr txBox="1"/>
          </xdr:nvSpPr>
          <xdr:spPr>
            <a:xfrm>
              <a:off x="7633854" y="1303193"/>
              <a:ext cx="1575956" cy="333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400" b="1" i="0">
                  <a:solidFill>
                    <a:schemeClr val="tx1"/>
                  </a:solidFill>
                  <a:latin typeface="Cambria Math" panose="02040503050406030204" pitchFamily="18" charset="0"/>
                  <a:ea typeface="Cambria Math" panose="02040503050406030204" pitchFamily="18" charset="0"/>
                  <a:cs typeface="+mn-cs"/>
                </a:rPr>
                <a:t>𝝈_(𝑪_𝒐)^𝟐=(𝟐</a:t>
              </a:r>
              <a:r>
                <a:rPr lang="es-CO" sz="1100" b="1" i="0">
                  <a:solidFill>
                    <a:schemeClr val="tx1"/>
                  </a:solidFill>
                  <a:effectLst/>
                  <a:latin typeface="Cambria Math" panose="02040503050406030204" pitchFamily="18" charset="0"/>
                  <a:ea typeface="+mn-ea"/>
                  <a:cs typeface="+mn-cs"/>
                </a:rPr>
                <a:t>𝒏_𝟎 𝒏_𝟏 (𝟐𝒏_𝟎 𝒏_𝟏−𝒏)</a:t>
              </a:r>
              <a:r>
                <a:rPr lang="es-CO" sz="1400" b="1" i="0">
                  <a:solidFill>
                    <a:schemeClr val="tx1"/>
                  </a:solidFill>
                  <a:effectLst/>
                  <a:latin typeface="Cambria Math" panose="02040503050406030204" pitchFamily="18" charset="0"/>
                  <a:ea typeface="Cambria Math" panose="02040503050406030204" pitchFamily="18" charset="0"/>
                  <a:cs typeface="+mn-cs"/>
                </a:rPr>
                <a:t>)/(</a:t>
              </a:r>
              <a:r>
                <a:rPr lang="es-CO" sz="1400" b="1" i="0">
                  <a:solidFill>
                    <a:schemeClr val="tx1"/>
                  </a:solidFill>
                  <a:latin typeface="Cambria Math" panose="02040503050406030204" pitchFamily="18" charset="0"/>
                  <a:ea typeface="Cambria Math" panose="02040503050406030204" pitchFamily="18" charset="0"/>
                  <a:cs typeface="+mn-cs"/>
                </a:rPr>
                <a:t>𝒏^𝟐 (𝒏−𝟏) )</a:t>
              </a:r>
              <a:r>
                <a:rPr lang="es-CO" sz="1400" b="1" i="1">
                  <a:solidFill>
                    <a:schemeClr val="tx1"/>
                  </a:solidFill>
                  <a:latin typeface="Cambria Math" panose="02040503050406030204" pitchFamily="18" charset="0"/>
                  <a:ea typeface="Cambria Math" panose="02040503050406030204" pitchFamily="18" charset="0"/>
                  <a:cs typeface="+mn-cs"/>
                </a:rPr>
                <a:t>=</a:t>
              </a:r>
            </a:p>
          </xdr:txBody>
        </xdr:sp>
      </mc:Fallback>
    </mc:AlternateContent>
    <xdr:clientData/>
  </xdr:oneCellAnchor>
  <xdr:oneCellAnchor>
    <xdr:from>
      <xdr:col>11</xdr:col>
      <xdr:colOff>536863</xdr:colOff>
      <xdr:row>11</xdr:row>
      <xdr:rowOff>147205</xdr:rowOff>
    </xdr:from>
    <xdr:ext cx="989502" cy="430502"/>
    <mc:AlternateContent xmlns:mc="http://schemas.openxmlformats.org/markup-compatibility/2006" xmlns:a14="http://schemas.microsoft.com/office/drawing/2010/main">
      <mc:Choice Requires="a14">
        <xdr:sp macro="" textlink="">
          <xdr:nvSpPr>
            <xdr:cNvPr id="4" name="CuadroTexto 8">
              <a:extLst>
                <a:ext uri="{FF2B5EF4-FFF2-40B4-BE49-F238E27FC236}">
                  <a16:creationId xmlns:a16="http://schemas.microsoft.com/office/drawing/2014/main" id="{0EB76D9E-13BB-438E-92E0-8176E722088B}"/>
                </a:ext>
              </a:extLst>
            </xdr:cNvPr>
            <xdr:cNvSpPr txBox="1"/>
          </xdr:nvSpPr>
          <xdr:spPr>
            <a:xfrm>
              <a:off x="8023513" y="2318905"/>
              <a:ext cx="989502" cy="430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200" b="1" i="1">
                            <a:latin typeface="Cambria Math" panose="02040503050406030204" pitchFamily="18" charset="0"/>
                          </a:rPr>
                        </m:ctrlPr>
                      </m:sSubPr>
                      <m:e>
                        <m:r>
                          <a:rPr lang="es-CO" sz="1200" b="1" i="1">
                            <a:latin typeface="Cambria Math" panose="02040503050406030204" pitchFamily="18" charset="0"/>
                          </a:rPr>
                          <m:t>𝒁</m:t>
                        </m:r>
                      </m:e>
                      <m:sub>
                        <m:r>
                          <a:rPr lang="es-CO" sz="1200" b="1" i="1">
                            <a:latin typeface="Cambria Math" panose="02040503050406030204" pitchFamily="18" charset="0"/>
                          </a:rPr>
                          <m:t>𝒐</m:t>
                        </m:r>
                      </m:sub>
                    </m:sSub>
                    <m:r>
                      <a:rPr lang="es-CO" sz="1200" b="1" i="1">
                        <a:latin typeface="Cambria Math" panose="02040503050406030204" pitchFamily="18" charset="0"/>
                      </a:rPr>
                      <m:t>=</m:t>
                    </m:r>
                    <m:f>
                      <m:fPr>
                        <m:ctrlPr>
                          <a:rPr lang="es-CO" sz="1200" b="1" i="1">
                            <a:solidFill>
                              <a:schemeClr val="tx1"/>
                            </a:solidFill>
                            <a:effectLst/>
                            <a:latin typeface="Cambria Math" panose="02040503050406030204" pitchFamily="18" charset="0"/>
                            <a:ea typeface="+mn-ea"/>
                            <a:cs typeface="+mn-cs"/>
                          </a:rPr>
                        </m:ctrlPr>
                      </m:fPr>
                      <m:num>
                        <m:sSub>
                          <m:sSubPr>
                            <m:ctrlPr>
                              <a:rPr lang="es-CO" sz="1200" b="1" i="1">
                                <a:solidFill>
                                  <a:schemeClr val="tx1"/>
                                </a:solidFill>
                                <a:effectLst/>
                                <a:latin typeface="Cambria Math" panose="02040503050406030204" pitchFamily="18" charset="0"/>
                                <a:ea typeface="+mn-ea"/>
                                <a:cs typeface="+mn-cs"/>
                              </a:rPr>
                            </m:ctrlPr>
                          </m:sSubPr>
                          <m:e>
                            <m:r>
                              <a:rPr lang="es-CO" sz="1200" b="1" i="1">
                                <a:solidFill>
                                  <a:schemeClr val="tx1"/>
                                </a:solidFill>
                                <a:effectLst/>
                                <a:latin typeface="Cambria Math" panose="02040503050406030204" pitchFamily="18" charset="0"/>
                                <a:ea typeface="+mn-ea"/>
                                <a:cs typeface="+mn-cs"/>
                              </a:rPr>
                              <m:t>𝑪</m:t>
                            </m:r>
                          </m:e>
                          <m:sub>
                            <m:r>
                              <a:rPr lang="es-CO" sz="1200" b="1" i="1">
                                <a:solidFill>
                                  <a:schemeClr val="tx1"/>
                                </a:solidFill>
                                <a:effectLst/>
                                <a:latin typeface="Cambria Math" panose="02040503050406030204" pitchFamily="18" charset="0"/>
                                <a:ea typeface="+mn-ea"/>
                                <a:cs typeface="+mn-cs"/>
                              </a:rPr>
                              <m:t>𝒐</m:t>
                            </m:r>
                          </m:sub>
                        </m:sSub>
                        <m:r>
                          <a:rPr lang="es-CO" sz="1200" b="1" i="1">
                            <a:solidFill>
                              <a:schemeClr val="tx1"/>
                            </a:solidFill>
                            <a:effectLst/>
                            <a:latin typeface="Cambria Math" panose="02040503050406030204" pitchFamily="18" charset="0"/>
                            <a:ea typeface="+mn-ea"/>
                            <a:cs typeface="+mn-cs"/>
                          </a:rPr>
                          <m:t>−</m:t>
                        </m:r>
                        <m:sSub>
                          <m:sSubPr>
                            <m:ctrlPr>
                              <a:rPr lang="es-CO" sz="1200" b="1" i="1">
                                <a:solidFill>
                                  <a:schemeClr val="tx1"/>
                                </a:solidFill>
                                <a:effectLst/>
                                <a:latin typeface="Cambria Math" panose="02040503050406030204" pitchFamily="18" charset="0"/>
                                <a:ea typeface="+mn-ea"/>
                                <a:cs typeface="+mn-cs"/>
                              </a:rPr>
                            </m:ctrlPr>
                          </m:sSubPr>
                          <m:e>
                            <m:r>
                              <a:rPr lang="es-CO" sz="1200" b="1" i="1">
                                <a:solidFill>
                                  <a:schemeClr val="tx1"/>
                                </a:solidFill>
                                <a:effectLst/>
                                <a:latin typeface="Cambria Math" panose="02040503050406030204" pitchFamily="18" charset="0"/>
                                <a:ea typeface="+mn-ea"/>
                                <a:cs typeface="+mn-cs"/>
                              </a:rPr>
                              <m:t>𝝁</m:t>
                            </m:r>
                          </m:e>
                          <m:sub>
                            <m:sSub>
                              <m:sSubPr>
                                <m:ctrlPr>
                                  <a:rPr lang="es-CO" sz="1200" b="1" i="1">
                                    <a:solidFill>
                                      <a:schemeClr val="tx1"/>
                                    </a:solidFill>
                                    <a:effectLst/>
                                    <a:latin typeface="Cambria Math" panose="02040503050406030204" pitchFamily="18" charset="0"/>
                                    <a:ea typeface="+mn-ea"/>
                                    <a:cs typeface="+mn-cs"/>
                                  </a:rPr>
                                </m:ctrlPr>
                              </m:sSubPr>
                              <m:e>
                                <m:r>
                                  <a:rPr lang="es-CO" sz="1200" b="1" i="1">
                                    <a:solidFill>
                                      <a:schemeClr val="tx1"/>
                                    </a:solidFill>
                                    <a:effectLst/>
                                    <a:latin typeface="Cambria Math" panose="02040503050406030204" pitchFamily="18" charset="0"/>
                                    <a:ea typeface="+mn-ea"/>
                                    <a:cs typeface="+mn-cs"/>
                                  </a:rPr>
                                  <m:t>𝑪</m:t>
                                </m:r>
                              </m:e>
                              <m:sub>
                                <m:r>
                                  <a:rPr lang="es-CO" sz="1200" b="1" i="1">
                                    <a:solidFill>
                                      <a:schemeClr val="tx1"/>
                                    </a:solidFill>
                                    <a:effectLst/>
                                    <a:latin typeface="Cambria Math" panose="02040503050406030204" pitchFamily="18" charset="0"/>
                                    <a:ea typeface="+mn-ea"/>
                                    <a:cs typeface="+mn-cs"/>
                                  </a:rPr>
                                  <m:t>𝟎</m:t>
                                </m:r>
                              </m:sub>
                            </m:sSub>
                          </m:sub>
                        </m:sSub>
                      </m:num>
                      <m:den>
                        <m:sSub>
                          <m:sSubPr>
                            <m:ctrlPr>
                              <a:rPr lang="es-CO" sz="1200" b="1" i="1">
                                <a:solidFill>
                                  <a:schemeClr val="tx1"/>
                                </a:solidFill>
                                <a:effectLst/>
                                <a:latin typeface="Cambria Math" panose="02040503050406030204" pitchFamily="18" charset="0"/>
                                <a:ea typeface="+mn-ea"/>
                                <a:cs typeface="+mn-cs"/>
                              </a:rPr>
                            </m:ctrlPr>
                          </m:sSubPr>
                          <m:e>
                            <m:r>
                              <a:rPr lang="es-CO" sz="1200" b="1" i="1">
                                <a:solidFill>
                                  <a:schemeClr val="tx1"/>
                                </a:solidFill>
                                <a:effectLst/>
                                <a:latin typeface="Cambria Math" panose="02040503050406030204" pitchFamily="18" charset="0"/>
                                <a:ea typeface="+mn-ea"/>
                                <a:cs typeface="+mn-cs"/>
                              </a:rPr>
                              <m:t>𝝈</m:t>
                            </m:r>
                          </m:e>
                          <m:sub>
                            <m:sSub>
                              <m:sSubPr>
                                <m:ctrlPr>
                                  <a:rPr lang="es-CO" sz="1200" b="1" i="1">
                                    <a:solidFill>
                                      <a:schemeClr val="tx1"/>
                                    </a:solidFill>
                                    <a:effectLst/>
                                    <a:latin typeface="Cambria Math" panose="02040503050406030204" pitchFamily="18" charset="0"/>
                                    <a:ea typeface="+mn-ea"/>
                                    <a:cs typeface="+mn-cs"/>
                                  </a:rPr>
                                </m:ctrlPr>
                              </m:sSubPr>
                              <m:e>
                                <m:r>
                                  <a:rPr lang="es-CO" sz="1200" b="1" i="1">
                                    <a:solidFill>
                                      <a:schemeClr val="tx1"/>
                                    </a:solidFill>
                                    <a:effectLst/>
                                    <a:latin typeface="Cambria Math" panose="02040503050406030204" pitchFamily="18" charset="0"/>
                                    <a:ea typeface="+mn-ea"/>
                                    <a:cs typeface="+mn-cs"/>
                                  </a:rPr>
                                  <m:t>𝑪</m:t>
                                </m:r>
                              </m:e>
                              <m:sub>
                                <m:r>
                                  <a:rPr lang="es-CO" sz="1200" b="1" i="1">
                                    <a:solidFill>
                                      <a:schemeClr val="tx1"/>
                                    </a:solidFill>
                                    <a:effectLst/>
                                    <a:latin typeface="Cambria Math" panose="02040503050406030204" pitchFamily="18" charset="0"/>
                                    <a:ea typeface="+mn-ea"/>
                                    <a:cs typeface="+mn-cs"/>
                                  </a:rPr>
                                  <m:t>𝒐</m:t>
                                </m:r>
                              </m:sub>
                            </m:sSub>
                          </m:sub>
                        </m:sSub>
                      </m:den>
                    </m:f>
                  </m:oMath>
                </m:oMathPara>
              </a14:m>
              <a:endParaRPr lang="es-CO" sz="1200" b="1"/>
            </a:p>
          </xdr:txBody>
        </xdr:sp>
      </mc:Choice>
      <mc:Fallback xmlns="">
        <xdr:sp macro="" textlink="">
          <xdr:nvSpPr>
            <xdr:cNvPr id="4" name="CuadroTexto 8">
              <a:extLst>
                <a:ext uri="{FF2B5EF4-FFF2-40B4-BE49-F238E27FC236}">
                  <a16:creationId xmlns:a16="http://schemas.microsoft.com/office/drawing/2014/main" id="{0EB76D9E-13BB-438E-92E0-8176E722088B}"/>
                </a:ext>
              </a:extLst>
            </xdr:cNvPr>
            <xdr:cNvSpPr txBox="1"/>
          </xdr:nvSpPr>
          <xdr:spPr>
            <a:xfrm>
              <a:off x="8023513" y="2318905"/>
              <a:ext cx="989502" cy="430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200" b="1" i="0">
                  <a:latin typeface="Cambria Math" panose="02040503050406030204" pitchFamily="18" charset="0"/>
                </a:rPr>
                <a:t>𝒁_𝒐=</a:t>
              </a:r>
              <a:r>
                <a:rPr lang="es-CO" sz="1200" b="1" i="0">
                  <a:solidFill>
                    <a:schemeClr val="tx1"/>
                  </a:solidFill>
                  <a:effectLst/>
                  <a:latin typeface="Cambria Math" panose="02040503050406030204" pitchFamily="18" charset="0"/>
                  <a:ea typeface="+mn-ea"/>
                  <a:cs typeface="+mn-cs"/>
                </a:rPr>
                <a:t>(𝑪_𝒐−𝝁_(𝑪_𝟎 ))/𝝈_(𝑪_𝒐 ) </a:t>
              </a:r>
              <a:endParaRPr lang="es-CO" sz="1200" b="1"/>
            </a:p>
          </xdr:txBody>
        </xdr:sp>
      </mc:Fallback>
    </mc:AlternateContent>
    <xdr:clientData/>
  </xdr:oneCellAnchor>
  <xdr:oneCellAnchor>
    <xdr:from>
      <xdr:col>9</xdr:col>
      <xdr:colOff>190499</xdr:colOff>
      <xdr:row>14</xdr:row>
      <xdr:rowOff>86591</xdr:rowOff>
    </xdr:from>
    <xdr:ext cx="3117273" cy="332655"/>
    <mc:AlternateContent xmlns:mc="http://schemas.openxmlformats.org/markup-compatibility/2006" xmlns:a14="http://schemas.microsoft.com/office/drawing/2010/main">
      <mc:Choice Requires="a14">
        <xdr:sp macro="" textlink="">
          <xdr:nvSpPr>
            <xdr:cNvPr id="5" name="CuadroTexto 9">
              <a:extLst>
                <a:ext uri="{FF2B5EF4-FFF2-40B4-BE49-F238E27FC236}">
                  <a16:creationId xmlns:a16="http://schemas.microsoft.com/office/drawing/2014/main" id="{E5DB37DF-2812-4CA5-ACFB-8D678FB55834}"/>
                </a:ext>
              </a:extLst>
            </xdr:cNvPr>
            <xdr:cNvSpPr txBox="1"/>
          </xdr:nvSpPr>
          <xdr:spPr>
            <a:xfrm>
              <a:off x="6457949" y="2848841"/>
              <a:ext cx="3117273"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400" i="1">
                            <a:latin typeface="Cambria Math" panose="02040503050406030204" pitchFamily="18" charset="0"/>
                          </a:rPr>
                        </m:ctrlPr>
                      </m:sSubPr>
                      <m:e>
                        <m:r>
                          <a:rPr lang="es-CO" sz="1400" b="0" i="1">
                            <a:latin typeface="Cambria Math" panose="02040503050406030204" pitchFamily="18" charset="0"/>
                          </a:rPr>
                          <m:t>𝑍</m:t>
                        </m:r>
                      </m:e>
                      <m:sub>
                        <m:r>
                          <a:rPr lang="es-CO" sz="1400" b="0" i="1">
                            <a:latin typeface="Cambria Math" panose="02040503050406030204" pitchFamily="18" charset="0"/>
                          </a:rPr>
                          <m:t>−</m:t>
                        </m:r>
                        <m:f>
                          <m:fPr>
                            <m:ctrlPr>
                              <a:rPr lang="es-CO" sz="1400" i="1">
                                <a:latin typeface="Cambria Math" panose="02040503050406030204" pitchFamily="18" charset="0"/>
                              </a:rPr>
                            </m:ctrlPr>
                          </m:fPr>
                          <m:num>
                            <m:r>
                              <a:rPr lang="es-CO" sz="1400" i="1">
                                <a:latin typeface="Cambria Math" panose="02040503050406030204" pitchFamily="18" charset="0"/>
                                <a:ea typeface="Cambria Math" panose="02040503050406030204" pitchFamily="18" charset="0"/>
                              </a:rPr>
                              <m:t>𝛼</m:t>
                            </m:r>
                          </m:num>
                          <m:den>
                            <m:r>
                              <a:rPr lang="es-CO" sz="1400" b="0" i="1">
                                <a:latin typeface="Cambria Math" panose="02040503050406030204" pitchFamily="18" charset="0"/>
                              </a:rPr>
                              <m:t>2</m:t>
                            </m:r>
                          </m:den>
                        </m:f>
                      </m:sub>
                    </m:sSub>
                    <m:r>
                      <a:rPr lang="es-CO" sz="1400" b="0" i="1">
                        <a:latin typeface="Cambria Math" panose="02040503050406030204" pitchFamily="18" charset="0"/>
                      </a:rPr>
                      <m:t>=</m:t>
                    </m:r>
                    <m:sSub>
                      <m:sSubPr>
                        <m:ctrlPr>
                          <a:rPr lang="es-CO" sz="1400" i="1">
                            <a:solidFill>
                              <a:schemeClr val="tx1"/>
                            </a:solidFill>
                            <a:effectLst/>
                            <a:latin typeface="Cambria Math" panose="02040503050406030204" pitchFamily="18" charset="0"/>
                            <a:ea typeface="+mn-ea"/>
                            <a:cs typeface="+mn-cs"/>
                          </a:rPr>
                        </m:ctrlPr>
                      </m:sSubPr>
                      <m:e>
                        <m:r>
                          <a:rPr lang="es-CO" sz="1400" b="0" i="1">
                            <a:solidFill>
                              <a:schemeClr val="tx1"/>
                            </a:solidFill>
                            <a:effectLst/>
                            <a:latin typeface="Cambria Math" panose="02040503050406030204" pitchFamily="18" charset="0"/>
                            <a:ea typeface="+mn-ea"/>
                            <a:cs typeface="+mn-cs"/>
                          </a:rPr>
                          <m:t>𝑍</m:t>
                        </m:r>
                      </m:e>
                      <m:sub>
                        <m:f>
                          <m:fPr>
                            <m:ctrlPr>
                              <a:rPr lang="es-CO" sz="1400" i="1">
                                <a:solidFill>
                                  <a:schemeClr val="tx1"/>
                                </a:solidFill>
                                <a:effectLst/>
                                <a:latin typeface="Cambria Math" panose="02040503050406030204" pitchFamily="18" charset="0"/>
                                <a:ea typeface="+mn-ea"/>
                                <a:cs typeface="+mn-cs"/>
                              </a:rPr>
                            </m:ctrlPr>
                          </m:fPr>
                          <m:num>
                            <m:r>
                              <a:rPr lang="es-CO" sz="1400" b="0" i="1">
                                <a:solidFill>
                                  <a:schemeClr val="tx1"/>
                                </a:solidFill>
                                <a:effectLst/>
                                <a:latin typeface="Cambria Math" panose="02040503050406030204" pitchFamily="18" charset="0"/>
                                <a:ea typeface="+mn-ea"/>
                                <a:cs typeface="+mn-cs"/>
                              </a:rPr>
                              <m:t>0,05</m:t>
                            </m:r>
                          </m:num>
                          <m:den>
                            <m:r>
                              <a:rPr lang="es-CO" sz="1400" b="0" i="1">
                                <a:solidFill>
                                  <a:schemeClr val="tx1"/>
                                </a:solidFill>
                                <a:effectLst/>
                                <a:latin typeface="Cambria Math" panose="02040503050406030204" pitchFamily="18" charset="0"/>
                                <a:ea typeface="+mn-ea"/>
                                <a:cs typeface="+mn-cs"/>
                              </a:rPr>
                              <m:t>2</m:t>
                            </m:r>
                          </m:den>
                        </m:f>
                      </m:sub>
                    </m:sSub>
                    <m:r>
                      <a:rPr lang="es-CO" sz="1400" b="0" i="1">
                        <a:solidFill>
                          <a:schemeClr val="tx1"/>
                        </a:solidFill>
                        <a:effectLst/>
                        <a:latin typeface="Cambria Math" panose="02040503050406030204" pitchFamily="18" charset="0"/>
                        <a:ea typeface="+mn-ea"/>
                        <a:cs typeface="+mn-cs"/>
                      </a:rPr>
                      <m:t>=</m:t>
                    </m:r>
                    <m:sSub>
                      <m:sSubPr>
                        <m:ctrlPr>
                          <a:rPr lang="es-CO" sz="1400" b="0" i="1">
                            <a:solidFill>
                              <a:schemeClr val="tx1"/>
                            </a:solidFill>
                            <a:effectLst/>
                            <a:latin typeface="Cambria Math" panose="02040503050406030204" pitchFamily="18" charset="0"/>
                            <a:ea typeface="+mn-ea"/>
                            <a:cs typeface="+mn-cs"/>
                          </a:rPr>
                        </m:ctrlPr>
                      </m:sSubPr>
                      <m:e>
                        <m:r>
                          <a:rPr lang="es-CO" sz="1400" b="0" i="1">
                            <a:solidFill>
                              <a:schemeClr val="tx1"/>
                            </a:solidFill>
                            <a:effectLst/>
                            <a:latin typeface="Cambria Math" panose="02040503050406030204" pitchFamily="18" charset="0"/>
                            <a:ea typeface="+mn-ea"/>
                            <a:cs typeface="+mn-cs"/>
                          </a:rPr>
                          <m:t>𝑍</m:t>
                        </m:r>
                      </m:e>
                      <m:sub>
                        <m:r>
                          <a:rPr lang="es-CO" sz="1400" b="0" i="1">
                            <a:solidFill>
                              <a:schemeClr val="tx1"/>
                            </a:solidFill>
                            <a:effectLst/>
                            <a:latin typeface="Cambria Math" panose="02040503050406030204" pitchFamily="18" charset="0"/>
                            <a:ea typeface="+mn-ea"/>
                            <a:cs typeface="+mn-cs"/>
                          </a:rPr>
                          <m:t>0,025</m:t>
                        </m:r>
                      </m:sub>
                    </m:sSub>
                    <m:r>
                      <a:rPr lang="es-CO" sz="1400" b="0" i="1">
                        <a:solidFill>
                          <a:schemeClr val="tx1"/>
                        </a:solidFill>
                        <a:effectLst/>
                        <a:latin typeface="Cambria Math" panose="02040503050406030204" pitchFamily="18" charset="0"/>
                        <a:ea typeface="+mn-ea"/>
                        <a:cs typeface="+mn-cs"/>
                      </a:rPr>
                      <m:t>=−1,96</m:t>
                    </m:r>
                  </m:oMath>
                </m:oMathPara>
              </a14:m>
              <a:endParaRPr lang="es-CO" sz="1400"/>
            </a:p>
          </xdr:txBody>
        </xdr:sp>
      </mc:Choice>
      <mc:Fallback xmlns="">
        <xdr:sp macro="" textlink="">
          <xdr:nvSpPr>
            <xdr:cNvPr id="5" name="CuadroTexto 9">
              <a:extLst>
                <a:ext uri="{FF2B5EF4-FFF2-40B4-BE49-F238E27FC236}">
                  <a16:creationId xmlns:a16="http://schemas.microsoft.com/office/drawing/2014/main" id="{E5DB37DF-2812-4CA5-ACFB-8D678FB55834}"/>
                </a:ext>
              </a:extLst>
            </xdr:cNvPr>
            <xdr:cNvSpPr txBox="1"/>
          </xdr:nvSpPr>
          <xdr:spPr>
            <a:xfrm>
              <a:off x="6457949" y="2848841"/>
              <a:ext cx="3117273"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𝑍_(−</a:t>
              </a:r>
              <a:r>
                <a:rPr lang="es-CO" sz="1400" i="0">
                  <a:latin typeface="Cambria Math" panose="02040503050406030204" pitchFamily="18" charset="0"/>
                  <a:ea typeface="Cambria Math" panose="02040503050406030204" pitchFamily="18" charset="0"/>
                </a:rPr>
                <a:t>𝛼/</a:t>
              </a:r>
              <a:r>
                <a:rPr lang="es-CO" sz="1400" b="0" i="0">
                  <a:latin typeface="Cambria Math" panose="02040503050406030204" pitchFamily="18" charset="0"/>
                </a:rPr>
                <a:t>2)=</a:t>
              </a:r>
              <a:r>
                <a:rPr lang="es-CO" sz="1400" b="0" i="0">
                  <a:solidFill>
                    <a:schemeClr val="tx1"/>
                  </a:solidFill>
                  <a:effectLst/>
                  <a:latin typeface="Cambria Math" panose="02040503050406030204" pitchFamily="18" charset="0"/>
                  <a:ea typeface="+mn-ea"/>
                  <a:cs typeface="+mn-cs"/>
                </a:rPr>
                <a:t>𝑍_(0,05/2)=𝑍_0,025=−1,96</a:t>
              </a:r>
              <a:endParaRPr lang="es-CO" sz="1400"/>
            </a:p>
          </xdr:txBody>
        </xdr:sp>
      </mc:Fallback>
    </mc:AlternateContent>
    <xdr:clientData/>
  </xdr:oneCellAnchor>
  <xdr:oneCellAnchor>
    <xdr:from>
      <xdr:col>10</xdr:col>
      <xdr:colOff>363682</xdr:colOff>
      <xdr:row>8</xdr:row>
      <xdr:rowOff>34635</xdr:rowOff>
    </xdr:from>
    <xdr:ext cx="1982932" cy="636521"/>
    <mc:AlternateContent xmlns:mc="http://schemas.openxmlformats.org/markup-compatibility/2006" xmlns:a14="http://schemas.microsoft.com/office/drawing/2010/main">
      <mc:Choice Requires="a14">
        <xdr:sp macro="" textlink="">
          <xdr:nvSpPr>
            <xdr:cNvPr id="6" name="CuadroTexto 3">
              <a:extLst>
                <a:ext uri="{FF2B5EF4-FFF2-40B4-BE49-F238E27FC236}">
                  <a16:creationId xmlns:a16="http://schemas.microsoft.com/office/drawing/2014/main" id="{E37AFE1D-0044-4089-9332-168680109F64}"/>
                </a:ext>
              </a:extLst>
            </xdr:cNvPr>
            <xdr:cNvSpPr txBox="1"/>
          </xdr:nvSpPr>
          <xdr:spPr>
            <a:xfrm>
              <a:off x="7240732" y="1625310"/>
              <a:ext cx="1982932"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400" b="1" i="1">
                            <a:solidFill>
                              <a:schemeClr val="tx1"/>
                            </a:solidFill>
                            <a:latin typeface="Cambria Math" panose="02040503050406030204" pitchFamily="18" charset="0"/>
                            <a:ea typeface="Cambria Math" panose="02040503050406030204" pitchFamily="18" charset="0"/>
                            <a:cs typeface="+mn-cs"/>
                          </a:rPr>
                        </m:ctrlPr>
                      </m:sSubPr>
                      <m:e>
                        <m:r>
                          <a:rPr lang="es-CO" sz="1100" b="1" i="1">
                            <a:solidFill>
                              <a:schemeClr val="tx1"/>
                            </a:solidFill>
                            <a:effectLst/>
                            <a:latin typeface="Cambria Math" panose="02040503050406030204" pitchFamily="18" charset="0"/>
                            <a:ea typeface="+mn-ea"/>
                            <a:cs typeface="+mn-cs"/>
                          </a:rPr>
                          <m:t>𝝈</m:t>
                        </m:r>
                      </m:e>
                      <m:sub>
                        <m:sSub>
                          <m:sSubPr>
                            <m:ctrlPr>
                              <a:rPr lang="es-CO" sz="1400" b="1" i="1">
                                <a:solidFill>
                                  <a:schemeClr val="tx1"/>
                                </a:solidFill>
                                <a:latin typeface="Cambria Math" panose="02040503050406030204" pitchFamily="18" charset="0"/>
                                <a:ea typeface="Cambria Math" panose="02040503050406030204" pitchFamily="18" charset="0"/>
                                <a:cs typeface="+mn-cs"/>
                              </a:rPr>
                            </m:ctrlPr>
                          </m:sSubPr>
                          <m:e>
                            <m:r>
                              <a:rPr lang="es-CO" sz="1400" b="1" i="1">
                                <a:solidFill>
                                  <a:schemeClr val="tx1"/>
                                </a:solidFill>
                                <a:latin typeface="Cambria Math" panose="02040503050406030204" pitchFamily="18" charset="0"/>
                                <a:ea typeface="Cambria Math" panose="02040503050406030204" pitchFamily="18" charset="0"/>
                                <a:cs typeface="+mn-cs"/>
                              </a:rPr>
                              <m:t>𝑪</m:t>
                            </m:r>
                          </m:e>
                          <m:sub>
                            <m:r>
                              <a:rPr lang="es-CO" sz="1400" b="1" i="1">
                                <a:solidFill>
                                  <a:schemeClr val="tx1"/>
                                </a:solidFill>
                                <a:latin typeface="Cambria Math" panose="02040503050406030204" pitchFamily="18" charset="0"/>
                                <a:ea typeface="Cambria Math" panose="02040503050406030204" pitchFamily="18" charset="0"/>
                                <a:cs typeface="+mn-cs"/>
                              </a:rPr>
                              <m:t>𝒐</m:t>
                            </m:r>
                          </m:sub>
                        </m:sSub>
                      </m:sub>
                    </m:sSub>
                    <m:r>
                      <a:rPr lang="es-CO" sz="1400" b="1" i="1">
                        <a:solidFill>
                          <a:schemeClr val="tx1"/>
                        </a:solidFill>
                        <a:latin typeface="Cambria Math" panose="02040503050406030204" pitchFamily="18" charset="0"/>
                        <a:ea typeface="Cambria Math" panose="02040503050406030204" pitchFamily="18" charset="0"/>
                        <a:cs typeface="+mn-cs"/>
                      </a:rPr>
                      <m:t>=</m:t>
                    </m:r>
                    <m:rad>
                      <m:radPr>
                        <m:degHide m:val="on"/>
                        <m:ctrlPr>
                          <a:rPr lang="es-CO" sz="1400" b="1" i="1">
                            <a:solidFill>
                              <a:schemeClr val="tx1"/>
                            </a:solidFill>
                            <a:latin typeface="Cambria Math" panose="02040503050406030204" pitchFamily="18" charset="0"/>
                            <a:ea typeface="Cambria Math" panose="02040503050406030204" pitchFamily="18" charset="0"/>
                            <a:cs typeface="+mn-cs"/>
                          </a:rPr>
                        </m:ctrlPr>
                      </m:radPr>
                      <m:deg/>
                      <m:e>
                        <m:f>
                          <m:fPr>
                            <m:ctrlPr>
                              <a:rPr lang="es-CO" sz="1100" b="1" i="1">
                                <a:solidFill>
                                  <a:schemeClr val="tx1"/>
                                </a:solidFill>
                                <a:effectLst/>
                                <a:latin typeface="Cambria Math" panose="02040503050406030204" pitchFamily="18" charset="0"/>
                                <a:ea typeface="+mn-ea"/>
                                <a:cs typeface="+mn-cs"/>
                              </a:rPr>
                            </m:ctrlPr>
                          </m:fPr>
                          <m:num>
                            <m:r>
                              <a:rPr lang="es-CO" sz="1100" b="1" i="1">
                                <a:solidFill>
                                  <a:schemeClr val="tx1"/>
                                </a:solidFill>
                                <a:effectLst/>
                                <a:latin typeface="Cambria Math" panose="02040503050406030204" pitchFamily="18" charset="0"/>
                                <a:ea typeface="+mn-ea"/>
                                <a:cs typeface="+mn-cs"/>
                              </a:rPr>
                              <m:t>𝟐</m:t>
                            </m:r>
                            <m:sSub>
                              <m:sSubPr>
                                <m:ctrlPr>
                                  <a:rPr lang="es-CO" sz="1100" b="1" i="1">
                                    <a:solidFill>
                                      <a:schemeClr val="tx1"/>
                                    </a:solidFill>
                                    <a:effectLst/>
                                    <a:latin typeface="Cambria Math" panose="02040503050406030204" pitchFamily="18" charset="0"/>
                                    <a:ea typeface="+mn-ea"/>
                                    <a:cs typeface="+mn-cs"/>
                                  </a:rPr>
                                </m:ctrlPr>
                              </m:sSubPr>
                              <m:e>
                                <m:r>
                                  <a:rPr lang="es-CO" sz="1100" b="1" i="1">
                                    <a:solidFill>
                                      <a:schemeClr val="tx1"/>
                                    </a:solidFill>
                                    <a:effectLst/>
                                    <a:latin typeface="Cambria Math" panose="02040503050406030204" pitchFamily="18" charset="0"/>
                                    <a:ea typeface="+mn-ea"/>
                                    <a:cs typeface="+mn-cs"/>
                                  </a:rPr>
                                  <m:t>𝒏</m:t>
                                </m:r>
                              </m:e>
                              <m:sub>
                                <m:r>
                                  <a:rPr lang="es-CO" sz="1100" b="1" i="1">
                                    <a:solidFill>
                                      <a:schemeClr val="tx1"/>
                                    </a:solidFill>
                                    <a:effectLst/>
                                    <a:latin typeface="Cambria Math" panose="02040503050406030204" pitchFamily="18" charset="0"/>
                                    <a:ea typeface="+mn-ea"/>
                                    <a:cs typeface="+mn-cs"/>
                                  </a:rPr>
                                  <m:t>𝟎</m:t>
                                </m:r>
                              </m:sub>
                            </m:sSub>
                            <m:sSub>
                              <m:sSubPr>
                                <m:ctrlPr>
                                  <a:rPr lang="es-CO" sz="1100" b="1" i="1">
                                    <a:solidFill>
                                      <a:schemeClr val="tx1"/>
                                    </a:solidFill>
                                    <a:effectLst/>
                                    <a:latin typeface="Cambria Math" panose="02040503050406030204" pitchFamily="18" charset="0"/>
                                    <a:ea typeface="+mn-ea"/>
                                    <a:cs typeface="+mn-cs"/>
                                  </a:rPr>
                                </m:ctrlPr>
                              </m:sSubPr>
                              <m:e>
                                <m:r>
                                  <a:rPr lang="es-CO" sz="1100" b="1" i="1">
                                    <a:solidFill>
                                      <a:schemeClr val="tx1"/>
                                    </a:solidFill>
                                    <a:effectLst/>
                                    <a:latin typeface="Cambria Math" panose="02040503050406030204" pitchFamily="18" charset="0"/>
                                    <a:ea typeface="+mn-ea"/>
                                    <a:cs typeface="+mn-cs"/>
                                  </a:rPr>
                                  <m:t>𝒏</m:t>
                                </m:r>
                              </m:e>
                              <m:sub>
                                <m:r>
                                  <a:rPr lang="es-CO" sz="1100" b="1" i="1">
                                    <a:solidFill>
                                      <a:schemeClr val="tx1"/>
                                    </a:solidFill>
                                    <a:effectLst/>
                                    <a:latin typeface="Cambria Math" panose="02040503050406030204" pitchFamily="18" charset="0"/>
                                    <a:ea typeface="+mn-ea"/>
                                    <a:cs typeface="+mn-cs"/>
                                  </a:rPr>
                                  <m:t>𝟏</m:t>
                                </m:r>
                              </m:sub>
                            </m:sSub>
                            <m:d>
                              <m:dPr>
                                <m:ctrlPr>
                                  <a:rPr lang="es-CO" sz="1100" b="1" i="1">
                                    <a:solidFill>
                                      <a:schemeClr val="tx1"/>
                                    </a:solidFill>
                                    <a:effectLst/>
                                    <a:latin typeface="Cambria Math" panose="02040503050406030204" pitchFamily="18" charset="0"/>
                                    <a:ea typeface="+mn-ea"/>
                                    <a:cs typeface="+mn-cs"/>
                                  </a:rPr>
                                </m:ctrlPr>
                              </m:dPr>
                              <m:e>
                                <m:r>
                                  <a:rPr lang="es-CO" sz="1100" b="1" i="1">
                                    <a:solidFill>
                                      <a:schemeClr val="tx1"/>
                                    </a:solidFill>
                                    <a:effectLst/>
                                    <a:latin typeface="Cambria Math" panose="02040503050406030204" pitchFamily="18" charset="0"/>
                                    <a:ea typeface="+mn-ea"/>
                                    <a:cs typeface="+mn-cs"/>
                                  </a:rPr>
                                  <m:t>𝟐</m:t>
                                </m:r>
                                <m:sSub>
                                  <m:sSubPr>
                                    <m:ctrlPr>
                                      <a:rPr lang="es-CO" sz="1100" b="1" i="1">
                                        <a:solidFill>
                                          <a:schemeClr val="tx1"/>
                                        </a:solidFill>
                                        <a:effectLst/>
                                        <a:latin typeface="Cambria Math" panose="02040503050406030204" pitchFamily="18" charset="0"/>
                                        <a:ea typeface="+mn-ea"/>
                                        <a:cs typeface="+mn-cs"/>
                                      </a:rPr>
                                    </m:ctrlPr>
                                  </m:sSubPr>
                                  <m:e>
                                    <m:r>
                                      <a:rPr lang="es-CO" sz="1100" b="1" i="1">
                                        <a:solidFill>
                                          <a:schemeClr val="tx1"/>
                                        </a:solidFill>
                                        <a:effectLst/>
                                        <a:latin typeface="Cambria Math" panose="02040503050406030204" pitchFamily="18" charset="0"/>
                                        <a:ea typeface="+mn-ea"/>
                                        <a:cs typeface="+mn-cs"/>
                                      </a:rPr>
                                      <m:t>𝒏</m:t>
                                    </m:r>
                                  </m:e>
                                  <m:sub>
                                    <m:r>
                                      <a:rPr lang="es-CO" sz="1100" b="1" i="1">
                                        <a:solidFill>
                                          <a:schemeClr val="tx1"/>
                                        </a:solidFill>
                                        <a:effectLst/>
                                        <a:latin typeface="Cambria Math" panose="02040503050406030204" pitchFamily="18" charset="0"/>
                                        <a:ea typeface="+mn-ea"/>
                                        <a:cs typeface="+mn-cs"/>
                                      </a:rPr>
                                      <m:t>𝟎</m:t>
                                    </m:r>
                                  </m:sub>
                                </m:sSub>
                                <m:sSub>
                                  <m:sSubPr>
                                    <m:ctrlPr>
                                      <a:rPr lang="es-CO" sz="1100" b="1" i="1">
                                        <a:solidFill>
                                          <a:schemeClr val="tx1"/>
                                        </a:solidFill>
                                        <a:effectLst/>
                                        <a:latin typeface="Cambria Math" panose="02040503050406030204" pitchFamily="18" charset="0"/>
                                        <a:ea typeface="+mn-ea"/>
                                        <a:cs typeface="+mn-cs"/>
                                      </a:rPr>
                                    </m:ctrlPr>
                                  </m:sSubPr>
                                  <m:e>
                                    <m:r>
                                      <a:rPr lang="es-CO" sz="1100" b="1" i="1">
                                        <a:solidFill>
                                          <a:schemeClr val="tx1"/>
                                        </a:solidFill>
                                        <a:effectLst/>
                                        <a:latin typeface="Cambria Math" panose="02040503050406030204" pitchFamily="18" charset="0"/>
                                        <a:ea typeface="+mn-ea"/>
                                        <a:cs typeface="+mn-cs"/>
                                      </a:rPr>
                                      <m:t>𝒏</m:t>
                                    </m:r>
                                  </m:e>
                                  <m:sub>
                                    <m:r>
                                      <a:rPr lang="es-CO" sz="1100" b="1" i="1">
                                        <a:solidFill>
                                          <a:schemeClr val="tx1"/>
                                        </a:solidFill>
                                        <a:effectLst/>
                                        <a:latin typeface="Cambria Math" panose="02040503050406030204" pitchFamily="18" charset="0"/>
                                        <a:ea typeface="+mn-ea"/>
                                        <a:cs typeface="+mn-cs"/>
                                      </a:rPr>
                                      <m:t>𝟏</m:t>
                                    </m:r>
                                  </m:sub>
                                </m:sSub>
                                <m:r>
                                  <a:rPr lang="es-CO" sz="1100" b="1" i="1">
                                    <a:solidFill>
                                      <a:schemeClr val="tx1"/>
                                    </a:solidFill>
                                    <a:effectLst/>
                                    <a:latin typeface="Cambria Math" panose="02040503050406030204" pitchFamily="18" charset="0"/>
                                    <a:ea typeface="+mn-ea"/>
                                    <a:cs typeface="+mn-cs"/>
                                  </a:rPr>
                                  <m:t>−</m:t>
                                </m:r>
                                <m:r>
                                  <a:rPr lang="es-CO" sz="1100" b="1" i="1">
                                    <a:solidFill>
                                      <a:schemeClr val="tx1"/>
                                    </a:solidFill>
                                    <a:effectLst/>
                                    <a:latin typeface="Cambria Math" panose="02040503050406030204" pitchFamily="18" charset="0"/>
                                    <a:ea typeface="+mn-ea"/>
                                    <a:cs typeface="+mn-cs"/>
                                  </a:rPr>
                                  <m:t>𝒏</m:t>
                                </m:r>
                              </m:e>
                            </m:d>
                          </m:num>
                          <m:den>
                            <m:sSup>
                              <m:sSupPr>
                                <m:ctrlPr>
                                  <a:rPr lang="es-CO" sz="1100" b="1" i="1">
                                    <a:solidFill>
                                      <a:schemeClr val="tx1"/>
                                    </a:solidFill>
                                    <a:effectLst/>
                                    <a:latin typeface="Cambria Math" panose="02040503050406030204" pitchFamily="18" charset="0"/>
                                    <a:ea typeface="+mn-ea"/>
                                    <a:cs typeface="+mn-cs"/>
                                  </a:rPr>
                                </m:ctrlPr>
                              </m:sSupPr>
                              <m:e>
                                <m:r>
                                  <a:rPr lang="es-CO" sz="1100" b="1" i="1">
                                    <a:solidFill>
                                      <a:schemeClr val="tx1"/>
                                    </a:solidFill>
                                    <a:effectLst/>
                                    <a:latin typeface="Cambria Math" panose="02040503050406030204" pitchFamily="18" charset="0"/>
                                    <a:ea typeface="+mn-ea"/>
                                    <a:cs typeface="+mn-cs"/>
                                  </a:rPr>
                                  <m:t>𝒏</m:t>
                                </m:r>
                              </m:e>
                              <m:sup>
                                <m:r>
                                  <a:rPr lang="es-CO" sz="1100" b="1" i="1">
                                    <a:solidFill>
                                      <a:schemeClr val="tx1"/>
                                    </a:solidFill>
                                    <a:effectLst/>
                                    <a:latin typeface="Cambria Math" panose="02040503050406030204" pitchFamily="18" charset="0"/>
                                    <a:ea typeface="+mn-ea"/>
                                    <a:cs typeface="+mn-cs"/>
                                  </a:rPr>
                                  <m:t>𝟐</m:t>
                                </m:r>
                              </m:sup>
                            </m:sSup>
                            <m:d>
                              <m:dPr>
                                <m:ctrlPr>
                                  <a:rPr lang="es-CO" sz="1100" b="1" i="1">
                                    <a:solidFill>
                                      <a:schemeClr val="tx1"/>
                                    </a:solidFill>
                                    <a:effectLst/>
                                    <a:latin typeface="Cambria Math" panose="02040503050406030204" pitchFamily="18" charset="0"/>
                                    <a:ea typeface="+mn-ea"/>
                                    <a:cs typeface="+mn-cs"/>
                                  </a:rPr>
                                </m:ctrlPr>
                              </m:dPr>
                              <m:e>
                                <m:r>
                                  <a:rPr lang="es-CO" sz="1100" b="1" i="1">
                                    <a:solidFill>
                                      <a:schemeClr val="tx1"/>
                                    </a:solidFill>
                                    <a:effectLst/>
                                    <a:latin typeface="Cambria Math" panose="02040503050406030204" pitchFamily="18" charset="0"/>
                                    <a:ea typeface="+mn-ea"/>
                                    <a:cs typeface="+mn-cs"/>
                                  </a:rPr>
                                  <m:t>𝒏</m:t>
                                </m:r>
                                <m:r>
                                  <a:rPr lang="es-CO" sz="1100" b="1" i="1">
                                    <a:solidFill>
                                      <a:schemeClr val="tx1"/>
                                    </a:solidFill>
                                    <a:effectLst/>
                                    <a:latin typeface="Cambria Math" panose="02040503050406030204" pitchFamily="18" charset="0"/>
                                    <a:ea typeface="+mn-ea"/>
                                    <a:cs typeface="+mn-cs"/>
                                  </a:rPr>
                                  <m:t>−</m:t>
                                </m:r>
                                <m:r>
                                  <a:rPr lang="es-CO" sz="1100" b="1" i="1">
                                    <a:solidFill>
                                      <a:schemeClr val="tx1"/>
                                    </a:solidFill>
                                    <a:effectLst/>
                                    <a:latin typeface="Cambria Math" panose="02040503050406030204" pitchFamily="18" charset="0"/>
                                    <a:ea typeface="+mn-ea"/>
                                    <a:cs typeface="+mn-cs"/>
                                  </a:rPr>
                                  <m:t>𝟏</m:t>
                                </m:r>
                              </m:e>
                            </m:d>
                          </m:den>
                        </m:f>
                        <m:r>
                          <a:rPr lang="es-CO" sz="1100" b="1" i="1">
                            <a:solidFill>
                              <a:schemeClr val="tx1"/>
                            </a:solidFill>
                            <a:effectLst/>
                            <a:latin typeface="Cambria Math" panose="02040503050406030204" pitchFamily="18" charset="0"/>
                            <a:ea typeface="+mn-ea"/>
                            <a:cs typeface="+mn-cs"/>
                          </a:rPr>
                          <m:t>=</m:t>
                        </m:r>
                      </m:e>
                    </m:rad>
                  </m:oMath>
                </m:oMathPara>
              </a14:m>
              <a:endParaRPr lang="es-CO" sz="1400" b="1" i="1">
                <a:solidFill>
                  <a:schemeClr val="tx1"/>
                </a:solidFill>
                <a:latin typeface="Cambria Math" panose="02040503050406030204" pitchFamily="18" charset="0"/>
                <a:ea typeface="Cambria Math" panose="02040503050406030204" pitchFamily="18" charset="0"/>
                <a:cs typeface="+mn-cs"/>
              </a:endParaRPr>
            </a:p>
          </xdr:txBody>
        </xdr:sp>
      </mc:Choice>
      <mc:Fallback xmlns="">
        <xdr:sp macro="" textlink="">
          <xdr:nvSpPr>
            <xdr:cNvPr id="6" name="CuadroTexto 3">
              <a:extLst>
                <a:ext uri="{FF2B5EF4-FFF2-40B4-BE49-F238E27FC236}">
                  <a16:creationId xmlns:a16="http://schemas.microsoft.com/office/drawing/2014/main" id="{E37AFE1D-0044-4089-9332-168680109F64}"/>
                </a:ext>
              </a:extLst>
            </xdr:cNvPr>
            <xdr:cNvSpPr txBox="1"/>
          </xdr:nvSpPr>
          <xdr:spPr>
            <a:xfrm>
              <a:off x="7240732" y="1625310"/>
              <a:ext cx="1982932"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chemeClr val="tx1"/>
                  </a:solidFill>
                  <a:effectLst/>
                  <a:latin typeface="Cambria Math" panose="02040503050406030204" pitchFamily="18" charset="0"/>
                  <a:ea typeface="+mn-ea"/>
                  <a:cs typeface="+mn-cs"/>
                </a:rPr>
                <a:t>𝝈</a:t>
              </a:r>
              <a:r>
                <a:rPr lang="es-CO" sz="1400" b="1" i="0">
                  <a:solidFill>
                    <a:schemeClr val="tx1"/>
                  </a:solidFill>
                  <a:effectLst/>
                  <a:latin typeface="Cambria Math" panose="02040503050406030204" pitchFamily="18" charset="0"/>
                  <a:ea typeface="Cambria Math" panose="02040503050406030204" pitchFamily="18" charset="0"/>
                  <a:cs typeface="+mn-cs"/>
                </a:rPr>
                <a:t>_(</a:t>
              </a:r>
              <a:r>
                <a:rPr lang="es-CO" sz="1400" b="1" i="0">
                  <a:solidFill>
                    <a:schemeClr val="tx1"/>
                  </a:solidFill>
                  <a:latin typeface="Cambria Math" panose="02040503050406030204" pitchFamily="18" charset="0"/>
                  <a:ea typeface="Cambria Math" panose="02040503050406030204" pitchFamily="18" charset="0"/>
                  <a:cs typeface="+mn-cs"/>
                </a:rPr>
                <a:t>𝑪_𝒐 )=√(</a:t>
              </a:r>
              <a:r>
                <a:rPr lang="es-CO" sz="1100" b="1" i="0">
                  <a:solidFill>
                    <a:schemeClr val="tx1"/>
                  </a:solidFill>
                  <a:effectLst/>
                  <a:latin typeface="Cambria Math" panose="02040503050406030204" pitchFamily="18" charset="0"/>
                  <a:ea typeface="+mn-ea"/>
                  <a:cs typeface="+mn-cs"/>
                </a:rPr>
                <a:t>(𝟐𝒏_𝟎 𝒏_𝟏 (𝟐𝒏_𝟎 𝒏_𝟏−𝒏))/(𝒏^𝟐 (𝒏−𝟏) )=</a:t>
              </a:r>
              <a:r>
                <a:rPr lang="es-CO" sz="1400" b="1" i="0">
                  <a:solidFill>
                    <a:schemeClr val="tx1"/>
                  </a:solidFill>
                  <a:effectLst/>
                  <a:latin typeface="Cambria Math" panose="02040503050406030204" pitchFamily="18" charset="0"/>
                  <a:ea typeface="Cambria Math" panose="02040503050406030204" pitchFamily="18" charset="0"/>
                  <a:cs typeface="+mn-cs"/>
                </a:rPr>
                <a:t>)</a:t>
              </a:r>
              <a:endParaRPr lang="es-CO" sz="1400" b="1" i="1">
                <a:solidFill>
                  <a:schemeClr val="tx1"/>
                </a:solidFill>
                <a:latin typeface="Cambria Math" panose="02040503050406030204" pitchFamily="18" charset="0"/>
                <a:ea typeface="Cambria Math" panose="02040503050406030204" pitchFamily="18" charset="0"/>
                <a:cs typeface="+mn-cs"/>
              </a:endParaRPr>
            </a:p>
          </xdr:txBody>
        </xdr:sp>
      </mc:Fallback>
    </mc:AlternateContent>
    <xdr:clientData/>
  </xdr:oneCellAnchor>
  <xdr:oneCellAnchor>
    <xdr:from>
      <xdr:col>9</xdr:col>
      <xdr:colOff>164523</xdr:colOff>
      <xdr:row>16</xdr:row>
      <xdr:rowOff>103909</xdr:rowOff>
    </xdr:from>
    <xdr:ext cx="3117273" cy="332655"/>
    <mc:AlternateContent xmlns:mc="http://schemas.openxmlformats.org/markup-compatibility/2006" xmlns:a14="http://schemas.microsoft.com/office/drawing/2010/main">
      <mc:Choice Requires="a14">
        <xdr:sp macro="" textlink="">
          <xdr:nvSpPr>
            <xdr:cNvPr id="7" name="CuadroTexto 9">
              <a:extLst>
                <a:ext uri="{FF2B5EF4-FFF2-40B4-BE49-F238E27FC236}">
                  <a16:creationId xmlns:a16="http://schemas.microsoft.com/office/drawing/2014/main" id="{46454D36-9BE1-4B86-AF2D-1079521440D9}"/>
                </a:ext>
              </a:extLst>
            </xdr:cNvPr>
            <xdr:cNvSpPr txBox="1"/>
          </xdr:nvSpPr>
          <xdr:spPr>
            <a:xfrm>
              <a:off x="6431973" y="3256684"/>
              <a:ext cx="3117273"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400" i="1">
                            <a:latin typeface="Cambria Math" panose="02040503050406030204" pitchFamily="18" charset="0"/>
                          </a:rPr>
                        </m:ctrlPr>
                      </m:sSubPr>
                      <m:e>
                        <m:r>
                          <a:rPr lang="es-CO" sz="1400" b="0" i="1">
                            <a:latin typeface="Cambria Math" panose="02040503050406030204" pitchFamily="18" charset="0"/>
                          </a:rPr>
                          <m:t>𝑍</m:t>
                        </m:r>
                      </m:e>
                      <m:sub>
                        <m:f>
                          <m:fPr>
                            <m:ctrlPr>
                              <a:rPr lang="es-CO" sz="1400" i="1">
                                <a:latin typeface="Cambria Math" panose="02040503050406030204" pitchFamily="18" charset="0"/>
                              </a:rPr>
                            </m:ctrlPr>
                          </m:fPr>
                          <m:num>
                            <m:r>
                              <a:rPr lang="es-CO" sz="1400" i="1">
                                <a:latin typeface="Cambria Math" panose="02040503050406030204" pitchFamily="18" charset="0"/>
                                <a:ea typeface="Cambria Math" panose="02040503050406030204" pitchFamily="18" charset="0"/>
                              </a:rPr>
                              <m:t>𝛼</m:t>
                            </m:r>
                          </m:num>
                          <m:den>
                            <m:r>
                              <a:rPr lang="es-CO" sz="1400" b="0" i="1">
                                <a:latin typeface="Cambria Math" panose="02040503050406030204" pitchFamily="18" charset="0"/>
                              </a:rPr>
                              <m:t>2</m:t>
                            </m:r>
                          </m:den>
                        </m:f>
                      </m:sub>
                    </m:sSub>
                    <m:r>
                      <a:rPr lang="es-CO" sz="1400" b="0" i="1">
                        <a:latin typeface="Cambria Math" panose="02040503050406030204" pitchFamily="18" charset="0"/>
                      </a:rPr>
                      <m:t>=</m:t>
                    </m:r>
                    <m:sSub>
                      <m:sSubPr>
                        <m:ctrlPr>
                          <a:rPr lang="es-CO" sz="1400" i="1">
                            <a:solidFill>
                              <a:schemeClr val="tx1"/>
                            </a:solidFill>
                            <a:effectLst/>
                            <a:latin typeface="Cambria Math" panose="02040503050406030204" pitchFamily="18" charset="0"/>
                            <a:ea typeface="+mn-ea"/>
                            <a:cs typeface="+mn-cs"/>
                          </a:rPr>
                        </m:ctrlPr>
                      </m:sSubPr>
                      <m:e>
                        <m:r>
                          <a:rPr lang="es-CO" sz="1400" b="0" i="1">
                            <a:solidFill>
                              <a:schemeClr val="tx1"/>
                            </a:solidFill>
                            <a:effectLst/>
                            <a:latin typeface="Cambria Math" panose="02040503050406030204" pitchFamily="18" charset="0"/>
                            <a:ea typeface="+mn-ea"/>
                            <a:cs typeface="+mn-cs"/>
                          </a:rPr>
                          <m:t>𝑍</m:t>
                        </m:r>
                      </m:e>
                      <m:sub>
                        <m:f>
                          <m:fPr>
                            <m:ctrlPr>
                              <a:rPr lang="es-CO" sz="1400" i="1">
                                <a:solidFill>
                                  <a:schemeClr val="tx1"/>
                                </a:solidFill>
                                <a:effectLst/>
                                <a:latin typeface="Cambria Math" panose="02040503050406030204" pitchFamily="18" charset="0"/>
                                <a:ea typeface="+mn-ea"/>
                                <a:cs typeface="+mn-cs"/>
                              </a:rPr>
                            </m:ctrlPr>
                          </m:fPr>
                          <m:num>
                            <m:r>
                              <a:rPr lang="es-CO" sz="1400" b="0" i="1">
                                <a:solidFill>
                                  <a:schemeClr val="tx1"/>
                                </a:solidFill>
                                <a:effectLst/>
                                <a:latin typeface="Cambria Math" panose="02040503050406030204" pitchFamily="18" charset="0"/>
                                <a:ea typeface="+mn-ea"/>
                                <a:cs typeface="+mn-cs"/>
                              </a:rPr>
                              <m:t>0,05</m:t>
                            </m:r>
                          </m:num>
                          <m:den>
                            <m:r>
                              <a:rPr lang="es-CO" sz="1400" b="0" i="1">
                                <a:solidFill>
                                  <a:schemeClr val="tx1"/>
                                </a:solidFill>
                                <a:effectLst/>
                                <a:latin typeface="Cambria Math" panose="02040503050406030204" pitchFamily="18" charset="0"/>
                                <a:ea typeface="+mn-ea"/>
                                <a:cs typeface="+mn-cs"/>
                              </a:rPr>
                              <m:t>2</m:t>
                            </m:r>
                          </m:den>
                        </m:f>
                      </m:sub>
                    </m:sSub>
                    <m:r>
                      <a:rPr lang="es-CO" sz="1400" b="0" i="1">
                        <a:solidFill>
                          <a:schemeClr val="tx1"/>
                        </a:solidFill>
                        <a:effectLst/>
                        <a:latin typeface="Cambria Math" panose="02040503050406030204" pitchFamily="18" charset="0"/>
                        <a:ea typeface="+mn-ea"/>
                        <a:cs typeface="+mn-cs"/>
                      </a:rPr>
                      <m:t>=</m:t>
                    </m:r>
                    <m:sSub>
                      <m:sSubPr>
                        <m:ctrlPr>
                          <a:rPr lang="es-CO" sz="1400" b="0" i="1">
                            <a:solidFill>
                              <a:schemeClr val="tx1"/>
                            </a:solidFill>
                            <a:effectLst/>
                            <a:latin typeface="Cambria Math" panose="02040503050406030204" pitchFamily="18" charset="0"/>
                            <a:ea typeface="+mn-ea"/>
                            <a:cs typeface="+mn-cs"/>
                          </a:rPr>
                        </m:ctrlPr>
                      </m:sSubPr>
                      <m:e>
                        <m:r>
                          <a:rPr lang="es-CO" sz="1400" b="0" i="1">
                            <a:solidFill>
                              <a:schemeClr val="tx1"/>
                            </a:solidFill>
                            <a:effectLst/>
                            <a:latin typeface="Cambria Math" panose="02040503050406030204" pitchFamily="18" charset="0"/>
                            <a:ea typeface="+mn-ea"/>
                            <a:cs typeface="+mn-cs"/>
                          </a:rPr>
                          <m:t>𝑍</m:t>
                        </m:r>
                      </m:e>
                      <m:sub>
                        <m:r>
                          <a:rPr lang="es-CO" sz="1400" b="0" i="1">
                            <a:solidFill>
                              <a:schemeClr val="tx1"/>
                            </a:solidFill>
                            <a:effectLst/>
                            <a:latin typeface="Cambria Math" panose="02040503050406030204" pitchFamily="18" charset="0"/>
                            <a:ea typeface="+mn-ea"/>
                            <a:cs typeface="+mn-cs"/>
                          </a:rPr>
                          <m:t>0,025</m:t>
                        </m:r>
                      </m:sub>
                    </m:sSub>
                    <m:r>
                      <a:rPr lang="es-CO" sz="1400" b="0" i="1">
                        <a:solidFill>
                          <a:schemeClr val="tx1"/>
                        </a:solidFill>
                        <a:effectLst/>
                        <a:latin typeface="Cambria Math" panose="02040503050406030204" pitchFamily="18" charset="0"/>
                        <a:ea typeface="+mn-ea"/>
                        <a:cs typeface="+mn-cs"/>
                      </a:rPr>
                      <m:t>=1,96</m:t>
                    </m:r>
                  </m:oMath>
                </m:oMathPara>
              </a14:m>
              <a:endParaRPr lang="es-CO" sz="1400"/>
            </a:p>
          </xdr:txBody>
        </xdr:sp>
      </mc:Choice>
      <mc:Fallback xmlns="">
        <xdr:sp macro="" textlink="">
          <xdr:nvSpPr>
            <xdr:cNvPr id="7" name="CuadroTexto 9">
              <a:extLst>
                <a:ext uri="{FF2B5EF4-FFF2-40B4-BE49-F238E27FC236}">
                  <a16:creationId xmlns:a16="http://schemas.microsoft.com/office/drawing/2014/main" id="{46454D36-9BE1-4B86-AF2D-1079521440D9}"/>
                </a:ext>
              </a:extLst>
            </xdr:cNvPr>
            <xdr:cNvSpPr txBox="1"/>
          </xdr:nvSpPr>
          <xdr:spPr>
            <a:xfrm>
              <a:off x="6431973" y="3256684"/>
              <a:ext cx="3117273"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400" b="0" i="0">
                  <a:latin typeface="Cambria Math" panose="02040503050406030204" pitchFamily="18" charset="0"/>
                </a:rPr>
                <a:t>𝑍_(</a:t>
              </a:r>
              <a:r>
                <a:rPr lang="es-CO" sz="1400" i="0">
                  <a:latin typeface="Cambria Math" panose="02040503050406030204" pitchFamily="18" charset="0"/>
                  <a:ea typeface="Cambria Math" panose="02040503050406030204" pitchFamily="18" charset="0"/>
                </a:rPr>
                <a:t>𝛼/</a:t>
              </a:r>
              <a:r>
                <a:rPr lang="es-CO" sz="1400" b="0" i="0">
                  <a:latin typeface="Cambria Math" panose="02040503050406030204" pitchFamily="18" charset="0"/>
                </a:rPr>
                <a:t>2)=</a:t>
              </a:r>
              <a:r>
                <a:rPr lang="es-CO" sz="1400" b="0" i="0">
                  <a:solidFill>
                    <a:schemeClr val="tx1"/>
                  </a:solidFill>
                  <a:effectLst/>
                  <a:latin typeface="Cambria Math" panose="02040503050406030204" pitchFamily="18" charset="0"/>
                  <a:ea typeface="+mn-ea"/>
                  <a:cs typeface="+mn-cs"/>
                </a:rPr>
                <a:t>𝑍_(0,05/2)=𝑍_0,025=1,96</a:t>
              </a:r>
              <a:endParaRPr lang="es-CO" sz="1400"/>
            </a:p>
          </xdr:txBody>
        </xdr:sp>
      </mc:Fallback>
    </mc:AlternateContent>
    <xdr:clientData/>
  </xdr:oneCellAnchor>
  <xdr:oneCellAnchor>
    <xdr:from>
      <xdr:col>15</xdr:col>
      <xdr:colOff>60613</xdr:colOff>
      <xdr:row>14</xdr:row>
      <xdr:rowOff>112569</xdr:rowOff>
    </xdr:from>
    <xdr:ext cx="3117273" cy="401072"/>
    <mc:AlternateContent xmlns:mc="http://schemas.openxmlformats.org/markup-compatibility/2006" xmlns:a14="http://schemas.microsoft.com/office/drawing/2010/main">
      <mc:Choice Requires="a14">
        <xdr:sp macro="" textlink="">
          <xdr:nvSpPr>
            <xdr:cNvPr id="8" name="CuadroTexto 9">
              <a:extLst>
                <a:ext uri="{FF2B5EF4-FFF2-40B4-BE49-F238E27FC236}">
                  <a16:creationId xmlns:a16="http://schemas.microsoft.com/office/drawing/2014/main" id="{4850C648-0EC9-4D7C-BDB0-04F9CDBD9C4D}"/>
                </a:ext>
              </a:extLst>
            </xdr:cNvPr>
            <xdr:cNvSpPr txBox="1"/>
          </xdr:nvSpPr>
          <xdr:spPr>
            <a:xfrm>
              <a:off x="9985663" y="2874819"/>
              <a:ext cx="3117273" cy="401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800" i="1">
                            <a:latin typeface="Cambria Math" panose="02040503050406030204" pitchFamily="18" charset="0"/>
                          </a:rPr>
                        </m:ctrlPr>
                      </m:sSubPr>
                      <m:e>
                        <m:r>
                          <a:rPr lang="es-CO" sz="1800" b="0" i="1">
                            <a:latin typeface="Cambria Math" panose="02040503050406030204" pitchFamily="18" charset="0"/>
                          </a:rPr>
                          <m:t>𝑍</m:t>
                        </m:r>
                      </m:e>
                      <m:sub>
                        <m:r>
                          <a:rPr lang="es-CO" sz="1800" b="0" i="1">
                            <a:latin typeface="Cambria Math" panose="02040503050406030204" pitchFamily="18" charset="0"/>
                          </a:rPr>
                          <m:t>−</m:t>
                        </m:r>
                        <m:f>
                          <m:fPr>
                            <m:ctrlPr>
                              <a:rPr lang="es-CO" sz="1800" i="1">
                                <a:latin typeface="Cambria Math" panose="02040503050406030204" pitchFamily="18" charset="0"/>
                              </a:rPr>
                            </m:ctrlPr>
                          </m:fPr>
                          <m:num>
                            <m:r>
                              <a:rPr lang="es-CO" sz="1800" i="1">
                                <a:latin typeface="Cambria Math" panose="02040503050406030204" pitchFamily="18" charset="0"/>
                                <a:ea typeface="Cambria Math" panose="02040503050406030204" pitchFamily="18" charset="0"/>
                              </a:rPr>
                              <m:t>𝛼</m:t>
                            </m:r>
                          </m:num>
                          <m:den>
                            <m:r>
                              <a:rPr lang="es-CO" sz="1800" b="0" i="1">
                                <a:latin typeface="Cambria Math" panose="02040503050406030204" pitchFamily="18" charset="0"/>
                              </a:rPr>
                              <m:t>2</m:t>
                            </m:r>
                          </m:den>
                        </m:f>
                      </m:sub>
                    </m:sSub>
                    <m:r>
                      <a:rPr lang="es-CO" sz="1800" b="0" i="1">
                        <a:latin typeface="Cambria Math" panose="02040503050406030204" pitchFamily="18" charset="0"/>
                        <a:ea typeface="Cambria Math" panose="02040503050406030204" pitchFamily="18" charset="0"/>
                      </a:rPr>
                      <m:t>≤</m:t>
                    </m:r>
                    <m:sSub>
                      <m:sSubPr>
                        <m:ctrlPr>
                          <a:rPr lang="es-CO" sz="1800" b="0" i="1">
                            <a:latin typeface="Cambria Math" panose="02040503050406030204" pitchFamily="18" charset="0"/>
                            <a:ea typeface="Cambria Math" panose="02040503050406030204" pitchFamily="18" charset="0"/>
                          </a:rPr>
                        </m:ctrlPr>
                      </m:sSubPr>
                      <m:e>
                        <m:r>
                          <a:rPr lang="es-CO" sz="1800" b="0" i="1">
                            <a:latin typeface="Cambria Math" panose="02040503050406030204" pitchFamily="18" charset="0"/>
                            <a:ea typeface="Cambria Math" panose="02040503050406030204" pitchFamily="18" charset="0"/>
                          </a:rPr>
                          <m:t>𝑐</m:t>
                        </m:r>
                      </m:e>
                      <m:sub>
                        <m:r>
                          <a:rPr lang="es-CO" sz="1800" b="0" i="1">
                            <a:latin typeface="Cambria Math" panose="02040503050406030204" pitchFamily="18" charset="0"/>
                            <a:ea typeface="Cambria Math" panose="02040503050406030204" pitchFamily="18" charset="0"/>
                          </a:rPr>
                          <m:t>𝑜</m:t>
                        </m:r>
                      </m:sub>
                    </m:sSub>
                    <m:r>
                      <a:rPr lang="es-CO" sz="1800" b="0" i="1">
                        <a:latin typeface="Cambria Math" panose="02040503050406030204" pitchFamily="18" charset="0"/>
                        <a:ea typeface="Cambria Math" panose="02040503050406030204" pitchFamily="18" charset="0"/>
                      </a:rPr>
                      <m:t>≤</m:t>
                    </m:r>
                    <m:sSub>
                      <m:sSubPr>
                        <m:ctrlPr>
                          <a:rPr lang="es-CO" sz="1800" i="1">
                            <a:solidFill>
                              <a:schemeClr val="tx1"/>
                            </a:solidFill>
                            <a:effectLst/>
                            <a:latin typeface="Cambria Math" panose="02040503050406030204" pitchFamily="18" charset="0"/>
                            <a:ea typeface="+mn-ea"/>
                            <a:cs typeface="+mn-cs"/>
                          </a:rPr>
                        </m:ctrlPr>
                      </m:sSubPr>
                      <m:e>
                        <m:r>
                          <a:rPr lang="es-CO" sz="1800" b="0" i="1">
                            <a:solidFill>
                              <a:schemeClr val="tx1"/>
                            </a:solidFill>
                            <a:effectLst/>
                            <a:latin typeface="Cambria Math" panose="02040503050406030204" pitchFamily="18" charset="0"/>
                            <a:ea typeface="+mn-ea"/>
                            <a:cs typeface="+mn-cs"/>
                          </a:rPr>
                          <m:t>𝑍</m:t>
                        </m:r>
                      </m:e>
                      <m:sub>
                        <m:f>
                          <m:fPr>
                            <m:ctrlPr>
                              <a:rPr lang="es-CO" sz="1800" i="1">
                                <a:solidFill>
                                  <a:schemeClr val="tx1"/>
                                </a:solidFill>
                                <a:effectLst/>
                                <a:latin typeface="Cambria Math" panose="02040503050406030204" pitchFamily="18" charset="0"/>
                                <a:ea typeface="+mn-ea"/>
                                <a:cs typeface="+mn-cs"/>
                              </a:rPr>
                            </m:ctrlPr>
                          </m:fPr>
                          <m:num>
                            <m:r>
                              <a:rPr lang="es-CO" sz="1800" i="1">
                                <a:solidFill>
                                  <a:schemeClr val="tx1"/>
                                </a:solidFill>
                                <a:effectLst/>
                                <a:latin typeface="Cambria Math" panose="02040503050406030204" pitchFamily="18" charset="0"/>
                                <a:ea typeface="+mn-ea"/>
                                <a:cs typeface="+mn-cs"/>
                              </a:rPr>
                              <m:t>𝛼</m:t>
                            </m:r>
                          </m:num>
                          <m:den>
                            <m:r>
                              <a:rPr lang="es-CO" sz="1800" b="0" i="1">
                                <a:solidFill>
                                  <a:schemeClr val="tx1"/>
                                </a:solidFill>
                                <a:effectLst/>
                                <a:latin typeface="Cambria Math" panose="02040503050406030204" pitchFamily="18" charset="0"/>
                                <a:ea typeface="+mn-ea"/>
                                <a:cs typeface="+mn-cs"/>
                              </a:rPr>
                              <m:t>2</m:t>
                            </m:r>
                          </m:den>
                        </m:f>
                      </m:sub>
                    </m:sSub>
                  </m:oMath>
                </m:oMathPara>
              </a14:m>
              <a:endParaRPr lang="es-CO" sz="1600"/>
            </a:p>
          </xdr:txBody>
        </xdr:sp>
      </mc:Choice>
      <mc:Fallback xmlns="">
        <xdr:sp macro="" textlink="">
          <xdr:nvSpPr>
            <xdr:cNvPr id="8" name="CuadroTexto 9">
              <a:extLst>
                <a:ext uri="{FF2B5EF4-FFF2-40B4-BE49-F238E27FC236}">
                  <a16:creationId xmlns:a16="http://schemas.microsoft.com/office/drawing/2014/main" id="{4850C648-0EC9-4D7C-BDB0-04F9CDBD9C4D}"/>
                </a:ext>
              </a:extLst>
            </xdr:cNvPr>
            <xdr:cNvSpPr txBox="1"/>
          </xdr:nvSpPr>
          <xdr:spPr>
            <a:xfrm>
              <a:off x="9985663" y="2874819"/>
              <a:ext cx="3117273" cy="401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800" b="0" i="0">
                  <a:latin typeface="Cambria Math" panose="02040503050406030204" pitchFamily="18" charset="0"/>
                </a:rPr>
                <a:t>𝑍_(−</a:t>
              </a:r>
              <a:r>
                <a:rPr lang="es-CO" sz="1800" i="0">
                  <a:latin typeface="Cambria Math" panose="02040503050406030204" pitchFamily="18" charset="0"/>
                  <a:ea typeface="Cambria Math" panose="02040503050406030204" pitchFamily="18" charset="0"/>
                </a:rPr>
                <a:t>𝛼/</a:t>
              </a:r>
              <a:r>
                <a:rPr lang="es-CO" sz="1800" b="0" i="0">
                  <a:latin typeface="Cambria Math" panose="02040503050406030204" pitchFamily="18" charset="0"/>
                </a:rPr>
                <a:t>2)</a:t>
              </a:r>
              <a:r>
                <a:rPr lang="es-CO" sz="1800" b="0" i="0">
                  <a:latin typeface="Cambria Math" panose="02040503050406030204" pitchFamily="18" charset="0"/>
                  <a:ea typeface="Cambria Math" panose="02040503050406030204" pitchFamily="18" charset="0"/>
                </a:rPr>
                <a:t>≤𝑐_𝑜≤</a:t>
              </a:r>
              <a:r>
                <a:rPr lang="es-CO" sz="1800" b="0" i="0">
                  <a:solidFill>
                    <a:schemeClr val="tx1"/>
                  </a:solidFill>
                  <a:effectLst/>
                  <a:latin typeface="Cambria Math" panose="02040503050406030204" pitchFamily="18" charset="0"/>
                  <a:ea typeface="+mn-ea"/>
                  <a:cs typeface="+mn-cs"/>
                </a:rPr>
                <a:t>𝑍_(</a:t>
              </a:r>
              <a:r>
                <a:rPr lang="es-CO" sz="1800" i="0">
                  <a:solidFill>
                    <a:schemeClr val="tx1"/>
                  </a:solidFill>
                  <a:effectLst/>
                  <a:latin typeface="Cambria Math" panose="02040503050406030204" pitchFamily="18" charset="0"/>
                  <a:ea typeface="+mn-ea"/>
                  <a:cs typeface="+mn-cs"/>
                </a:rPr>
                <a:t>𝛼/</a:t>
              </a:r>
              <a:r>
                <a:rPr lang="es-CO" sz="1800" b="0" i="0">
                  <a:solidFill>
                    <a:schemeClr val="tx1"/>
                  </a:solidFill>
                  <a:effectLst/>
                  <a:latin typeface="Cambria Math" panose="02040503050406030204" pitchFamily="18" charset="0"/>
                  <a:ea typeface="+mn-ea"/>
                  <a:cs typeface="+mn-cs"/>
                </a:rPr>
                <a:t>2)</a:t>
              </a:r>
              <a:endParaRPr lang="es-CO" sz="1600"/>
            </a:p>
          </xdr:txBody>
        </xdr:sp>
      </mc:Fallback>
    </mc:AlternateContent>
    <xdr:clientData/>
  </xdr:oneCellAnchor>
  <xdr:oneCellAnchor>
    <xdr:from>
      <xdr:col>15</xdr:col>
      <xdr:colOff>60614</xdr:colOff>
      <xdr:row>17</xdr:row>
      <xdr:rowOff>0</xdr:rowOff>
    </xdr:from>
    <xdr:ext cx="3117273" cy="270652"/>
    <mc:AlternateContent xmlns:mc="http://schemas.openxmlformats.org/markup-compatibility/2006" xmlns:a14="http://schemas.microsoft.com/office/drawing/2010/main">
      <mc:Choice Requires="a14">
        <xdr:sp macro="" textlink="">
          <xdr:nvSpPr>
            <xdr:cNvPr id="9" name="CuadroTexto 10">
              <a:extLst>
                <a:ext uri="{FF2B5EF4-FFF2-40B4-BE49-F238E27FC236}">
                  <a16:creationId xmlns:a16="http://schemas.microsoft.com/office/drawing/2014/main" id="{26DE138A-0792-499A-9222-CEBE4584F4F1}"/>
                </a:ext>
              </a:extLst>
            </xdr:cNvPr>
            <xdr:cNvSpPr txBox="1"/>
          </xdr:nvSpPr>
          <xdr:spPr>
            <a:xfrm>
              <a:off x="9985664" y="3343275"/>
              <a:ext cx="3117273" cy="2706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800" i="1">
                        <a:latin typeface="Cambria Math" panose="02040503050406030204" pitchFamily="18" charset="0"/>
                      </a:rPr>
                      <m:t>−</m:t>
                    </m:r>
                    <m:r>
                      <a:rPr lang="es-CO" sz="1800" b="0" i="1">
                        <a:latin typeface="Cambria Math" panose="02040503050406030204" pitchFamily="18" charset="0"/>
                      </a:rPr>
                      <m:t>1,96</m:t>
                    </m:r>
                    <m:r>
                      <a:rPr lang="es-CO" sz="1800" b="0" i="1">
                        <a:latin typeface="Cambria Math" panose="02040503050406030204" pitchFamily="18" charset="0"/>
                        <a:ea typeface="Cambria Math" panose="02040503050406030204" pitchFamily="18" charset="0"/>
                      </a:rPr>
                      <m:t>≤−0,53≤</m:t>
                    </m:r>
                    <m:r>
                      <a:rPr lang="es-CO" sz="1400" b="0" i="1">
                        <a:solidFill>
                          <a:schemeClr val="tx1"/>
                        </a:solidFill>
                        <a:effectLst/>
                        <a:latin typeface="Cambria Math" panose="02040503050406030204" pitchFamily="18" charset="0"/>
                        <a:ea typeface="+mn-ea"/>
                        <a:cs typeface="+mn-cs"/>
                      </a:rPr>
                      <m:t>1,96</m:t>
                    </m:r>
                  </m:oMath>
                </m:oMathPara>
              </a14:m>
              <a:endParaRPr lang="es-CO" sz="1800"/>
            </a:p>
          </xdr:txBody>
        </xdr:sp>
      </mc:Choice>
      <mc:Fallback xmlns="">
        <xdr:sp macro="" textlink="">
          <xdr:nvSpPr>
            <xdr:cNvPr id="9" name="CuadroTexto 10">
              <a:extLst>
                <a:ext uri="{FF2B5EF4-FFF2-40B4-BE49-F238E27FC236}">
                  <a16:creationId xmlns:a16="http://schemas.microsoft.com/office/drawing/2014/main" id="{26DE138A-0792-499A-9222-CEBE4584F4F1}"/>
                </a:ext>
              </a:extLst>
            </xdr:cNvPr>
            <xdr:cNvSpPr txBox="1"/>
          </xdr:nvSpPr>
          <xdr:spPr>
            <a:xfrm>
              <a:off x="9985664" y="3343275"/>
              <a:ext cx="3117273" cy="2706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800" i="0">
                  <a:latin typeface="Cambria Math" panose="02040503050406030204" pitchFamily="18" charset="0"/>
                </a:rPr>
                <a:t>−</a:t>
              </a:r>
              <a:r>
                <a:rPr lang="es-CO" sz="1800" b="0" i="0">
                  <a:latin typeface="Cambria Math" panose="02040503050406030204" pitchFamily="18" charset="0"/>
                </a:rPr>
                <a:t>1,96</a:t>
              </a:r>
              <a:r>
                <a:rPr lang="es-CO" sz="1800" b="0" i="0">
                  <a:latin typeface="Cambria Math" panose="02040503050406030204" pitchFamily="18" charset="0"/>
                  <a:ea typeface="Cambria Math" panose="02040503050406030204" pitchFamily="18" charset="0"/>
                </a:rPr>
                <a:t>≤−0,53≤</a:t>
              </a:r>
              <a:r>
                <a:rPr lang="es-CO" sz="1400" b="0" i="0">
                  <a:solidFill>
                    <a:schemeClr val="tx1"/>
                  </a:solidFill>
                  <a:effectLst/>
                  <a:latin typeface="Cambria Math" panose="02040503050406030204" pitchFamily="18" charset="0"/>
                  <a:ea typeface="+mn-ea"/>
                  <a:cs typeface="+mn-cs"/>
                </a:rPr>
                <a:t>1,96</a:t>
              </a:r>
              <a:endParaRPr lang="es-CO" sz="18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14</xdr:col>
      <xdr:colOff>152399</xdr:colOff>
      <xdr:row>0</xdr:row>
      <xdr:rowOff>0</xdr:rowOff>
    </xdr:from>
    <xdr:to>
      <xdr:col>14</xdr:col>
      <xdr:colOff>519792</xdr:colOff>
      <xdr:row>2</xdr:row>
      <xdr:rowOff>266700</xdr:rowOff>
    </xdr:to>
    <xdr:pic>
      <xdr:nvPicPr>
        <xdr:cNvPr id="2" name="Picture 6">
          <a:extLst>
            <a:ext uri="{FF2B5EF4-FFF2-40B4-BE49-F238E27FC236}">
              <a16:creationId xmlns:a16="http://schemas.microsoft.com/office/drawing/2014/main" id="{A316C969-E4F0-406B-8E43-322B0DB444E9}"/>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8686799" y="0"/>
          <a:ext cx="367393" cy="771525"/>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12923-EB6E-436D-8155-C9796F895768}">
  <dimension ref="A1:D30"/>
  <sheetViews>
    <sheetView workbookViewId="0">
      <selection activeCell="E26" sqref="E26"/>
    </sheetView>
  </sheetViews>
  <sheetFormatPr baseColWidth="10" defaultColWidth="9.140625" defaultRowHeight="15" x14ac:dyDescent="0.25"/>
  <cols>
    <col min="2" max="2" width="16.7109375" customWidth="1"/>
    <col min="3" max="3" width="17.28515625" customWidth="1"/>
  </cols>
  <sheetData>
    <row r="1" spans="1:4" x14ac:dyDescent="0.25">
      <c r="A1">
        <v>0.04</v>
      </c>
      <c r="B1" s="1" t="s">
        <v>0</v>
      </c>
      <c r="C1" t="s">
        <v>1</v>
      </c>
      <c r="D1">
        <f>AVERAGE(A1:A30)</f>
        <v>0.46799999999999997</v>
      </c>
    </row>
    <row r="2" spans="1:4" x14ac:dyDescent="0.25">
      <c r="A2">
        <v>0.06</v>
      </c>
      <c r="C2" t="s">
        <v>2</v>
      </c>
    </row>
    <row r="3" spans="1:4" x14ac:dyDescent="0.25">
      <c r="A3">
        <v>0.09</v>
      </c>
      <c r="C3" t="s">
        <v>3</v>
      </c>
      <c r="D3">
        <f>((D1-0.5)*SQRT(30))/(SQRT(1/12))</f>
        <v>-0.60715731075232937</v>
      </c>
    </row>
    <row r="4" spans="1:4" x14ac:dyDescent="0.25">
      <c r="A4">
        <v>0.11</v>
      </c>
      <c r="C4" t="s">
        <v>4</v>
      </c>
      <c r="D4">
        <v>1.96</v>
      </c>
    </row>
    <row r="5" spans="1:4" x14ac:dyDescent="0.25">
      <c r="A5">
        <v>0.12</v>
      </c>
      <c r="C5" t="s">
        <v>5</v>
      </c>
      <c r="D5" t="s">
        <v>6</v>
      </c>
    </row>
    <row r="6" spans="1:4" x14ac:dyDescent="0.25">
      <c r="A6">
        <v>0.14000000000000001</v>
      </c>
    </row>
    <row r="7" spans="1:4" ht="16.5" x14ac:dyDescent="0.3">
      <c r="A7">
        <v>0.16</v>
      </c>
      <c r="C7" s="2" t="s">
        <v>7</v>
      </c>
    </row>
    <row r="8" spans="1:4" x14ac:dyDescent="0.25">
      <c r="A8">
        <v>0.23</v>
      </c>
    </row>
    <row r="9" spans="1:4" x14ac:dyDescent="0.25">
      <c r="A9">
        <v>0.24</v>
      </c>
      <c r="C9" t="s">
        <v>8</v>
      </c>
      <c r="D9" t="s">
        <v>9</v>
      </c>
    </row>
    <row r="10" spans="1:4" x14ac:dyDescent="0.25">
      <c r="A10">
        <v>0.3</v>
      </c>
    </row>
    <row r="11" spans="1:4" x14ac:dyDescent="0.25">
      <c r="A11">
        <v>0.36</v>
      </c>
    </row>
    <row r="12" spans="1:4" x14ac:dyDescent="0.25">
      <c r="A12">
        <v>0.38</v>
      </c>
      <c r="B12" s="1" t="s">
        <v>10</v>
      </c>
      <c r="C12" t="s">
        <v>11</v>
      </c>
      <c r="D12" s="3">
        <f>SUM(A1:A30)/30</f>
        <v>0.46799999999999997</v>
      </c>
    </row>
    <row r="13" spans="1:4" x14ac:dyDescent="0.25">
      <c r="A13">
        <v>0.42</v>
      </c>
    </row>
    <row r="14" spans="1:4" x14ac:dyDescent="0.25">
      <c r="A14">
        <v>0.45</v>
      </c>
      <c r="C14" t="s">
        <v>12</v>
      </c>
      <c r="D14">
        <f>1/2-(1.96*(1/SQRT(12*30)))</f>
        <v>0.39669892976783294</v>
      </c>
    </row>
    <row r="15" spans="1:4" x14ac:dyDescent="0.25">
      <c r="A15">
        <v>0.45</v>
      </c>
      <c r="C15" t="s">
        <v>13</v>
      </c>
      <c r="D15">
        <f>1/2+(1.96*(1/SQRT(12*30)))</f>
        <v>0.60330107023216706</v>
      </c>
    </row>
    <row r="16" spans="1:4" x14ac:dyDescent="0.25">
      <c r="A16">
        <v>0.47</v>
      </c>
    </row>
    <row r="17" spans="1:3" x14ac:dyDescent="0.25">
      <c r="A17">
        <v>0.54</v>
      </c>
      <c r="C17" t="s">
        <v>14</v>
      </c>
    </row>
    <row r="18" spans="1:3" x14ac:dyDescent="0.25">
      <c r="A18">
        <v>0.56999999999999995</v>
      </c>
      <c r="C18" t="s">
        <v>15</v>
      </c>
    </row>
    <row r="19" spans="1:3" x14ac:dyDescent="0.25">
      <c r="A19">
        <v>0.59</v>
      </c>
    </row>
    <row r="20" spans="1:3" x14ac:dyDescent="0.25">
      <c r="A20">
        <v>0.59</v>
      </c>
    </row>
    <row r="21" spans="1:3" x14ac:dyDescent="0.25">
      <c r="A21">
        <v>0.68</v>
      </c>
    </row>
    <row r="22" spans="1:3" x14ac:dyDescent="0.25">
      <c r="A22">
        <v>0.69</v>
      </c>
    </row>
    <row r="23" spans="1:3" x14ac:dyDescent="0.25">
      <c r="A23">
        <v>0.71</v>
      </c>
    </row>
    <row r="24" spans="1:3" x14ac:dyDescent="0.25">
      <c r="A24">
        <v>0.76</v>
      </c>
    </row>
    <row r="25" spans="1:3" x14ac:dyDescent="0.25">
      <c r="A25">
        <v>0.76</v>
      </c>
    </row>
    <row r="26" spans="1:3" x14ac:dyDescent="0.25">
      <c r="A26">
        <v>0.76</v>
      </c>
    </row>
    <row r="27" spans="1:3" x14ac:dyDescent="0.25">
      <c r="A27">
        <v>0.78</v>
      </c>
    </row>
    <row r="28" spans="1:3" x14ac:dyDescent="0.25">
      <c r="A28">
        <v>0.81</v>
      </c>
    </row>
    <row r="29" spans="1:3" x14ac:dyDescent="0.25">
      <c r="A29">
        <v>0.83</v>
      </c>
    </row>
    <row r="30" spans="1:3" x14ac:dyDescent="0.25">
      <c r="A30">
        <v>0.95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9B02A-958B-4F72-91C2-B56027FE97FB}">
  <dimension ref="A1:O40"/>
  <sheetViews>
    <sheetView workbookViewId="0">
      <selection activeCell="E27" sqref="E27"/>
    </sheetView>
  </sheetViews>
  <sheetFormatPr baseColWidth="10" defaultColWidth="9.140625" defaultRowHeight="15" x14ac:dyDescent="0.25"/>
  <cols>
    <col min="3" max="3" width="11.5703125" customWidth="1"/>
    <col min="4" max="4" width="17.7109375" customWidth="1"/>
    <col min="10" max="10" width="15.140625" customWidth="1"/>
    <col min="12" max="12" width="17" customWidth="1"/>
    <col min="13" max="13" width="15.7109375" customWidth="1"/>
  </cols>
  <sheetData>
    <row r="1" spans="1:15" x14ac:dyDescent="0.25">
      <c r="A1">
        <v>0.04</v>
      </c>
      <c r="B1" s="4">
        <f>A1-$E$14</f>
        <v>-0.42799999999999999</v>
      </c>
      <c r="C1" s="5">
        <f>B1*B1</f>
        <v>0.18318399999999999</v>
      </c>
      <c r="L1" t="s">
        <v>16</v>
      </c>
    </row>
    <row r="2" spans="1:15" ht="15.75" thickBot="1" x14ac:dyDescent="0.3">
      <c r="A2">
        <v>0.06</v>
      </c>
      <c r="B2" s="4">
        <f>A2-$E$14</f>
        <v>-0.40799999999999997</v>
      </c>
      <c r="C2" s="5">
        <f t="shared" ref="C2:C30" si="0">B2*B2</f>
        <v>0.16646399999999997</v>
      </c>
      <c r="D2" s="6" t="s">
        <v>17</v>
      </c>
      <c r="E2" s="7">
        <f>_xlfn.VAR.S(A1:A30)</f>
        <v>7.3623448275862174E-2</v>
      </c>
      <c r="J2" t="s">
        <v>18</v>
      </c>
      <c r="K2" s="8">
        <v>2.5000000000000001E-2</v>
      </c>
      <c r="L2">
        <f>_xlfn.CHISQ.INV.RT(0.025,29)</f>
        <v>45.722285804174533</v>
      </c>
    </row>
    <row r="3" spans="1:15" x14ac:dyDescent="0.25">
      <c r="A3">
        <v>0.09</v>
      </c>
      <c r="B3" s="4">
        <f>A3-$E$14</f>
        <v>-0.378</v>
      </c>
      <c r="C3" s="5">
        <f t="shared" si="0"/>
        <v>0.14288400000000001</v>
      </c>
      <c r="G3" s="90" t="s">
        <v>19</v>
      </c>
      <c r="H3" s="91"/>
      <c r="J3" t="s">
        <v>20</v>
      </c>
      <c r="K3" s="8">
        <v>0.97499999999999998</v>
      </c>
      <c r="L3">
        <f>_xlfn.CHISQ.INV.RT(0.975,29)</f>
        <v>16.047071695364892</v>
      </c>
    </row>
    <row r="4" spans="1:15" ht="15.75" thickBot="1" x14ac:dyDescent="0.3">
      <c r="A4">
        <v>0.11</v>
      </c>
      <c r="B4" s="4">
        <f t="shared" ref="B4:B30" si="1">A4-$E$14</f>
        <v>-0.35799999999999998</v>
      </c>
      <c r="C4" s="5">
        <f t="shared" si="0"/>
        <v>0.128164</v>
      </c>
      <c r="G4" s="92"/>
      <c r="H4" s="93"/>
    </row>
    <row r="5" spans="1:15" x14ac:dyDescent="0.25">
      <c r="A5">
        <v>0.12</v>
      </c>
      <c r="B5" s="4">
        <f t="shared" si="1"/>
        <v>-0.34799999999999998</v>
      </c>
      <c r="C5" s="5">
        <f t="shared" si="0"/>
        <v>0.12110399999999999</v>
      </c>
      <c r="D5" s="9"/>
      <c r="E5" s="9"/>
      <c r="M5" s="9" t="s">
        <v>21</v>
      </c>
      <c r="N5" s="9">
        <f>L2/(12*29)</f>
        <v>0.13138587874762797</v>
      </c>
    </row>
    <row r="6" spans="1:15" x14ac:dyDescent="0.25">
      <c r="A6">
        <v>0.14000000000000001</v>
      </c>
      <c r="B6" s="4">
        <f t="shared" si="1"/>
        <v>-0.32799999999999996</v>
      </c>
      <c r="C6" s="5">
        <f>B6*B6</f>
        <v>0.10758399999999997</v>
      </c>
      <c r="D6" s="9"/>
      <c r="E6" s="9"/>
      <c r="M6" s="9" t="s">
        <v>22</v>
      </c>
      <c r="N6" s="9">
        <f>L3/(12*29)</f>
        <v>4.6112274986680725E-2</v>
      </c>
    </row>
    <row r="7" spans="1:15" x14ac:dyDescent="0.25">
      <c r="A7">
        <v>0.16</v>
      </c>
      <c r="B7" s="4">
        <f t="shared" si="1"/>
        <v>-0.30799999999999994</v>
      </c>
      <c r="C7" s="5">
        <f t="shared" si="0"/>
        <v>9.4863999999999962E-2</v>
      </c>
    </row>
    <row r="8" spans="1:15" x14ac:dyDescent="0.25">
      <c r="A8">
        <v>0.23</v>
      </c>
      <c r="B8" s="4">
        <f t="shared" si="1"/>
        <v>-0.23799999999999996</v>
      </c>
      <c r="C8" s="5">
        <f t="shared" si="0"/>
        <v>5.6643999999999979E-2</v>
      </c>
    </row>
    <row r="9" spans="1:15" ht="15" customHeight="1" thickBot="1" x14ac:dyDescent="0.3">
      <c r="A9">
        <v>0.24</v>
      </c>
      <c r="B9" s="4">
        <f t="shared" si="1"/>
        <v>-0.22799999999999998</v>
      </c>
      <c r="C9" s="5">
        <f t="shared" si="0"/>
        <v>5.1983999999999989E-2</v>
      </c>
    </row>
    <row r="10" spans="1:15" x14ac:dyDescent="0.25">
      <c r="A10">
        <v>0.3</v>
      </c>
      <c r="B10" s="4">
        <f t="shared" si="1"/>
        <v>-0.16799999999999998</v>
      </c>
      <c r="C10" s="5">
        <f t="shared" si="0"/>
        <v>2.8223999999999996E-2</v>
      </c>
      <c r="H10" s="94" t="s">
        <v>23</v>
      </c>
      <c r="I10" s="95"/>
      <c r="J10" s="95"/>
      <c r="K10" s="95"/>
      <c r="L10" s="95"/>
      <c r="M10" s="95"/>
      <c r="N10" s="95"/>
      <c r="O10" s="96"/>
    </row>
    <row r="11" spans="1:15" x14ac:dyDescent="0.25">
      <c r="A11">
        <v>0.36</v>
      </c>
      <c r="B11" s="4">
        <f t="shared" si="1"/>
        <v>-0.10799999999999998</v>
      </c>
      <c r="C11" s="5">
        <f t="shared" si="0"/>
        <v>1.1663999999999997E-2</v>
      </c>
      <c r="H11" s="97"/>
      <c r="I11" s="98"/>
      <c r="J11" s="98"/>
      <c r="K11" s="98"/>
      <c r="L11" s="98"/>
      <c r="M11" s="98"/>
      <c r="N11" s="98"/>
      <c r="O11" s="99"/>
    </row>
    <row r="12" spans="1:15" x14ac:dyDescent="0.25">
      <c r="A12">
        <v>0.38</v>
      </c>
      <c r="B12" s="4">
        <f t="shared" si="1"/>
        <v>-8.7999999999999967E-2</v>
      </c>
      <c r="C12" s="5">
        <f t="shared" si="0"/>
        <v>7.7439999999999939E-3</v>
      </c>
      <c r="H12" s="97"/>
      <c r="I12" s="98"/>
      <c r="J12" s="98"/>
      <c r="K12" s="98"/>
      <c r="L12" s="98"/>
      <c r="M12" s="98"/>
      <c r="N12" s="98"/>
      <c r="O12" s="99"/>
    </row>
    <row r="13" spans="1:15" ht="15.75" thickBot="1" x14ac:dyDescent="0.3">
      <c r="A13">
        <v>0.42</v>
      </c>
      <c r="B13" s="4">
        <f t="shared" si="1"/>
        <v>-4.7999999999999987E-2</v>
      </c>
      <c r="C13" s="5">
        <f t="shared" si="0"/>
        <v>2.3039999999999988E-3</v>
      </c>
      <c r="H13" s="100"/>
      <c r="I13" s="101"/>
      <c r="J13" s="101"/>
      <c r="K13" s="101"/>
      <c r="L13" s="101"/>
      <c r="M13" s="101"/>
      <c r="N13" s="101"/>
      <c r="O13" s="102"/>
    </row>
    <row r="14" spans="1:15" x14ac:dyDescent="0.25">
      <c r="A14">
        <v>0.45</v>
      </c>
      <c r="B14" s="4">
        <f t="shared" si="1"/>
        <v>-1.799999999999996E-2</v>
      </c>
      <c r="C14" s="5">
        <f t="shared" si="0"/>
        <v>3.2399999999999855E-4</v>
      </c>
      <c r="D14" s="9" t="s">
        <v>24</v>
      </c>
      <c r="E14">
        <f>AVERAGE(A1:A30)</f>
        <v>0.46799999999999997</v>
      </c>
    </row>
    <row r="15" spans="1:15" x14ac:dyDescent="0.25">
      <c r="A15">
        <v>0.45</v>
      </c>
      <c r="B15" s="4">
        <f t="shared" si="1"/>
        <v>-1.799999999999996E-2</v>
      </c>
      <c r="C15" s="5">
        <f t="shared" si="0"/>
        <v>3.2399999999999855E-4</v>
      </c>
      <c r="D15" s="10"/>
      <c r="E15" s="11"/>
    </row>
    <row r="16" spans="1:15" x14ac:dyDescent="0.25">
      <c r="A16">
        <v>0.47</v>
      </c>
      <c r="B16" s="4">
        <f t="shared" si="1"/>
        <v>2.0000000000000018E-3</v>
      </c>
      <c r="C16" s="5">
        <f>B16*B16</f>
        <v>4.0000000000000074E-6</v>
      </c>
      <c r="G16" s="12"/>
      <c r="H16" s="12"/>
    </row>
    <row r="17" spans="1:13" x14ac:dyDescent="0.25">
      <c r="A17">
        <v>0.54</v>
      </c>
      <c r="B17" s="4">
        <f t="shared" si="1"/>
        <v>7.2000000000000064E-2</v>
      </c>
      <c r="C17" s="5">
        <f t="shared" si="0"/>
        <v>5.1840000000000089E-3</v>
      </c>
      <c r="F17" s="13"/>
      <c r="G17" s="13"/>
      <c r="H17" s="13"/>
      <c r="I17" s="13"/>
      <c r="J17" s="13"/>
      <c r="K17" s="13"/>
      <c r="L17" s="13"/>
      <c r="M17" s="13"/>
    </row>
    <row r="18" spans="1:13" x14ac:dyDescent="0.25">
      <c r="A18">
        <v>0.56999999999999995</v>
      </c>
      <c r="B18" s="4">
        <f t="shared" si="1"/>
        <v>0.10199999999999998</v>
      </c>
      <c r="C18" s="5">
        <f t="shared" si="0"/>
        <v>1.0403999999999997E-2</v>
      </c>
      <c r="D18" s="9"/>
      <c r="E18" s="9"/>
      <c r="F18" s="13"/>
      <c r="G18" s="13"/>
      <c r="H18" s="13"/>
      <c r="I18" s="13"/>
      <c r="J18" s="13"/>
      <c r="K18" s="13"/>
      <c r="L18" s="13"/>
      <c r="M18" s="13"/>
    </row>
    <row r="19" spans="1:13" x14ac:dyDescent="0.25">
      <c r="A19">
        <v>0.59</v>
      </c>
      <c r="B19" s="4">
        <f t="shared" si="1"/>
        <v>0.122</v>
      </c>
      <c r="C19" s="5">
        <f t="shared" si="0"/>
        <v>1.4884E-2</v>
      </c>
      <c r="D19" s="9"/>
      <c r="E19" s="9"/>
      <c r="F19" s="13"/>
      <c r="G19" s="13"/>
      <c r="H19" s="13"/>
      <c r="I19" s="13"/>
      <c r="J19" s="13"/>
      <c r="K19" s="13"/>
      <c r="L19" s="13"/>
      <c r="M19" s="13"/>
    </row>
    <row r="20" spans="1:13" x14ac:dyDescent="0.25">
      <c r="A20">
        <v>0.59</v>
      </c>
      <c r="B20" s="4">
        <f t="shared" si="1"/>
        <v>0.122</v>
      </c>
      <c r="C20" s="5">
        <f t="shared" si="0"/>
        <v>1.4884E-2</v>
      </c>
      <c r="F20" s="13"/>
      <c r="G20" s="13"/>
      <c r="H20" s="13"/>
      <c r="I20" s="13"/>
      <c r="J20" s="13"/>
      <c r="K20" s="13"/>
      <c r="L20" s="13"/>
      <c r="M20" s="13"/>
    </row>
    <row r="21" spans="1:13" x14ac:dyDescent="0.25">
      <c r="A21">
        <v>0.68</v>
      </c>
      <c r="B21" s="4">
        <f t="shared" si="1"/>
        <v>0.21200000000000008</v>
      </c>
      <c r="C21" s="5">
        <f t="shared" si="0"/>
        <v>4.4944000000000033E-2</v>
      </c>
      <c r="E21" s="13"/>
      <c r="F21" s="13"/>
      <c r="G21" s="13"/>
      <c r="H21" s="13"/>
      <c r="I21" s="13"/>
      <c r="J21" s="13"/>
      <c r="K21" s="13"/>
      <c r="L21" s="13"/>
    </row>
    <row r="22" spans="1:13" x14ac:dyDescent="0.25">
      <c r="A22">
        <v>0.69</v>
      </c>
      <c r="B22" s="4">
        <f t="shared" si="1"/>
        <v>0.22199999999999998</v>
      </c>
      <c r="C22" s="5">
        <f t="shared" si="0"/>
        <v>4.9283999999999988E-2</v>
      </c>
      <c r="E22" s="13"/>
      <c r="F22" s="13"/>
      <c r="G22" s="13"/>
      <c r="H22" s="13"/>
      <c r="I22" s="13"/>
      <c r="J22" s="13"/>
      <c r="K22" s="13"/>
      <c r="L22" s="13"/>
    </row>
    <row r="23" spans="1:13" x14ac:dyDescent="0.25">
      <c r="A23">
        <v>0.71</v>
      </c>
      <c r="B23" s="4">
        <f t="shared" si="1"/>
        <v>0.24199999999999999</v>
      </c>
      <c r="C23" s="5">
        <f t="shared" si="0"/>
        <v>5.8563999999999998E-2</v>
      </c>
      <c r="E23" s="13"/>
      <c r="F23" s="13"/>
      <c r="G23" s="13"/>
      <c r="H23" s="13"/>
      <c r="I23" s="13"/>
      <c r="J23" s="13"/>
      <c r="K23" s="13"/>
      <c r="L23" s="13"/>
    </row>
    <row r="24" spans="1:13" x14ac:dyDescent="0.25">
      <c r="A24">
        <v>0.76</v>
      </c>
      <c r="B24" s="4">
        <f t="shared" si="1"/>
        <v>0.29200000000000004</v>
      </c>
      <c r="C24" s="5">
        <f t="shared" si="0"/>
        <v>8.526400000000002E-2</v>
      </c>
      <c r="E24" s="13"/>
      <c r="F24" s="13"/>
      <c r="G24" s="13"/>
      <c r="H24" s="13"/>
      <c r="I24" s="13"/>
      <c r="J24" s="13"/>
      <c r="K24" s="13"/>
      <c r="L24" s="13"/>
    </row>
    <row r="25" spans="1:13" x14ac:dyDescent="0.25">
      <c r="A25">
        <v>0.76</v>
      </c>
      <c r="B25" s="4">
        <f t="shared" si="1"/>
        <v>0.29200000000000004</v>
      </c>
      <c r="C25" s="5">
        <f t="shared" si="0"/>
        <v>8.526400000000002E-2</v>
      </c>
    </row>
    <row r="26" spans="1:13" x14ac:dyDescent="0.25">
      <c r="A26">
        <v>0.76</v>
      </c>
      <c r="B26" s="4">
        <f t="shared" si="1"/>
        <v>0.29200000000000004</v>
      </c>
      <c r="C26" s="5">
        <f t="shared" si="0"/>
        <v>8.526400000000002E-2</v>
      </c>
    </row>
    <row r="27" spans="1:13" x14ac:dyDescent="0.25">
      <c r="A27">
        <v>0.78</v>
      </c>
      <c r="B27" s="4">
        <f t="shared" si="1"/>
        <v>0.31200000000000006</v>
      </c>
      <c r="C27" s="5">
        <f t="shared" si="0"/>
        <v>9.7344000000000028E-2</v>
      </c>
    </row>
    <row r="28" spans="1:13" x14ac:dyDescent="0.25">
      <c r="A28">
        <v>0.81</v>
      </c>
      <c r="B28" s="4">
        <f t="shared" si="1"/>
        <v>0.34200000000000008</v>
      </c>
      <c r="C28" s="5">
        <f t="shared" si="0"/>
        <v>0.11696400000000005</v>
      </c>
    </row>
    <row r="29" spans="1:13" x14ac:dyDescent="0.25">
      <c r="A29">
        <v>0.83</v>
      </c>
      <c r="B29" s="4">
        <f t="shared" si="1"/>
        <v>0.36199999999999999</v>
      </c>
      <c r="C29" s="5">
        <f t="shared" si="0"/>
        <v>0.13104399999999999</v>
      </c>
    </row>
    <row r="30" spans="1:13" x14ac:dyDescent="0.25">
      <c r="A30">
        <v>0.95</v>
      </c>
      <c r="B30" s="14">
        <f t="shared" si="1"/>
        <v>0.48199999999999998</v>
      </c>
      <c r="C30" s="5">
        <f t="shared" si="0"/>
        <v>0.23232399999999997</v>
      </c>
    </row>
    <row r="31" spans="1:13" x14ac:dyDescent="0.25">
      <c r="A31">
        <f>SUM(A1:A30)</f>
        <v>14.04</v>
      </c>
      <c r="B31" s="15"/>
      <c r="C31" s="16">
        <f>SUM(C1:C30)</f>
        <v>2.1350799999999999</v>
      </c>
    </row>
    <row r="32" spans="1:13" x14ac:dyDescent="0.25">
      <c r="B32" s="17" t="s">
        <v>25</v>
      </c>
      <c r="C32" s="18">
        <f>C31/29</f>
        <v>7.3623448275862063E-2</v>
      </c>
    </row>
    <row r="33" spans="2:3" x14ac:dyDescent="0.25">
      <c r="B33" s="15"/>
      <c r="C33" s="19"/>
    </row>
    <row r="34" spans="2:3" x14ac:dyDescent="0.25">
      <c r="B34" s="15"/>
      <c r="C34" s="19"/>
    </row>
    <row r="35" spans="2:3" x14ac:dyDescent="0.25">
      <c r="B35" s="15"/>
      <c r="C35" s="19"/>
    </row>
    <row r="36" spans="2:3" x14ac:dyDescent="0.25">
      <c r="B36" s="15"/>
      <c r="C36" s="19"/>
    </row>
    <row r="37" spans="2:3" x14ac:dyDescent="0.25">
      <c r="B37" s="15"/>
      <c r="C37" s="19"/>
    </row>
    <row r="38" spans="2:3" x14ac:dyDescent="0.25">
      <c r="B38" s="15"/>
      <c r="C38" s="19"/>
    </row>
    <row r="39" spans="2:3" x14ac:dyDescent="0.25">
      <c r="B39" s="15"/>
      <c r="C39" s="19"/>
    </row>
    <row r="40" spans="2:3" x14ac:dyDescent="0.25">
      <c r="B40" s="15"/>
      <c r="C40" s="19"/>
    </row>
  </sheetData>
  <mergeCells count="2">
    <mergeCell ref="G3:H4"/>
    <mergeCell ref="H10:O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A3FEA-6277-4C9B-A29E-5C0C35A72A56}">
  <dimension ref="A2:AI41"/>
  <sheetViews>
    <sheetView topLeftCell="D1" zoomScale="93" zoomScaleNormal="93" workbookViewId="0">
      <selection activeCell="G22" sqref="G22"/>
    </sheetView>
  </sheetViews>
  <sheetFormatPr baseColWidth="10" defaultColWidth="9.140625" defaultRowHeight="15" x14ac:dyDescent="0.25"/>
  <cols>
    <col min="5" max="5" width="12.140625" customWidth="1"/>
  </cols>
  <sheetData>
    <row r="2" spans="1:35" x14ac:dyDescent="0.25">
      <c r="E2" s="20" t="s">
        <v>26</v>
      </c>
      <c r="F2" s="5">
        <v>1</v>
      </c>
      <c r="G2" s="5">
        <v>2</v>
      </c>
      <c r="H2" s="5">
        <v>3</v>
      </c>
      <c r="I2" s="5">
        <v>4</v>
      </c>
      <c r="J2" s="5">
        <v>5</v>
      </c>
      <c r="K2" s="5">
        <v>6</v>
      </c>
      <c r="L2" s="5">
        <v>7</v>
      </c>
      <c r="M2" s="5">
        <v>8</v>
      </c>
      <c r="N2" s="5">
        <v>9</v>
      </c>
      <c r="O2" s="5">
        <v>10</v>
      </c>
      <c r="P2" s="5">
        <v>11</v>
      </c>
      <c r="Q2" s="5">
        <v>12</v>
      </c>
      <c r="R2" s="5">
        <v>13</v>
      </c>
      <c r="S2" s="5">
        <v>14</v>
      </c>
      <c r="T2" s="5">
        <v>15</v>
      </c>
      <c r="U2" s="5">
        <v>16</v>
      </c>
      <c r="V2" s="5">
        <v>17</v>
      </c>
      <c r="W2" s="5">
        <v>18</v>
      </c>
      <c r="X2" s="5">
        <v>19</v>
      </c>
      <c r="Y2" s="5">
        <v>20</v>
      </c>
      <c r="Z2" s="5">
        <v>21</v>
      </c>
      <c r="AA2" s="5">
        <v>22</v>
      </c>
      <c r="AB2" s="5">
        <v>23</v>
      </c>
      <c r="AC2" s="5">
        <v>24</v>
      </c>
      <c r="AD2" s="5">
        <v>25</v>
      </c>
      <c r="AE2" s="5">
        <v>26</v>
      </c>
      <c r="AF2" s="5">
        <v>27</v>
      </c>
      <c r="AG2" s="5">
        <v>28</v>
      </c>
      <c r="AH2" s="5">
        <v>29</v>
      </c>
      <c r="AI2" s="5">
        <v>30</v>
      </c>
    </row>
    <row r="3" spans="1:35" x14ac:dyDescent="0.25">
      <c r="E3" s="20" t="s">
        <v>27</v>
      </c>
      <c r="F3" s="5">
        <f>F2/$A$11</f>
        <v>3.3333333333333333E-2</v>
      </c>
      <c r="G3" s="5">
        <f>G2/$A$11</f>
        <v>6.6666666666666666E-2</v>
      </c>
      <c r="H3" s="5">
        <f>H2/$A$11</f>
        <v>0.1</v>
      </c>
      <c r="I3" s="5">
        <f t="shared" ref="I3:J3" si="0">I2/$A$11</f>
        <v>0.13333333333333333</v>
      </c>
      <c r="J3" s="5">
        <f t="shared" si="0"/>
        <v>0.16666666666666666</v>
      </c>
      <c r="K3" s="5">
        <f>K2/$A$11</f>
        <v>0.2</v>
      </c>
      <c r="L3" s="5">
        <f>L2/$A$11</f>
        <v>0.23333333333333334</v>
      </c>
      <c r="M3" s="5">
        <f>M2/$A$11</f>
        <v>0.26666666666666666</v>
      </c>
      <c r="N3" s="5">
        <f>N2/$A$11</f>
        <v>0.3</v>
      </c>
      <c r="O3" s="5">
        <f t="shared" ref="O3:P3" si="1">O2/$A$11</f>
        <v>0.33333333333333331</v>
      </c>
      <c r="P3" s="5">
        <f t="shared" si="1"/>
        <v>0.36666666666666664</v>
      </c>
      <c r="Q3" s="5">
        <f>Q2/$A$11</f>
        <v>0.4</v>
      </c>
      <c r="R3" s="5">
        <f t="shared" ref="R3:S3" si="2">R2/$A$11</f>
        <v>0.43333333333333335</v>
      </c>
      <c r="S3" s="5">
        <f t="shared" si="2"/>
        <v>0.46666666666666667</v>
      </c>
      <c r="T3" s="5">
        <f>T2/$A$11</f>
        <v>0.5</v>
      </c>
      <c r="U3" s="5">
        <f t="shared" ref="U3:AG3" si="3">U2/$A$11</f>
        <v>0.53333333333333333</v>
      </c>
      <c r="V3" s="5">
        <f t="shared" si="3"/>
        <v>0.56666666666666665</v>
      </c>
      <c r="W3" s="5">
        <f t="shared" si="3"/>
        <v>0.6</v>
      </c>
      <c r="X3" s="5">
        <f t="shared" si="3"/>
        <v>0.6333333333333333</v>
      </c>
      <c r="Y3" s="5">
        <f t="shared" si="3"/>
        <v>0.66666666666666663</v>
      </c>
      <c r="Z3" s="5">
        <f t="shared" si="3"/>
        <v>0.7</v>
      </c>
      <c r="AA3" s="5">
        <f t="shared" si="3"/>
        <v>0.73333333333333328</v>
      </c>
      <c r="AB3" s="5">
        <f t="shared" si="3"/>
        <v>0.76666666666666672</v>
      </c>
      <c r="AC3" s="5">
        <f t="shared" si="3"/>
        <v>0.8</v>
      </c>
      <c r="AD3" s="5">
        <f t="shared" si="3"/>
        <v>0.83333333333333337</v>
      </c>
      <c r="AE3" s="5">
        <f t="shared" si="3"/>
        <v>0.8666666666666667</v>
      </c>
      <c r="AF3" s="5">
        <f t="shared" si="3"/>
        <v>0.9</v>
      </c>
      <c r="AG3" s="5">
        <f t="shared" si="3"/>
        <v>0.93333333333333335</v>
      </c>
      <c r="AH3" s="5">
        <f>AH2/$A$11</f>
        <v>0.96666666666666667</v>
      </c>
      <c r="AI3" s="5">
        <f>AI2/$A$11</f>
        <v>1</v>
      </c>
    </row>
    <row r="4" spans="1:35" x14ac:dyDescent="0.25">
      <c r="E4" s="20" t="s">
        <v>28</v>
      </c>
      <c r="F4" s="5">
        <v>0.04</v>
      </c>
      <c r="G4" s="5">
        <v>0.06</v>
      </c>
      <c r="H4" s="5">
        <v>0.09</v>
      </c>
      <c r="I4" s="5">
        <v>0.11</v>
      </c>
      <c r="J4" s="5">
        <v>0.12</v>
      </c>
      <c r="K4" s="5">
        <v>0.14000000000000001</v>
      </c>
      <c r="L4" s="5">
        <v>0.16</v>
      </c>
      <c r="M4" s="5">
        <v>0.23</v>
      </c>
      <c r="N4" s="5">
        <v>0.24</v>
      </c>
      <c r="O4" s="5">
        <v>0.3</v>
      </c>
      <c r="P4" s="5">
        <v>0.36</v>
      </c>
      <c r="Q4" s="5">
        <v>0.38</v>
      </c>
      <c r="R4" s="5">
        <v>0.42</v>
      </c>
      <c r="S4" s="5">
        <v>0.45</v>
      </c>
      <c r="T4" s="5">
        <v>0.45</v>
      </c>
      <c r="U4" s="5">
        <v>0.47</v>
      </c>
      <c r="V4" s="5">
        <v>0.54</v>
      </c>
      <c r="W4" s="5">
        <v>0.56999999999999995</v>
      </c>
      <c r="X4" s="5">
        <v>0.59</v>
      </c>
      <c r="Y4" s="5">
        <v>0.59</v>
      </c>
      <c r="Z4" s="5">
        <v>0.68</v>
      </c>
      <c r="AA4" s="5">
        <v>0.69</v>
      </c>
      <c r="AB4" s="5">
        <v>0.71</v>
      </c>
      <c r="AC4" s="5">
        <v>0.76</v>
      </c>
      <c r="AD4" s="5">
        <v>0.76</v>
      </c>
      <c r="AE4" s="5">
        <v>0.76</v>
      </c>
      <c r="AF4" s="5">
        <v>0.78</v>
      </c>
      <c r="AG4" s="5">
        <v>0.81</v>
      </c>
      <c r="AH4" s="5">
        <v>0.83</v>
      </c>
      <c r="AI4" s="5">
        <v>0.95</v>
      </c>
    </row>
    <row r="5" spans="1:35" x14ac:dyDescent="0.25">
      <c r="E5" s="20" t="s">
        <v>29</v>
      </c>
      <c r="F5" s="5">
        <f>(F2-1)/$A$11</f>
        <v>0</v>
      </c>
      <c r="G5" s="5">
        <f>(G2-1)/$A$11</f>
        <v>3.3333333333333333E-2</v>
      </c>
      <c r="H5" s="5">
        <f>(H2-1)/$A$11</f>
        <v>6.6666666666666666E-2</v>
      </c>
      <c r="I5" s="5">
        <f>(I2-1)/$A$11</f>
        <v>0.1</v>
      </c>
      <c r="J5" s="5">
        <f>(J2-1)/$A$11</f>
        <v>0.13333333333333333</v>
      </c>
      <c r="K5" s="5">
        <f t="shared" ref="K5:AH5" si="4">(K2-1)/$A$11</f>
        <v>0.16666666666666666</v>
      </c>
      <c r="L5" s="5">
        <f t="shared" si="4"/>
        <v>0.2</v>
      </c>
      <c r="M5" s="5">
        <f t="shared" si="4"/>
        <v>0.23333333333333334</v>
      </c>
      <c r="N5" s="5">
        <f t="shared" si="4"/>
        <v>0.26666666666666666</v>
      </c>
      <c r="O5" s="5">
        <f t="shared" si="4"/>
        <v>0.3</v>
      </c>
      <c r="P5" s="5">
        <f t="shared" si="4"/>
        <v>0.33333333333333331</v>
      </c>
      <c r="Q5" s="5">
        <f t="shared" si="4"/>
        <v>0.36666666666666664</v>
      </c>
      <c r="R5" s="5">
        <f>(R2-1)/$A$11</f>
        <v>0.4</v>
      </c>
      <c r="S5" s="5">
        <f t="shared" si="4"/>
        <v>0.43333333333333335</v>
      </c>
      <c r="T5" s="5">
        <f t="shared" si="4"/>
        <v>0.46666666666666667</v>
      </c>
      <c r="U5" s="5">
        <f t="shared" si="4"/>
        <v>0.5</v>
      </c>
      <c r="V5" s="5">
        <f t="shared" si="4"/>
        <v>0.53333333333333333</v>
      </c>
      <c r="W5" s="5">
        <f t="shared" si="4"/>
        <v>0.56666666666666665</v>
      </c>
      <c r="X5" s="5">
        <f t="shared" si="4"/>
        <v>0.6</v>
      </c>
      <c r="Y5" s="5">
        <f t="shared" si="4"/>
        <v>0.6333333333333333</v>
      </c>
      <c r="Z5" s="5">
        <f t="shared" si="4"/>
        <v>0.66666666666666663</v>
      </c>
      <c r="AA5" s="5">
        <f t="shared" si="4"/>
        <v>0.7</v>
      </c>
      <c r="AB5" s="5">
        <f t="shared" si="4"/>
        <v>0.73333333333333328</v>
      </c>
      <c r="AC5" s="5">
        <f t="shared" si="4"/>
        <v>0.76666666666666672</v>
      </c>
      <c r="AD5" s="5">
        <f t="shared" si="4"/>
        <v>0.8</v>
      </c>
      <c r="AE5" s="5">
        <f t="shared" si="4"/>
        <v>0.83333333333333337</v>
      </c>
      <c r="AF5" s="5">
        <f t="shared" si="4"/>
        <v>0.8666666666666667</v>
      </c>
      <c r="AG5" s="5">
        <f t="shared" si="4"/>
        <v>0.9</v>
      </c>
      <c r="AH5" s="5">
        <f t="shared" si="4"/>
        <v>0.93333333333333335</v>
      </c>
      <c r="AI5" s="5">
        <f>(AI2-1)/$A$11</f>
        <v>0.96666666666666667</v>
      </c>
    </row>
    <row r="6" spans="1:35" x14ac:dyDescent="0.25">
      <c r="E6" s="20" t="s">
        <v>30</v>
      </c>
      <c r="F6" s="21">
        <f>(F2/$A$11)-F4</f>
        <v>-6.666666666666668E-3</v>
      </c>
      <c r="G6" s="21">
        <f>(G2/$A$11)-G4</f>
        <v>6.666666666666668E-3</v>
      </c>
      <c r="H6" s="21">
        <f>(H2/$A$11)-H4</f>
        <v>1.0000000000000009E-2</v>
      </c>
      <c r="I6" s="21">
        <f>(I2/$A$11)-I4</f>
        <v>2.3333333333333331E-2</v>
      </c>
      <c r="J6" s="21">
        <f t="shared" ref="J6:AH6" si="5">(J2/$A$11)-J4</f>
        <v>4.6666666666666662E-2</v>
      </c>
      <c r="K6" s="21">
        <f t="shared" si="5"/>
        <v>0.06</v>
      </c>
      <c r="L6" s="21">
        <f t="shared" si="5"/>
        <v>7.3333333333333334E-2</v>
      </c>
      <c r="M6" s="21">
        <f t="shared" si="5"/>
        <v>3.6666666666666653E-2</v>
      </c>
      <c r="N6" s="21">
        <f t="shared" si="5"/>
        <v>0.06</v>
      </c>
      <c r="O6" s="21">
        <f t="shared" si="5"/>
        <v>3.3333333333333326E-2</v>
      </c>
      <c r="P6" s="21">
        <f t="shared" si="5"/>
        <v>6.6666666666666541E-3</v>
      </c>
      <c r="Q6" s="21">
        <f t="shared" si="5"/>
        <v>2.0000000000000018E-2</v>
      </c>
      <c r="R6" s="21">
        <f t="shared" si="5"/>
        <v>1.3333333333333364E-2</v>
      </c>
      <c r="S6" s="21">
        <f t="shared" si="5"/>
        <v>1.6666666666666663E-2</v>
      </c>
      <c r="T6" s="21">
        <f t="shared" si="5"/>
        <v>4.9999999999999989E-2</v>
      </c>
      <c r="U6" s="21">
        <f t="shared" si="5"/>
        <v>6.3333333333333353E-2</v>
      </c>
      <c r="V6" s="21">
        <f t="shared" si="5"/>
        <v>2.6666666666666616E-2</v>
      </c>
      <c r="W6" s="21">
        <f>(W2/$A$11)-W4</f>
        <v>3.0000000000000027E-2</v>
      </c>
      <c r="X6" s="21">
        <f t="shared" si="5"/>
        <v>4.3333333333333335E-2</v>
      </c>
      <c r="Y6" s="21">
        <f t="shared" si="5"/>
        <v>7.6666666666666661E-2</v>
      </c>
      <c r="Z6" s="21">
        <f t="shared" si="5"/>
        <v>1.9999999999999907E-2</v>
      </c>
      <c r="AA6" s="21">
        <f t="shared" si="5"/>
        <v>4.3333333333333335E-2</v>
      </c>
      <c r="AB6" s="21">
        <f t="shared" si="5"/>
        <v>5.6666666666666754E-2</v>
      </c>
      <c r="AC6" s="21">
        <f t="shared" si="5"/>
        <v>4.0000000000000036E-2</v>
      </c>
      <c r="AD6" s="21">
        <f t="shared" si="5"/>
        <v>7.3333333333333361E-2</v>
      </c>
      <c r="AE6" s="21">
        <f t="shared" si="5"/>
        <v>0.10666666666666669</v>
      </c>
      <c r="AF6" s="21">
        <f t="shared" si="5"/>
        <v>0.12</v>
      </c>
      <c r="AG6" s="21">
        <f t="shared" si="5"/>
        <v>0.12333333333333329</v>
      </c>
      <c r="AH6" s="22">
        <f t="shared" si="5"/>
        <v>0.13666666666666671</v>
      </c>
      <c r="AI6" s="21">
        <f>(AI2/$A$11)-AI4</f>
        <v>5.0000000000000044E-2</v>
      </c>
    </row>
    <row r="7" spans="1:35" x14ac:dyDescent="0.25">
      <c r="E7" s="20" t="s">
        <v>31</v>
      </c>
      <c r="F7" s="23">
        <f>F4-F5</f>
        <v>0.04</v>
      </c>
      <c r="G7" s="24">
        <f>G4-G5</f>
        <v>2.6666666666666665E-2</v>
      </c>
      <c r="H7" s="24">
        <f>H4-H5</f>
        <v>2.3333333333333331E-2</v>
      </c>
      <c r="I7" s="24">
        <f t="shared" ref="I7:P7" si="6">I4-I5</f>
        <v>9.999999999999995E-3</v>
      </c>
      <c r="J7" s="24">
        <f t="shared" si="6"/>
        <v>-1.3333333333333336E-2</v>
      </c>
      <c r="K7" s="24">
        <f>K4-K5</f>
        <v>-2.6666666666666644E-2</v>
      </c>
      <c r="L7" s="24">
        <f>L4-L5</f>
        <v>-4.0000000000000008E-2</v>
      </c>
      <c r="M7" s="24">
        <f>M4-M5</f>
        <v>-3.333333333333327E-3</v>
      </c>
      <c r="N7" s="24">
        <f>N4-N5</f>
        <v>-2.6666666666666672E-2</v>
      </c>
      <c r="O7" s="24">
        <f>O4-O5</f>
        <v>0</v>
      </c>
      <c r="P7" s="24">
        <f t="shared" si="6"/>
        <v>2.6666666666666672E-2</v>
      </c>
      <c r="Q7" s="24">
        <f>Q4-Q5</f>
        <v>1.3333333333333364E-2</v>
      </c>
      <c r="R7" s="24">
        <f>R4-R5</f>
        <v>1.9999999999999962E-2</v>
      </c>
      <c r="S7" s="24">
        <f>S4-S5</f>
        <v>1.6666666666666663E-2</v>
      </c>
      <c r="T7" s="24">
        <f t="shared" ref="T7" si="7">T4-T5</f>
        <v>-1.6666666666666663E-2</v>
      </c>
      <c r="U7" s="24">
        <f>U4-U5</f>
        <v>-3.0000000000000027E-2</v>
      </c>
      <c r="V7" s="24">
        <f>V4-V5</f>
        <v>6.6666666666667096E-3</v>
      </c>
      <c r="W7" s="24">
        <f>W4-W5</f>
        <v>3.3333333333332993E-3</v>
      </c>
      <c r="X7" s="24">
        <f t="shared" ref="X7:AE7" si="8">X4-X5</f>
        <v>-1.0000000000000009E-2</v>
      </c>
      <c r="Y7" s="24">
        <f t="shared" si="8"/>
        <v>-4.3333333333333335E-2</v>
      </c>
      <c r="Z7" s="24">
        <f>Z4-Z5</f>
        <v>1.3333333333333419E-2</v>
      </c>
      <c r="AA7" s="24">
        <f t="shared" si="8"/>
        <v>-1.0000000000000009E-2</v>
      </c>
      <c r="AB7" s="24">
        <f>AB4-AB5</f>
        <v>-2.3333333333333317E-2</v>
      </c>
      <c r="AC7" s="24">
        <f>AC4-AC5</f>
        <v>-6.6666666666667096E-3</v>
      </c>
      <c r="AD7" s="24">
        <f>AD4-AD5</f>
        <v>-4.0000000000000036E-2</v>
      </c>
      <c r="AE7" s="23">
        <f t="shared" si="8"/>
        <v>-7.3333333333333361E-2</v>
      </c>
      <c r="AF7" s="24">
        <f>AF4-AF5</f>
        <v>-8.666666666666667E-2</v>
      </c>
      <c r="AG7" s="24">
        <f>AG4-AG5</f>
        <v>-8.9999999999999969E-2</v>
      </c>
      <c r="AH7" s="24">
        <f>AH4-AH5</f>
        <v>-0.10333333333333339</v>
      </c>
      <c r="AI7" s="24">
        <f>AI4-AI5</f>
        <v>-1.6666666666666718E-2</v>
      </c>
    </row>
    <row r="10" spans="1:35" ht="19.5" thickBot="1" x14ac:dyDescent="0.35">
      <c r="E10" s="25" t="s">
        <v>32</v>
      </c>
      <c r="F10" s="26">
        <f>MAX(F6:AI6)</f>
        <v>0.13666666666666671</v>
      </c>
      <c r="I10" t="s">
        <v>33</v>
      </c>
    </row>
    <row r="11" spans="1:35" ht="19.5" thickBot="1" x14ac:dyDescent="0.35">
      <c r="A11" s="27">
        <f>COUNT(A12:A42)</f>
        <v>30</v>
      </c>
      <c r="B11" s="28" t="s">
        <v>34</v>
      </c>
      <c r="E11" s="25" t="s">
        <v>35</v>
      </c>
      <c r="F11" s="29">
        <f>MAX(F7:AI7)</f>
        <v>0.04</v>
      </c>
    </row>
    <row r="12" spans="1:35" ht="19.5" thickBot="1" x14ac:dyDescent="0.35">
      <c r="A12">
        <v>0.04</v>
      </c>
      <c r="E12" s="25" t="s">
        <v>36</v>
      </c>
      <c r="F12" s="30">
        <f>MAX(F10:F11)</f>
        <v>0.13666666666666671</v>
      </c>
    </row>
    <row r="13" spans="1:35" x14ac:dyDescent="0.25">
      <c r="A13">
        <v>0.06</v>
      </c>
      <c r="J13" t="s">
        <v>37</v>
      </c>
    </row>
    <row r="14" spans="1:35" x14ac:dyDescent="0.25">
      <c r="A14">
        <v>0.09</v>
      </c>
    </row>
    <row r="15" spans="1:35" x14ac:dyDescent="0.25">
      <c r="A15">
        <v>0.11</v>
      </c>
    </row>
    <row r="16" spans="1:35" x14ac:dyDescent="0.25">
      <c r="A16">
        <v>0.12</v>
      </c>
      <c r="I16" s="103" t="s">
        <v>38</v>
      </c>
      <c r="J16" s="103"/>
      <c r="K16" s="103"/>
      <c r="L16" s="103"/>
      <c r="N16" s="31"/>
    </row>
    <row r="17" spans="1:14" ht="75" customHeight="1" x14ac:dyDescent="0.25">
      <c r="A17">
        <v>0.14000000000000001</v>
      </c>
      <c r="I17" s="103"/>
      <c r="J17" s="103"/>
      <c r="K17" s="103"/>
      <c r="L17" s="103"/>
      <c r="N17" s="31"/>
    </row>
    <row r="18" spans="1:14" x14ac:dyDescent="0.25">
      <c r="A18">
        <v>0.16</v>
      </c>
    </row>
    <row r="19" spans="1:14" x14ac:dyDescent="0.25">
      <c r="A19">
        <v>0.23</v>
      </c>
    </row>
    <row r="20" spans="1:14" x14ac:dyDescent="0.25">
      <c r="A20">
        <v>0.24</v>
      </c>
      <c r="L20" t="s">
        <v>39</v>
      </c>
    </row>
    <row r="21" spans="1:14" x14ac:dyDescent="0.25">
      <c r="A21">
        <v>0.3</v>
      </c>
    </row>
    <row r="22" spans="1:14" x14ac:dyDescent="0.25">
      <c r="A22">
        <v>0.36</v>
      </c>
    </row>
    <row r="23" spans="1:14" x14ac:dyDescent="0.25">
      <c r="A23">
        <v>0.38</v>
      </c>
    </row>
    <row r="24" spans="1:14" x14ac:dyDescent="0.25">
      <c r="A24">
        <v>0.42</v>
      </c>
    </row>
    <row r="25" spans="1:14" x14ac:dyDescent="0.25">
      <c r="A25">
        <v>0.45</v>
      </c>
    </row>
    <row r="26" spans="1:14" x14ac:dyDescent="0.25">
      <c r="A26">
        <v>0.45</v>
      </c>
    </row>
    <row r="27" spans="1:14" x14ac:dyDescent="0.25">
      <c r="A27">
        <v>0.47</v>
      </c>
    </row>
    <row r="28" spans="1:14" x14ac:dyDescent="0.25">
      <c r="A28">
        <v>0.54</v>
      </c>
    </row>
    <row r="29" spans="1:14" x14ac:dyDescent="0.25">
      <c r="A29">
        <v>0.56999999999999995</v>
      </c>
    </row>
    <row r="30" spans="1:14" x14ac:dyDescent="0.25">
      <c r="A30">
        <v>0.59</v>
      </c>
    </row>
    <row r="31" spans="1:14" x14ac:dyDescent="0.25">
      <c r="A31">
        <v>0.59</v>
      </c>
    </row>
    <row r="32" spans="1:14" x14ac:dyDescent="0.25">
      <c r="A32">
        <v>0.68</v>
      </c>
    </row>
    <row r="33" spans="1:1" x14ac:dyDescent="0.25">
      <c r="A33">
        <v>0.69</v>
      </c>
    </row>
    <row r="34" spans="1:1" x14ac:dyDescent="0.25">
      <c r="A34">
        <v>0.71</v>
      </c>
    </row>
    <row r="35" spans="1:1" x14ac:dyDescent="0.25">
      <c r="A35">
        <v>0.76</v>
      </c>
    </row>
    <row r="36" spans="1:1" x14ac:dyDescent="0.25">
      <c r="A36">
        <v>0.76</v>
      </c>
    </row>
    <row r="37" spans="1:1" x14ac:dyDescent="0.25">
      <c r="A37">
        <v>0.76</v>
      </c>
    </row>
    <row r="38" spans="1:1" x14ac:dyDescent="0.25">
      <c r="A38">
        <v>0.78</v>
      </c>
    </row>
    <row r="39" spans="1:1" x14ac:dyDescent="0.25">
      <c r="A39">
        <v>0.81</v>
      </c>
    </row>
    <row r="40" spans="1:1" x14ac:dyDescent="0.25">
      <c r="A40">
        <v>0.83</v>
      </c>
    </row>
    <row r="41" spans="1:1" x14ac:dyDescent="0.25">
      <c r="A41">
        <v>0.95</v>
      </c>
    </row>
  </sheetData>
  <mergeCells count="1">
    <mergeCell ref="I16:L1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7AE2E-9231-4F8A-B7A2-36200A6A0ABE}">
  <dimension ref="A1:S35"/>
  <sheetViews>
    <sheetView workbookViewId="0">
      <selection activeCell="E17" sqref="E17"/>
    </sheetView>
  </sheetViews>
  <sheetFormatPr baseColWidth="10" defaultColWidth="9.140625" defaultRowHeight="15" x14ac:dyDescent="0.25"/>
  <cols>
    <col min="1" max="1" width="15.85546875" style="32" customWidth="1"/>
    <col min="2" max="2" width="9.140625" style="32"/>
    <col min="3" max="3" width="18.28515625" style="32" customWidth="1"/>
    <col min="4" max="16384" width="9.140625" style="32"/>
  </cols>
  <sheetData>
    <row r="1" spans="1:17" ht="15.75" thickBot="1" x14ac:dyDescent="0.3">
      <c r="A1" s="32">
        <v>0.78</v>
      </c>
      <c r="B1" s="33">
        <f>IF(A2&gt;A1,1,0)</f>
        <v>0</v>
      </c>
      <c r="C1" s="34">
        <f>IF(B1=B2,D1+0,D1+1)</f>
        <v>1</v>
      </c>
      <c r="D1" s="35"/>
    </row>
    <row r="2" spans="1:17" ht="16.5" thickBot="1" x14ac:dyDescent="0.3">
      <c r="A2" s="32">
        <v>0.3</v>
      </c>
      <c r="B2" s="33">
        <f>IF(A3&gt;A2,1,0)</f>
        <v>1</v>
      </c>
      <c r="C2" s="34">
        <f>IF(B2=B3,C1+0,C1+1)</f>
        <v>2</v>
      </c>
      <c r="E2" s="36" t="s">
        <v>40</v>
      </c>
      <c r="F2" s="37">
        <f>COUNT(A1:A30)</f>
        <v>30</v>
      </c>
    </row>
    <row r="3" spans="1:17" x14ac:dyDescent="0.25">
      <c r="A3" s="32">
        <v>0.68</v>
      </c>
      <c r="B3" s="33">
        <f>IF(A4&gt;A3,1,0)</f>
        <v>0</v>
      </c>
      <c r="C3" s="34">
        <f>IF(B3=B4,C2+0,C2+1)</f>
        <v>3</v>
      </c>
    </row>
    <row r="4" spans="1:17" x14ac:dyDescent="0.25">
      <c r="A4" s="32">
        <v>0.45</v>
      </c>
      <c r="B4" s="33">
        <f t="shared" ref="B4:B28" si="0">IF(A5&gt;A4,1,0)</f>
        <v>1</v>
      </c>
      <c r="C4" s="34">
        <f t="shared" ref="C4:C26" si="1">IF(B4=B5,C3+0,C3+1)</f>
        <v>3</v>
      </c>
    </row>
    <row r="5" spans="1:17" x14ac:dyDescent="0.25">
      <c r="A5" s="32">
        <v>0.47</v>
      </c>
      <c r="B5" s="33">
        <f t="shared" si="0"/>
        <v>1</v>
      </c>
      <c r="C5" s="34">
        <f t="shared" si="1"/>
        <v>4</v>
      </c>
      <c r="H5" s="38" t="s">
        <v>41</v>
      </c>
      <c r="I5" s="38">
        <v>20</v>
      </c>
    </row>
    <row r="6" spans="1:17" ht="15.75" x14ac:dyDescent="0.25">
      <c r="A6" s="32">
        <v>0.59</v>
      </c>
      <c r="B6" s="33">
        <f t="shared" si="0"/>
        <v>0</v>
      </c>
      <c r="C6" s="34">
        <f t="shared" si="1"/>
        <v>5</v>
      </c>
      <c r="H6" s="39" t="s">
        <v>42</v>
      </c>
      <c r="I6" s="40">
        <v>0.05</v>
      </c>
    </row>
    <row r="7" spans="1:17" x14ac:dyDescent="0.25">
      <c r="A7" s="32">
        <v>0.54</v>
      </c>
      <c r="B7" s="33">
        <f t="shared" si="0"/>
        <v>1</v>
      </c>
      <c r="C7" s="34">
        <f t="shared" si="1"/>
        <v>6</v>
      </c>
      <c r="H7" s="39" t="s">
        <v>43</v>
      </c>
      <c r="I7" s="41">
        <f>I6/2</f>
        <v>2.5000000000000001E-2</v>
      </c>
      <c r="O7" s="42">
        <f>(2*F2-1)/3</f>
        <v>19.666666666666668</v>
      </c>
    </row>
    <row r="8" spans="1:17" x14ac:dyDescent="0.25">
      <c r="A8" s="32">
        <v>0.56999999999999995</v>
      </c>
      <c r="B8" s="33">
        <f t="shared" si="0"/>
        <v>0</v>
      </c>
      <c r="C8" s="34">
        <f t="shared" si="1"/>
        <v>7</v>
      </c>
      <c r="H8" s="39" t="s">
        <v>44</v>
      </c>
      <c r="I8" s="39">
        <f>I7</f>
        <v>2.5000000000000001E-2</v>
      </c>
    </row>
    <row r="9" spans="1:17" x14ac:dyDescent="0.25">
      <c r="A9" s="32">
        <v>0.38</v>
      </c>
      <c r="B9" s="33">
        <f t="shared" si="0"/>
        <v>1</v>
      </c>
      <c r="C9" s="34">
        <f t="shared" si="1"/>
        <v>8</v>
      </c>
      <c r="H9" s="39" t="s">
        <v>44</v>
      </c>
      <c r="I9" s="39">
        <f>I10+I8</f>
        <v>0.97499999999999998</v>
      </c>
    </row>
    <row r="10" spans="1:17" ht="18.75" x14ac:dyDescent="0.3">
      <c r="A10" s="32">
        <v>0.76</v>
      </c>
      <c r="B10" s="33">
        <f t="shared" si="0"/>
        <v>0</v>
      </c>
      <c r="C10" s="34">
        <f t="shared" si="1"/>
        <v>8</v>
      </c>
      <c r="H10" s="39" t="s">
        <v>45</v>
      </c>
      <c r="I10" s="40">
        <f>I15-I6</f>
        <v>0.95</v>
      </c>
      <c r="Q10" s="43" t="s">
        <v>46</v>
      </c>
    </row>
    <row r="11" spans="1:17" x14ac:dyDescent="0.25">
      <c r="A11" s="32">
        <v>0.45</v>
      </c>
      <c r="B11" s="33">
        <f t="shared" si="0"/>
        <v>0</v>
      </c>
      <c r="C11" s="34">
        <f t="shared" si="1"/>
        <v>8</v>
      </c>
      <c r="H11" s="39" t="s">
        <v>47</v>
      </c>
      <c r="I11" s="39">
        <f>_xlfn.NORM.S.INV(I9)</f>
        <v>1.9599639845400536</v>
      </c>
      <c r="O11" s="42">
        <f>(16*F2-29)/90</f>
        <v>5.0111111111111111</v>
      </c>
      <c r="Q11" s="32" t="s">
        <v>48</v>
      </c>
    </row>
    <row r="12" spans="1:17" x14ac:dyDescent="0.25">
      <c r="A12" s="32">
        <v>0.23</v>
      </c>
      <c r="B12" s="33">
        <f t="shared" si="0"/>
        <v>0</v>
      </c>
      <c r="C12" s="34">
        <f t="shared" si="1"/>
        <v>8</v>
      </c>
      <c r="H12" s="39" t="str">
        <f>"-Zα/2"</f>
        <v>-Zα/2</v>
      </c>
      <c r="I12" s="39">
        <f>_xlfn.NORM.S.INV(I8)</f>
        <v>-1.9599639845400538</v>
      </c>
    </row>
    <row r="13" spans="1:17" x14ac:dyDescent="0.25">
      <c r="A13" s="32">
        <v>0.12</v>
      </c>
      <c r="B13" s="33">
        <f t="shared" si="0"/>
        <v>0</v>
      </c>
      <c r="C13" s="34">
        <f t="shared" si="1"/>
        <v>9</v>
      </c>
    </row>
    <row r="14" spans="1:17" x14ac:dyDescent="0.25">
      <c r="A14" s="32">
        <v>0.04</v>
      </c>
      <c r="B14" s="33">
        <f t="shared" si="0"/>
        <v>1</v>
      </c>
      <c r="C14" s="34">
        <f t="shared" si="1"/>
        <v>10</v>
      </c>
      <c r="O14" s="44">
        <f>ABS((I5-O7)/SQRT(O11))</f>
        <v>0.14890583938253443</v>
      </c>
    </row>
    <row r="15" spans="1:17" x14ac:dyDescent="0.25">
      <c r="A15" s="32">
        <v>0.24</v>
      </c>
      <c r="B15" s="33">
        <f t="shared" si="0"/>
        <v>0</v>
      </c>
      <c r="C15" s="34">
        <f t="shared" si="1"/>
        <v>11</v>
      </c>
      <c r="I15" s="40">
        <v>1</v>
      </c>
    </row>
    <row r="16" spans="1:17" x14ac:dyDescent="0.25">
      <c r="A16" s="32">
        <v>0.06</v>
      </c>
      <c r="B16" s="33">
        <f t="shared" si="0"/>
        <v>1</v>
      </c>
      <c r="C16" s="34">
        <f t="shared" si="1"/>
        <v>12</v>
      </c>
    </row>
    <row r="17" spans="1:19" x14ac:dyDescent="0.25">
      <c r="A17" s="32">
        <v>0.69</v>
      </c>
      <c r="B17" s="33">
        <f t="shared" si="0"/>
        <v>0</v>
      </c>
      <c r="C17" s="34">
        <f t="shared" si="1"/>
        <v>13</v>
      </c>
      <c r="O17" s="44">
        <f>I11</f>
        <v>1.9599639845400536</v>
      </c>
    </row>
    <row r="18" spans="1:19" x14ac:dyDescent="0.25">
      <c r="A18" s="32">
        <v>0.11</v>
      </c>
      <c r="B18" s="33">
        <f t="shared" si="0"/>
        <v>1</v>
      </c>
      <c r="C18" s="34">
        <f t="shared" si="1"/>
        <v>14</v>
      </c>
    </row>
    <row r="19" spans="1:19" x14ac:dyDescent="0.25">
      <c r="A19" s="32">
        <v>0.95</v>
      </c>
      <c r="B19" s="33">
        <f t="shared" si="0"/>
        <v>0</v>
      </c>
      <c r="C19" s="34">
        <f t="shared" si="1"/>
        <v>14</v>
      </c>
    </row>
    <row r="20" spans="1:19" x14ac:dyDescent="0.25">
      <c r="A20" s="32">
        <v>0.76</v>
      </c>
      <c r="B20" s="33">
        <f t="shared" si="0"/>
        <v>0</v>
      </c>
      <c r="C20" s="34">
        <f t="shared" si="1"/>
        <v>14</v>
      </c>
    </row>
    <row r="21" spans="1:19" x14ac:dyDescent="0.25">
      <c r="A21" s="32">
        <v>0.71</v>
      </c>
      <c r="B21" s="33">
        <f t="shared" si="0"/>
        <v>0</v>
      </c>
      <c r="C21" s="34">
        <f t="shared" si="1"/>
        <v>15</v>
      </c>
    </row>
    <row r="22" spans="1:19" x14ac:dyDescent="0.25">
      <c r="A22" s="32">
        <v>0.14000000000000001</v>
      </c>
      <c r="B22" s="33">
        <f t="shared" si="0"/>
        <v>1</v>
      </c>
      <c r="C22" s="34">
        <f t="shared" si="1"/>
        <v>16</v>
      </c>
    </row>
    <row r="23" spans="1:19" x14ac:dyDescent="0.25">
      <c r="A23" s="32">
        <v>0.36</v>
      </c>
      <c r="B23" s="33">
        <f t="shared" si="0"/>
        <v>0</v>
      </c>
      <c r="C23" s="34">
        <f t="shared" si="1"/>
        <v>17</v>
      </c>
    </row>
    <row r="24" spans="1:19" x14ac:dyDescent="0.25">
      <c r="A24" s="32">
        <v>0.16</v>
      </c>
      <c r="B24" s="33">
        <f t="shared" si="0"/>
        <v>1</v>
      </c>
      <c r="C24" s="34">
        <f t="shared" si="1"/>
        <v>17</v>
      </c>
      <c r="G24" s="45"/>
      <c r="H24" s="45"/>
      <c r="I24" s="45"/>
      <c r="J24" s="45"/>
      <c r="K24" s="45"/>
      <c r="L24" s="45"/>
      <c r="M24" s="45"/>
      <c r="N24" s="45"/>
      <c r="O24" s="45"/>
      <c r="P24" s="45"/>
      <c r="Q24" s="45"/>
      <c r="R24" s="45"/>
    </row>
    <row r="25" spans="1:19" x14ac:dyDescent="0.25">
      <c r="A25" s="32">
        <v>0.42</v>
      </c>
      <c r="B25" s="33">
        <f t="shared" si="0"/>
        <v>1</v>
      </c>
      <c r="C25" s="34">
        <f t="shared" si="1"/>
        <v>18</v>
      </c>
      <c r="G25" s="45"/>
      <c r="H25" s="46"/>
      <c r="I25" s="46"/>
      <c r="J25" s="45"/>
      <c r="K25" s="45"/>
      <c r="L25" s="45"/>
      <c r="M25" s="45"/>
      <c r="N25" s="45"/>
      <c r="O25" s="45"/>
      <c r="P25" s="45"/>
      <c r="Q25" s="45"/>
      <c r="R25" s="45"/>
    </row>
    <row r="26" spans="1:19" x14ac:dyDescent="0.25">
      <c r="A26" s="32">
        <v>0.83</v>
      </c>
      <c r="B26" s="33">
        <f t="shared" si="0"/>
        <v>0</v>
      </c>
      <c r="C26" s="34">
        <f t="shared" si="1"/>
        <v>19</v>
      </c>
      <c r="G26" s="45"/>
      <c r="H26" s="47"/>
      <c r="I26" s="48"/>
      <c r="J26" s="45"/>
      <c r="K26" s="45"/>
      <c r="L26" s="45"/>
      <c r="M26" s="45"/>
      <c r="N26" s="45"/>
      <c r="O26" s="45"/>
      <c r="P26" s="45"/>
      <c r="Q26" s="45"/>
      <c r="R26" s="45"/>
    </row>
    <row r="27" spans="1:19" ht="18.75" x14ac:dyDescent="0.3">
      <c r="A27" s="32">
        <v>0.09</v>
      </c>
      <c r="B27" s="33">
        <f t="shared" si="0"/>
        <v>1</v>
      </c>
      <c r="C27" s="34">
        <f>IF(B27=B28,C26+0,C26+1)</f>
        <v>19</v>
      </c>
      <c r="G27" s="45"/>
      <c r="H27" s="47"/>
      <c r="I27" s="49"/>
      <c r="J27" s="45"/>
      <c r="K27" s="47"/>
      <c r="L27" s="45"/>
      <c r="M27" s="45"/>
      <c r="N27" s="45"/>
      <c r="O27" s="45"/>
      <c r="P27" s="45"/>
      <c r="Q27" s="45"/>
      <c r="R27" s="45"/>
      <c r="S27" s="43"/>
    </row>
    <row r="28" spans="1:19" x14ac:dyDescent="0.25">
      <c r="A28" s="32">
        <v>0.76</v>
      </c>
      <c r="B28" s="33">
        <f t="shared" si="0"/>
        <v>1</v>
      </c>
      <c r="C28" s="34">
        <f>IF(B28=B29,C27+0,C27+1)</f>
        <v>20</v>
      </c>
      <c r="G28" s="45"/>
      <c r="H28" s="47"/>
      <c r="I28" s="47"/>
      <c r="J28" s="45"/>
      <c r="K28" s="45"/>
      <c r="L28" s="45"/>
      <c r="M28" s="45"/>
      <c r="N28" s="45"/>
      <c r="O28" s="45"/>
      <c r="P28" s="45"/>
      <c r="Q28" s="50"/>
      <c r="R28" s="45"/>
    </row>
    <row r="29" spans="1:19" x14ac:dyDescent="0.25">
      <c r="A29" s="32">
        <v>0.81</v>
      </c>
      <c r="B29" s="33">
        <f>IF(A30&gt;A29,1,0)</f>
        <v>0</v>
      </c>
      <c r="C29" s="34">
        <f>IF(B29=B30,C28+0,C28+1)</f>
        <v>20</v>
      </c>
      <c r="G29" s="45"/>
      <c r="H29" s="47"/>
      <c r="I29" s="47"/>
      <c r="J29" s="45"/>
      <c r="K29" s="45"/>
      <c r="L29" s="45"/>
      <c r="M29" s="45"/>
      <c r="N29" s="45"/>
      <c r="O29" s="45"/>
      <c r="P29" s="45"/>
      <c r="Q29" s="45"/>
      <c r="R29" s="45"/>
    </row>
    <row r="30" spans="1:19" x14ac:dyDescent="0.25">
      <c r="A30" s="32">
        <v>0.59</v>
      </c>
      <c r="B30" s="51">
        <v>0</v>
      </c>
      <c r="C30" s="52" t="s">
        <v>49</v>
      </c>
      <c r="G30" s="45"/>
      <c r="H30" s="47"/>
      <c r="I30" s="48"/>
      <c r="J30" s="45"/>
      <c r="K30" s="45"/>
      <c r="L30" s="45"/>
      <c r="M30" s="45"/>
      <c r="N30" s="45"/>
      <c r="O30" s="45"/>
      <c r="P30" s="45"/>
      <c r="Q30" s="45"/>
      <c r="R30" s="45"/>
    </row>
    <row r="31" spans="1:19" x14ac:dyDescent="0.25">
      <c r="G31" s="45"/>
      <c r="H31" s="47"/>
      <c r="I31" s="47"/>
      <c r="J31" s="45"/>
      <c r="K31" s="45"/>
      <c r="L31" s="45"/>
      <c r="M31" s="45"/>
      <c r="N31" s="45"/>
      <c r="O31" s="45"/>
      <c r="P31" s="45"/>
      <c r="Q31" s="45"/>
      <c r="R31" s="45"/>
    </row>
    <row r="32" spans="1:19" x14ac:dyDescent="0.25">
      <c r="G32" s="45"/>
      <c r="H32" s="47"/>
      <c r="I32" s="47"/>
      <c r="J32" s="45"/>
      <c r="K32" s="45"/>
      <c r="L32" s="45"/>
      <c r="M32" s="45"/>
      <c r="N32" s="45"/>
      <c r="O32" s="45"/>
      <c r="P32" s="45"/>
      <c r="Q32" s="45"/>
      <c r="R32" s="45"/>
    </row>
    <row r="33" spans="7:18" x14ac:dyDescent="0.25">
      <c r="G33" s="45"/>
      <c r="H33" s="45"/>
      <c r="I33" s="45"/>
      <c r="J33" s="45"/>
      <c r="K33" s="45"/>
      <c r="L33" s="45"/>
      <c r="M33" s="45"/>
      <c r="N33" s="45"/>
      <c r="O33" s="45"/>
      <c r="P33" s="45"/>
      <c r="Q33" s="45"/>
      <c r="R33" s="45"/>
    </row>
    <row r="34" spans="7:18" x14ac:dyDescent="0.25">
      <c r="G34" s="45"/>
      <c r="H34" s="45"/>
      <c r="I34" s="45"/>
      <c r="J34" s="45"/>
      <c r="K34" s="45"/>
      <c r="L34" s="45"/>
      <c r="M34" s="45"/>
      <c r="N34" s="45"/>
      <c r="O34" s="45"/>
      <c r="P34" s="45"/>
      <c r="Q34" s="45"/>
      <c r="R34" s="45"/>
    </row>
    <row r="35" spans="7:18" x14ac:dyDescent="0.25">
      <c r="G35" s="45"/>
      <c r="H35" s="45"/>
      <c r="I35" s="48"/>
      <c r="J35" s="45"/>
      <c r="K35" s="45"/>
      <c r="L35" s="45"/>
      <c r="M35" s="45"/>
      <c r="N35" s="45"/>
      <c r="O35" s="45"/>
      <c r="P35" s="45"/>
      <c r="Q35" s="45"/>
      <c r="R35" s="4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4F4ED-3713-44B5-AFBC-B58D85FAA5BD}">
  <dimension ref="A1:AD81"/>
  <sheetViews>
    <sheetView topLeftCell="E1" workbookViewId="0">
      <selection activeCell="M26" sqref="M26"/>
    </sheetView>
  </sheetViews>
  <sheetFormatPr baseColWidth="10" defaultColWidth="9.140625" defaultRowHeight="15" x14ac:dyDescent="0.25"/>
  <cols>
    <col min="1" max="1" width="20.85546875" customWidth="1"/>
  </cols>
  <sheetData>
    <row r="1" spans="1:30" x14ac:dyDescent="0.25">
      <c r="A1">
        <v>0.78</v>
      </c>
      <c r="B1" s="53">
        <f>IF(A1&gt;0.5,1,0)</f>
        <v>1</v>
      </c>
      <c r="C1" s="9">
        <f>IF(B1=B2,D1+0,D1+1)</f>
        <v>1</v>
      </c>
      <c r="D1" s="54"/>
      <c r="E1" s="9"/>
    </row>
    <row r="2" spans="1:30" x14ac:dyDescent="0.25">
      <c r="A2">
        <v>0.3</v>
      </c>
      <c r="B2" s="55">
        <f>IF(A2&gt;0.5,1,0)</f>
        <v>0</v>
      </c>
      <c r="C2" s="9">
        <f>IF(B2=B3,C1+0,C1+1)</f>
        <v>2</v>
      </c>
      <c r="D2" s="9"/>
      <c r="M2" t="s">
        <v>50</v>
      </c>
    </row>
    <row r="3" spans="1:30" x14ac:dyDescent="0.25">
      <c r="A3">
        <v>0.68</v>
      </c>
      <c r="B3" s="55">
        <f>IF(A3&gt;0.5,1,0)</f>
        <v>1</v>
      </c>
      <c r="C3" s="9">
        <f>IF(B3=B4,C2+0,C2+1)</f>
        <v>3</v>
      </c>
      <c r="D3" s="12"/>
    </row>
    <row r="4" spans="1:30" ht="16.5" thickBot="1" x14ac:dyDescent="0.3">
      <c r="A4">
        <v>0.45</v>
      </c>
      <c r="B4" s="53">
        <f>IF(A4&gt;0.5,1,0)</f>
        <v>0</v>
      </c>
      <c r="C4" s="9">
        <f>IF(B4=B5,C3+0,C3+1)</f>
        <v>3</v>
      </c>
      <c r="D4" s="12"/>
      <c r="H4" s="56" t="s">
        <v>40</v>
      </c>
      <c r="I4" s="57">
        <f>COUNT(A1:A30)</f>
        <v>30</v>
      </c>
    </row>
    <row r="5" spans="1:30" ht="15.75" thickBot="1" x14ac:dyDescent="0.3">
      <c r="A5">
        <v>0.47</v>
      </c>
      <c r="B5" s="53">
        <f t="shared" ref="B5:B30" si="0">IF(A5&gt;0.5,1,0)</f>
        <v>0</v>
      </c>
      <c r="C5" s="9">
        <f>IF(B5=B6,C4+0,C4+1)</f>
        <v>4</v>
      </c>
      <c r="D5" s="9"/>
      <c r="G5" s="58" t="s">
        <v>51</v>
      </c>
      <c r="H5" s="59" t="s">
        <v>52</v>
      </c>
      <c r="I5" s="59">
        <f>COUNTIF(B1:B30,0)</f>
        <v>16</v>
      </c>
    </row>
    <row r="6" spans="1:30" ht="16.5" thickBot="1" x14ac:dyDescent="0.3">
      <c r="A6">
        <v>0.59</v>
      </c>
      <c r="B6" s="55">
        <f t="shared" si="0"/>
        <v>1</v>
      </c>
      <c r="C6" s="9">
        <f t="shared" ref="C6:C29" si="1">IF(B6=B7,C5+0,C5+1)</f>
        <v>4</v>
      </c>
      <c r="D6" s="9"/>
      <c r="G6" s="58" t="s">
        <v>53</v>
      </c>
      <c r="H6" s="59" t="s">
        <v>54</v>
      </c>
      <c r="I6" s="59">
        <f>COUNTIF(B1:B30,1)</f>
        <v>14</v>
      </c>
      <c r="O6" s="60">
        <f>((2*I5*I6)/I4)+0.5</f>
        <v>15.433333333333334</v>
      </c>
    </row>
    <row r="7" spans="1:30" ht="15.75" thickBot="1" x14ac:dyDescent="0.3">
      <c r="A7">
        <v>0.54</v>
      </c>
      <c r="B7" s="55">
        <f t="shared" si="0"/>
        <v>1</v>
      </c>
      <c r="C7" s="9">
        <f t="shared" si="1"/>
        <v>4</v>
      </c>
      <c r="D7" s="12"/>
      <c r="H7" s="59" t="s">
        <v>55</v>
      </c>
      <c r="I7" s="59">
        <v>14</v>
      </c>
    </row>
    <row r="8" spans="1:30" ht="15.75" x14ac:dyDescent="0.25">
      <c r="A8">
        <v>0.56999999999999995</v>
      </c>
      <c r="B8" s="53">
        <f t="shared" si="0"/>
        <v>1</v>
      </c>
      <c r="C8" s="9">
        <f t="shared" si="1"/>
        <v>5</v>
      </c>
      <c r="D8" s="12"/>
      <c r="O8" s="60">
        <f>((2*I5*I6)*((2*I5*I6)-I4))/(I4^2*(I4-1))</f>
        <v>7.1748659003831419</v>
      </c>
      <c r="P8" s="61"/>
    </row>
    <row r="9" spans="1:30" x14ac:dyDescent="0.25">
      <c r="A9">
        <v>0.38</v>
      </c>
      <c r="B9" s="53">
        <f t="shared" si="0"/>
        <v>0</v>
      </c>
      <c r="C9" s="9">
        <f t="shared" si="1"/>
        <v>6</v>
      </c>
      <c r="D9" s="12"/>
    </row>
    <row r="10" spans="1:30" ht="15.75" x14ac:dyDescent="0.25">
      <c r="A10">
        <v>0.76</v>
      </c>
      <c r="B10" s="55">
        <f t="shared" si="0"/>
        <v>1</v>
      </c>
      <c r="C10" s="9">
        <f t="shared" si="1"/>
        <v>7</v>
      </c>
      <c r="D10" s="12"/>
      <c r="O10" s="60">
        <f>SQRT(O8)</f>
        <v>2.6785940155953352</v>
      </c>
    </row>
    <row r="11" spans="1:30" x14ac:dyDescent="0.25">
      <c r="A11">
        <v>0.45</v>
      </c>
      <c r="B11" s="55">
        <f t="shared" si="0"/>
        <v>0</v>
      </c>
      <c r="C11" s="9">
        <f t="shared" si="1"/>
        <v>7</v>
      </c>
      <c r="D11" s="9"/>
      <c r="G11" s="62" t="s">
        <v>41</v>
      </c>
      <c r="H11" s="62">
        <v>14</v>
      </c>
    </row>
    <row r="12" spans="1:30" ht="15.75" x14ac:dyDescent="0.25">
      <c r="A12">
        <v>0.23</v>
      </c>
      <c r="B12" s="53">
        <f t="shared" si="0"/>
        <v>0</v>
      </c>
      <c r="C12" s="9">
        <f t="shared" si="1"/>
        <v>7</v>
      </c>
      <c r="D12" s="9"/>
      <c r="G12" s="63" t="s">
        <v>42</v>
      </c>
      <c r="H12" s="64">
        <v>0.05</v>
      </c>
      <c r="P12" s="61"/>
    </row>
    <row r="13" spans="1:30" ht="15.75" x14ac:dyDescent="0.25">
      <c r="A13">
        <v>0.12</v>
      </c>
      <c r="B13" s="53">
        <f t="shared" si="0"/>
        <v>0</v>
      </c>
      <c r="C13" s="9">
        <f t="shared" si="1"/>
        <v>7</v>
      </c>
      <c r="D13" s="9"/>
      <c r="G13" s="63" t="s">
        <v>43</v>
      </c>
      <c r="H13" s="65">
        <f>H12/2</f>
        <v>2.5000000000000001E-2</v>
      </c>
      <c r="O13" s="60">
        <f>(I7-O6)/O10</f>
        <v>-0.53510659883064282</v>
      </c>
    </row>
    <row r="14" spans="1:30" x14ac:dyDescent="0.25">
      <c r="A14">
        <v>0.04</v>
      </c>
      <c r="B14" s="55">
        <f t="shared" si="0"/>
        <v>0</v>
      </c>
      <c r="C14" s="9">
        <f t="shared" si="1"/>
        <v>7</v>
      </c>
      <c r="D14" s="12"/>
      <c r="G14" s="63" t="s">
        <v>44</v>
      </c>
      <c r="H14" s="63">
        <f>H13</f>
        <v>2.5000000000000001E-2</v>
      </c>
    </row>
    <row r="15" spans="1:30" ht="15.75" thickBot="1" x14ac:dyDescent="0.3">
      <c r="A15">
        <v>0.24</v>
      </c>
      <c r="B15" s="55">
        <f t="shared" si="0"/>
        <v>0</v>
      </c>
      <c r="C15" s="9">
        <f t="shared" si="1"/>
        <v>7</v>
      </c>
      <c r="D15" s="12"/>
      <c r="G15" s="63" t="s">
        <v>44</v>
      </c>
      <c r="H15" s="63">
        <f>H16+H14</f>
        <v>0.97499999999999998</v>
      </c>
    </row>
    <row r="16" spans="1:30" x14ac:dyDescent="0.25">
      <c r="A16">
        <v>0.06</v>
      </c>
      <c r="B16" s="53">
        <f t="shared" si="0"/>
        <v>0</v>
      </c>
      <c r="C16" s="9">
        <f t="shared" si="1"/>
        <v>8</v>
      </c>
      <c r="D16" s="12"/>
      <c r="G16" s="63" t="s">
        <v>45</v>
      </c>
      <c r="H16" s="64">
        <f>H21-H12</f>
        <v>0.95</v>
      </c>
      <c r="V16" s="105" t="s">
        <v>56</v>
      </c>
      <c r="W16" s="106"/>
      <c r="X16" s="106"/>
      <c r="Y16" s="106"/>
      <c r="Z16" s="106"/>
      <c r="AA16" s="106"/>
      <c r="AB16" s="106"/>
      <c r="AC16" s="106"/>
      <c r="AD16" s="107"/>
    </row>
    <row r="17" spans="1:30" x14ac:dyDescent="0.25">
      <c r="A17">
        <v>0.69</v>
      </c>
      <c r="B17" s="53">
        <f t="shared" si="0"/>
        <v>1</v>
      </c>
      <c r="C17" s="9">
        <f t="shared" si="1"/>
        <v>9</v>
      </c>
      <c r="D17" s="12"/>
      <c r="G17" s="63" t="s">
        <v>47</v>
      </c>
      <c r="H17" s="63">
        <f>_xlfn.NORM.S.INV(H15)</f>
        <v>1.9599639845400536</v>
      </c>
      <c r="V17" s="108"/>
      <c r="W17" s="109"/>
      <c r="X17" s="109"/>
      <c r="Y17" s="109"/>
      <c r="Z17" s="109"/>
      <c r="AA17" s="109"/>
      <c r="AB17" s="109"/>
      <c r="AC17" s="109"/>
      <c r="AD17" s="110"/>
    </row>
    <row r="18" spans="1:30" x14ac:dyDescent="0.25">
      <c r="A18">
        <v>0.11</v>
      </c>
      <c r="B18" s="55">
        <f t="shared" si="0"/>
        <v>0</v>
      </c>
      <c r="C18" s="9">
        <f t="shared" si="1"/>
        <v>10</v>
      </c>
      <c r="D18" s="12"/>
      <c r="G18" s="63" t="str">
        <f>"-Zα/2"</f>
        <v>-Zα/2</v>
      </c>
      <c r="H18" s="63">
        <f>_xlfn.NORM.S.INV(H14)</f>
        <v>-1.9599639845400538</v>
      </c>
      <c r="V18" s="108"/>
      <c r="W18" s="109"/>
      <c r="X18" s="109"/>
      <c r="Y18" s="109"/>
      <c r="Z18" s="109"/>
      <c r="AA18" s="109"/>
      <c r="AB18" s="109"/>
      <c r="AC18" s="109"/>
      <c r="AD18" s="110"/>
    </row>
    <row r="19" spans="1:30" x14ac:dyDescent="0.25">
      <c r="A19">
        <v>0.95</v>
      </c>
      <c r="B19" s="55">
        <f t="shared" si="0"/>
        <v>1</v>
      </c>
      <c r="C19" s="9">
        <f t="shared" si="1"/>
        <v>10</v>
      </c>
      <c r="D19" s="12"/>
      <c r="V19" s="108"/>
      <c r="W19" s="109"/>
      <c r="X19" s="109"/>
      <c r="Y19" s="109"/>
      <c r="Z19" s="109"/>
      <c r="AA19" s="109"/>
      <c r="AB19" s="109"/>
      <c r="AC19" s="109"/>
      <c r="AD19" s="110"/>
    </row>
    <row r="20" spans="1:30" ht="15.75" thickBot="1" x14ac:dyDescent="0.3">
      <c r="A20">
        <v>0.76</v>
      </c>
      <c r="B20" s="53">
        <f t="shared" si="0"/>
        <v>1</v>
      </c>
      <c r="C20" s="9">
        <f t="shared" si="1"/>
        <v>10</v>
      </c>
      <c r="D20" s="12"/>
      <c r="V20" s="111"/>
      <c r="W20" s="112"/>
      <c r="X20" s="112"/>
      <c r="Y20" s="112"/>
      <c r="Z20" s="112"/>
      <c r="AA20" s="112"/>
      <c r="AB20" s="112"/>
      <c r="AC20" s="112"/>
      <c r="AD20" s="113"/>
    </row>
    <row r="21" spans="1:30" x14ac:dyDescent="0.25">
      <c r="A21">
        <v>0.71</v>
      </c>
      <c r="B21" s="53">
        <f t="shared" si="0"/>
        <v>1</v>
      </c>
      <c r="C21" s="9">
        <f t="shared" si="1"/>
        <v>11</v>
      </c>
      <c r="D21" s="9"/>
      <c r="H21" s="64">
        <v>1</v>
      </c>
    </row>
    <row r="22" spans="1:30" x14ac:dyDescent="0.25">
      <c r="A22">
        <v>0.14000000000000001</v>
      </c>
      <c r="B22" s="55">
        <f t="shared" si="0"/>
        <v>0</v>
      </c>
      <c r="C22" s="9">
        <f t="shared" si="1"/>
        <v>11</v>
      </c>
      <c r="D22" s="12"/>
    </row>
    <row r="23" spans="1:30" x14ac:dyDescent="0.25">
      <c r="A23">
        <v>0.36</v>
      </c>
      <c r="B23" s="55">
        <f t="shared" si="0"/>
        <v>0</v>
      </c>
      <c r="C23" s="9">
        <f t="shared" si="1"/>
        <v>11</v>
      </c>
      <c r="D23" s="12"/>
    </row>
    <row r="24" spans="1:30" x14ac:dyDescent="0.25">
      <c r="A24">
        <v>0.16</v>
      </c>
      <c r="B24" s="53">
        <f t="shared" si="0"/>
        <v>0</v>
      </c>
      <c r="C24" s="9">
        <f t="shared" si="1"/>
        <v>11</v>
      </c>
      <c r="D24" s="12"/>
    </row>
    <row r="25" spans="1:30" x14ac:dyDescent="0.25">
      <c r="A25">
        <v>0.42</v>
      </c>
      <c r="B25" s="53">
        <f t="shared" si="0"/>
        <v>0</v>
      </c>
      <c r="C25" s="9">
        <f t="shared" si="1"/>
        <v>12</v>
      </c>
      <c r="D25" s="12"/>
      <c r="G25" s="62"/>
      <c r="H25" s="62"/>
    </row>
    <row r="26" spans="1:30" x14ac:dyDescent="0.25">
      <c r="A26">
        <v>0.83</v>
      </c>
      <c r="B26" s="55">
        <f t="shared" si="0"/>
        <v>1</v>
      </c>
      <c r="C26" s="9">
        <f t="shared" si="1"/>
        <v>13</v>
      </c>
      <c r="D26" s="12"/>
      <c r="G26" s="63"/>
      <c r="H26" s="64"/>
    </row>
    <row r="27" spans="1:30" x14ac:dyDescent="0.25">
      <c r="A27">
        <v>0.09</v>
      </c>
      <c r="B27" s="55">
        <f t="shared" si="0"/>
        <v>0</v>
      </c>
      <c r="C27" s="9">
        <f t="shared" si="1"/>
        <v>14</v>
      </c>
      <c r="D27" s="12"/>
      <c r="G27" s="63"/>
      <c r="H27" s="65"/>
    </row>
    <row r="28" spans="1:30" x14ac:dyDescent="0.25">
      <c r="A28">
        <v>0.76</v>
      </c>
      <c r="B28" s="53">
        <f t="shared" si="0"/>
        <v>1</v>
      </c>
      <c r="C28" s="9">
        <f t="shared" si="1"/>
        <v>14</v>
      </c>
      <c r="D28" s="12"/>
      <c r="G28" s="63"/>
      <c r="H28" s="63"/>
      <c r="V28" s="31"/>
      <c r="W28" s="31"/>
      <c r="X28" s="31"/>
      <c r="Y28" s="31"/>
      <c r="Z28" s="31"/>
      <c r="AA28" s="31"/>
      <c r="AB28" s="31"/>
      <c r="AC28" s="31"/>
      <c r="AD28" s="31"/>
    </row>
    <row r="29" spans="1:30" x14ac:dyDescent="0.25">
      <c r="A29">
        <v>0.81</v>
      </c>
      <c r="B29" s="53">
        <f t="shared" si="0"/>
        <v>1</v>
      </c>
      <c r="C29" s="9">
        <f t="shared" si="1"/>
        <v>14</v>
      </c>
      <c r="D29" s="9"/>
      <c r="G29" s="63"/>
      <c r="H29" s="63"/>
      <c r="V29" s="31"/>
      <c r="W29" s="31"/>
      <c r="X29" s="31"/>
      <c r="Y29" s="31"/>
      <c r="Z29" s="31"/>
      <c r="AA29" s="31"/>
      <c r="AB29" s="31"/>
      <c r="AC29" s="31"/>
      <c r="AD29" s="31"/>
    </row>
    <row r="30" spans="1:30" x14ac:dyDescent="0.25">
      <c r="A30">
        <v>0.59</v>
      </c>
      <c r="B30" s="55">
        <f t="shared" si="0"/>
        <v>1</v>
      </c>
      <c r="C30" s="9">
        <f>IF(B30=B31,C29+0,C29+1)</f>
        <v>14</v>
      </c>
      <c r="D30" s="9"/>
      <c r="G30" s="63"/>
      <c r="H30" s="64"/>
      <c r="V30" s="31"/>
      <c r="W30" s="31"/>
      <c r="X30" s="31"/>
      <c r="Y30" s="31"/>
      <c r="Z30" s="31"/>
      <c r="AA30" s="31"/>
      <c r="AB30" s="31"/>
      <c r="AC30" s="31"/>
      <c r="AD30" s="31"/>
    </row>
    <row r="31" spans="1:30" x14ac:dyDescent="0.25">
      <c r="A31" s="66" t="s">
        <v>49</v>
      </c>
      <c r="B31" s="55">
        <v>1</v>
      </c>
      <c r="C31" s="9"/>
      <c r="G31" s="63"/>
      <c r="H31" s="63"/>
      <c r="V31" s="31"/>
      <c r="W31" s="31"/>
      <c r="X31" s="31"/>
      <c r="Y31" s="31"/>
      <c r="Z31" s="31"/>
      <c r="AA31" s="31"/>
      <c r="AB31" s="31"/>
      <c r="AC31" s="31"/>
      <c r="AD31" s="31"/>
    </row>
    <row r="32" spans="1:30" x14ac:dyDescent="0.25">
      <c r="B32" s="67"/>
      <c r="C32" s="9"/>
      <c r="G32" s="63"/>
      <c r="H32" s="63"/>
      <c r="V32" s="31"/>
      <c r="W32" s="31"/>
      <c r="X32" s="31"/>
      <c r="Y32" s="31"/>
      <c r="Z32" s="31"/>
      <c r="AA32" s="31"/>
      <c r="AB32" s="31"/>
      <c r="AC32" s="31"/>
      <c r="AD32" s="31"/>
    </row>
    <row r="33" spans="2:8" x14ac:dyDescent="0.25">
      <c r="B33" s="67"/>
      <c r="C33" s="9"/>
    </row>
    <row r="34" spans="2:8" x14ac:dyDescent="0.25">
      <c r="B34" s="67"/>
      <c r="C34" s="104"/>
    </row>
    <row r="35" spans="2:8" x14ac:dyDescent="0.25">
      <c r="B35" s="67"/>
      <c r="C35" s="104"/>
      <c r="H35" s="64"/>
    </row>
    <row r="36" spans="2:8" x14ac:dyDescent="0.25">
      <c r="B36" s="67"/>
      <c r="C36" s="104"/>
    </row>
    <row r="37" spans="2:8" x14ac:dyDescent="0.25">
      <c r="B37" s="67"/>
      <c r="C37" s="104"/>
    </row>
    <row r="38" spans="2:8" x14ac:dyDescent="0.25">
      <c r="B38" s="67"/>
      <c r="C38" s="9"/>
    </row>
    <row r="39" spans="2:8" x14ac:dyDescent="0.25">
      <c r="B39" s="67"/>
      <c r="C39" s="104"/>
    </row>
    <row r="40" spans="2:8" x14ac:dyDescent="0.25">
      <c r="B40" s="67"/>
      <c r="C40" s="104"/>
    </row>
    <row r="41" spans="2:8" x14ac:dyDescent="0.25">
      <c r="B41" s="67"/>
      <c r="C41" s="104"/>
    </row>
    <row r="42" spans="2:8" x14ac:dyDescent="0.25">
      <c r="B42" s="67"/>
      <c r="C42" s="104"/>
    </row>
    <row r="43" spans="2:8" x14ac:dyDescent="0.25">
      <c r="B43" s="67"/>
      <c r="C43" s="9"/>
    </row>
    <row r="44" spans="2:8" x14ac:dyDescent="0.25">
      <c r="B44" s="67"/>
      <c r="C44" s="9"/>
    </row>
    <row r="45" spans="2:8" x14ac:dyDescent="0.25">
      <c r="B45" s="67"/>
      <c r="C45" s="9"/>
    </row>
    <row r="46" spans="2:8" x14ac:dyDescent="0.25">
      <c r="B46" s="67"/>
      <c r="C46" s="104"/>
    </row>
    <row r="47" spans="2:8" x14ac:dyDescent="0.25">
      <c r="B47" s="67"/>
      <c r="C47" s="104"/>
    </row>
    <row r="48" spans="2:8" x14ac:dyDescent="0.25">
      <c r="B48" s="67"/>
      <c r="C48" s="104"/>
    </row>
    <row r="49" spans="2:3" x14ac:dyDescent="0.25">
      <c r="B49" s="67"/>
      <c r="C49" s="104"/>
    </row>
    <row r="50" spans="2:3" x14ac:dyDescent="0.25">
      <c r="B50" s="67"/>
      <c r="C50" s="104"/>
    </row>
    <row r="51" spans="2:3" x14ac:dyDescent="0.25">
      <c r="B51" s="67"/>
      <c r="C51" s="104"/>
    </row>
    <row r="52" spans="2:3" x14ac:dyDescent="0.25">
      <c r="B52" s="67"/>
      <c r="C52" s="104"/>
    </row>
    <row r="53" spans="2:3" x14ac:dyDescent="0.25">
      <c r="B53" s="67"/>
      <c r="C53" s="104"/>
    </row>
    <row r="54" spans="2:3" x14ac:dyDescent="0.25">
      <c r="B54" s="67"/>
      <c r="C54" s="104"/>
    </row>
    <row r="55" spans="2:3" x14ac:dyDescent="0.25">
      <c r="B55" s="67"/>
      <c r="C55" s="104"/>
    </row>
    <row r="56" spans="2:3" x14ac:dyDescent="0.25">
      <c r="B56" s="67"/>
      <c r="C56" s="104"/>
    </row>
    <row r="57" spans="2:3" x14ac:dyDescent="0.25">
      <c r="B57" s="67"/>
      <c r="C57" s="104"/>
    </row>
    <row r="58" spans="2:3" x14ac:dyDescent="0.25">
      <c r="B58" s="67"/>
      <c r="C58" s="9"/>
    </row>
    <row r="59" spans="2:3" x14ac:dyDescent="0.25">
      <c r="B59" s="67"/>
      <c r="C59" s="9"/>
    </row>
    <row r="60" spans="2:3" x14ac:dyDescent="0.25">
      <c r="B60" s="67"/>
      <c r="C60" s="104"/>
    </row>
    <row r="61" spans="2:3" x14ac:dyDescent="0.25">
      <c r="B61" s="67"/>
      <c r="C61" s="104"/>
    </row>
    <row r="62" spans="2:3" x14ac:dyDescent="0.25">
      <c r="B62" s="67"/>
      <c r="C62" s="104"/>
    </row>
    <row r="63" spans="2:3" x14ac:dyDescent="0.25">
      <c r="B63" s="67"/>
      <c r="C63" s="9"/>
    </row>
    <row r="64" spans="2:3" x14ac:dyDescent="0.25">
      <c r="B64" s="67"/>
      <c r="C64" s="104"/>
    </row>
    <row r="65" spans="2:3" x14ac:dyDescent="0.25">
      <c r="B65" s="67"/>
      <c r="C65" s="104"/>
    </row>
    <row r="66" spans="2:3" x14ac:dyDescent="0.25">
      <c r="B66" s="67"/>
      <c r="C66" s="104"/>
    </row>
    <row r="67" spans="2:3" x14ac:dyDescent="0.25">
      <c r="B67" s="67"/>
      <c r="C67" s="104"/>
    </row>
    <row r="68" spans="2:3" x14ac:dyDescent="0.25">
      <c r="B68" s="67"/>
      <c r="C68" s="104"/>
    </row>
    <row r="69" spans="2:3" x14ac:dyDescent="0.25">
      <c r="B69" s="67"/>
      <c r="C69" s="104"/>
    </row>
    <row r="70" spans="2:3" x14ac:dyDescent="0.25">
      <c r="B70" s="67"/>
      <c r="C70" s="104"/>
    </row>
    <row r="71" spans="2:3" x14ac:dyDescent="0.25">
      <c r="B71" s="67"/>
      <c r="C71" s="104"/>
    </row>
    <row r="72" spans="2:3" x14ac:dyDescent="0.25">
      <c r="B72" s="67"/>
      <c r="C72" s="104"/>
    </row>
    <row r="73" spans="2:3" x14ac:dyDescent="0.25">
      <c r="B73" s="67"/>
      <c r="C73" s="104"/>
    </row>
    <row r="74" spans="2:3" x14ac:dyDescent="0.25">
      <c r="B74" s="67"/>
      <c r="C74" s="104"/>
    </row>
    <row r="75" spans="2:3" x14ac:dyDescent="0.25">
      <c r="B75" s="67"/>
      <c r="C75" s="104"/>
    </row>
    <row r="76" spans="2:3" x14ac:dyDescent="0.25">
      <c r="B76" s="67"/>
      <c r="C76" s="104"/>
    </row>
    <row r="77" spans="2:3" x14ac:dyDescent="0.25">
      <c r="B77" s="67"/>
      <c r="C77" s="104"/>
    </row>
    <row r="78" spans="2:3" x14ac:dyDescent="0.25">
      <c r="B78" s="67"/>
      <c r="C78" s="104"/>
    </row>
    <row r="79" spans="2:3" x14ac:dyDescent="0.25">
      <c r="B79" s="67"/>
      <c r="C79" s="104"/>
    </row>
    <row r="80" spans="2:3" x14ac:dyDescent="0.25">
      <c r="B80" s="67"/>
      <c r="C80" s="104"/>
    </row>
    <row r="81" spans="2:4" x14ac:dyDescent="0.25">
      <c r="B81" s="67"/>
      <c r="C81" s="9"/>
      <c r="D81" s="9"/>
    </row>
  </sheetData>
  <mergeCells count="14">
    <mergeCell ref="C75:C78"/>
    <mergeCell ref="C79:C80"/>
    <mergeCell ref="C51:C52"/>
    <mergeCell ref="C53:C57"/>
    <mergeCell ref="C60:C62"/>
    <mergeCell ref="C64:C66"/>
    <mergeCell ref="C67:C72"/>
    <mergeCell ref="C73:C74"/>
    <mergeCell ref="C48:C50"/>
    <mergeCell ref="V16:AD20"/>
    <mergeCell ref="C34:C37"/>
    <mergeCell ref="C39:C40"/>
    <mergeCell ref="C41:C42"/>
    <mergeCell ref="C46:C4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D6D32-02EA-4E0C-9956-E9EC2682D82B}">
  <dimension ref="A1:O40"/>
  <sheetViews>
    <sheetView tabSelected="1" workbookViewId="0">
      <selection activeCell="R11" sqref="R11"/>
    </sheetView>
  </sheetViews>
  <sheetFormatPr baseColWidth="10" defaultColWidth="9.140625" defaultRowHeight="15" x14ac:dyDescent="0.25"/>
  <sheetData>
    <row r="1" spans="1:15" x14ac:dyDescent="0.25">
      <c r="A1">
        <v>0.78120000000000001</v>
      </c>
      <c r="B1">
        <v>0</v>
      </c>
    </row>
    <row r="2" spans="1:15" ht="24.75" x14ac:dyDescent="0.25">
      <c r="A2" s="68">
        <v>0.32300000000000001</v>
      </c>
      <c r="B2">
        <v>1</v>
      </c>
      <c r="L2" s="69" t="s">
        <v>57</v>
      </c>
      <c r="N2" s="69" t="s">
        <v>58</v>
      </c>
    </row>
    <row r="3" spans="1:15" ht="26.25" thickBot="1" x14ac:dyDescent="0.3">
      <c r="A3">
        <v>0.68340000000000001</v>
      </c>
      <c r="B3">
        <v>0</v>
      </c>
      <c r="L3" s="70" t="s">
        <v>59</v>
      </c>
      <c r="M3" s="70" t="s">
        <v>60</v>
      </c>
      <c r="N3" s="70" t="s">
        <v>61</v>
      </c>
    </row>
    <row r="4" spans="1:15" ht="39" thickBot="1" x14ac:dyDescent="0.3">
      <c r="A4">
        <v>0.45450000000000002</v>
      </c>
      <c r="B4">
        <v>2</v>
      </c>
      <c r="E4" s="71" t="s">
        <v>62</v>
      </c>
      <c r="F4" s="71" t="s">
        <v>60</v>
      </c>
      <c r="G4" s="72" t="s">
        <v>63</v>
      </c>
      <c r="J4" s="73">
        <v>0</v>
      </c>
      <c r="K4" s="74" t="s">
        <v>64</v>
      </c>
      <c r="L4" s="75">
        <f>COUNTIF(B1:B30,0)</f>
        <v>21</v>
      </c>
      <c r="M4" s="4">
        <v>0.3024</v>
      </c>
      <c r="N4" s="5">
        <f>M4*$L$11</f>
        <v>9.0719999999999992</v>
      </c>
      <c r="O4" s="76">
        <f>((N4-L4)^2)/N4</f>
        <v>15.683111111111117</v>
      </c>
    </row>
    <row r="5" spans="1:15" ht="39" thickBot="1" x14ac:dyDescent="0.3">
      <c r="A5">
        <v>0.47560000000000002</v>
      </c>
      <c r="B5">
        <v>0</v>
      </c>
      <c r="E5" s="74" t="s">
        <v>64</v>
      </c>
      <c r="F5" s="77">
        <v>0.3024</v>
      </c>
      <c r="G5" s="77" t="s">
        <v>65</v>
      </c>
      <c r="J5" s="73">
        <v>1</v>
      </c>
      <c r="K5" s="74" t="s">
        <v>66</v>
      </c>
      <c r="L5" s="5">
        <f>COUNTIF(B1:B30,1)</f>
        <v>7</v>
      </c>
      <c r="M5" s="4">
        <v>0.504</v>
      </c>
      <c r="N5" s="5">
        <f>M5*$L$11</f>
        <v>15.120000000000001</v>
      </c>
      <c r="O5" s="76">
        <f>((N5-L5)^2)/N5</f>
        <v>4.3607407407407415</v>
      </c>
    </row>
    <row r="6" spans="1:15" ht="39" thickBot="1" x14ac:dyDescent="0.3">
      <c r="A6">
        <v>0.59670000000000001</v>
      </c>
      <c r="B6">
        <v>0</v>
      </c>
      <c r="E6" s="74" t="s">
        <v>66</v>
      </c>
      <c r="F6" s="77" t="s">
        <v>67</v>
      </c>
      <c r="G6" s="77" t="s">
        <v>68</v>
      </c>
      <c r="J6" s="73">
        <v>2</v>
      </c>
      <c r="K6" s="74" t="s">
        <v>69</v>
      </c>
      <c r="L6" s="5">
        <f>COUNTIF(B1:B30,2)</f>
        <v>2</v>
      </c>
      <c r="M6" s="4">
        <v>0.108</v>
      </c>
      <c r="N6" s="5">
        <f>M6*$L$11</f>
        <v>3.2399999999999998</v>
      </c>
      <c r="O6" s="76">
        <f>((N6-L6)^2)/N6</f>
        <v>0.47456790123456777</v>
      </c>
    </row>
    <row r="7" spans="1:15" ht="51.75" thickBot="1" x14ac:dyDescent="0.3">
      <c r="A7">
        <v>0.54779999999999995</v>
      </c>
      <c r="B7">
        <v>0</v>
      </c>
      <c r="E7" s="74" t="s">
        <v>69</v>
      </c>
      <c r="F7" s="77" t="s">
        <v>70</v>
      </c>
      <c r="G7" s="77" t="s">
        <v>71</v>
      </c>
      <c r="J7" s="78">
        <v>3</v>
      </c>
      <c r="K7" s="74" t="s">
        <v>72</v>
      </c>
      <c r="L7" s="79"/>
      <c r="M7" s="80"/>
      <c r="N7" s="79"/>
      <c r="O7" s="81"/>
    </row>
    <row r="8" spans="1:15" ht="51.75" thickBot="1" x14ac:dyDescent="0.3">
      <c r="A8">
        <v>0.57889999999999997</v>
      </c>
      <c r="B8">
        <v>0</v>
      </c>
      <c r="E8" s="74" t="s">
        <v>72</v>
      </c>
      <c r="F8" s="77" t="s">
        <v>73</v>
      </c>
      <c r="G8" s="77" t="s">
        <v>74</v>
      </c>
      <c r="J8" s="73">
        <v>4</v>
      </c>
      <c r="K8" s="74" t="s">
        <v>75</v>
      </c>
      <c r="L8" s="5">
        <f>COUNTIF(B1:B30,4)</f>
        <v>0</v>
      </c>
      <c r="M8" s="4">
        <v>7.1999999999999995E-2</v>
      </c>
      <c r="N8" s="5">
        <f>M8*$L$11</f>
        <v>2.1599999999999997</v>
      </c>
      <c r="O8" s="76">
        <f>((N8-L8)^2)/N8</f>
        <v>2.1599999999999997</v>
      </c>
    </row>
    <row r="9" spans="1:15" ht="26.25" thickBot="1" x14ac:dyDescent="0.3">
      <c r="A9" s="68">
        <v>0.38900000000000001</v>
      </c>
      <c r="B9">
        <v>0</v>
      </c>
      <c r="E9" s="74" t="s">
        <v>75</v>
      </c>
      <c r="F9" s="77" t="s">
        <v>76</v>
      </c>
      <c r="G9" s="77" t="s">
        <v>77</v>
      </c>
      <c r="J9" s="78">
        <v>5</v>
      </c>
      <c r="K9" s="74" t="s">
        <v>78</v>
      </c>
      <c r="L9" s="79"/>
      <c r="M9" s="80"/>
      <c r="N9" s="79"/>
      <c r="O9" s="81"/>
    </row>
    <row r="10" spans="1:15" ht="26.25" thickBot="1" x14ac:dyDescent="0.3">
      <c r="A10">
        <v>0.7601</v>
      </c>
      <c r="B10">
        <v>0</v>
      </c>
      <c r="E10" s="74" t="s">
        <v>78</v>
      </c>
      <c r="F10" s="77" t="s">
        <v>79</v>
      </c>
      <c r="G10" s="77" t="s">
        <v>80</v>
      </c>
      <c r="J10" s="78">
        <v>6</v>
      </c>
      <c r="K10" s="74" t="s">
        <v>81</v>
      </c>
      <c r="L10" s="79"/>
      <c r="M10" s="80"/>
      <c r="N10" s="79"/>
      <c r="O10" s="81"/>
    </row>
    <row r="11" spans="1:15" ht="26.25" thickBot="1" x14ac:dyDescent="0.3">
      <c r="A11">
        <v>0.45119999999999999</v>
      </c>
      <c r="B11">
        <v>0</v>
      </c>
      <c r="E11" s="74" t="s">
        <v>81</v>
      </c>
      <c r="F11" s="77" t="s">
        <v>82</v>
      </c>
      <c r="G11" s="77" t="s">
        <v>83</v>
      </c>
      <c r="L11" s="82">
        <f>SUM(L4:L10)</f>
        <v>30</v>
      </c>
      <c r="N11" s="83" t="s">
        <v>84</v>
      </c>
      <c r="O11" s="84">
        <f>SUM(O4:O10)</f>
        <v>22.678419753086427</v>
      </c>
    </row>
    <row r="12" spans="1:15" x14ac:dyDescent="0.25">
      <c r="A12">
        <v>0.23230000000000001</v>
      </c>
      <c r="B12">
        <v>2</v>
      </c>
    </row>
    <row r="13" spans="1:15" x14ac:dyDescent="0.25">
      <c r="A13">
        <v>0.1234</v>
      </c>
      <c r="B13">
        <v>0</v>
      </c>
    </row>
    <row r="14" spans="1:15" ht="25.5" x14ac:dyDescent="0.25">
      <c r="A14">
        <v>4.4499999999999998E-2</v>
      </c>
      <c r="B14">
        <v>1</v>
      </c>
      <c r="E14" s="85" t="s">
        <v>42</v>
      </c>
      <c r="F14" s="86">
        <v>0.05</v>
      </c>
      <c r="J14" s="87" t="s">
        <v>85</v>
      </c>
    </row>
    <row r="15" spans="1:15" ht="25.5" x14ac:dyDescent="0.25">
      <c r="A15">
        <v>0.24560000000000001</v>
      </c>
      <c r="B15">
        <v>0</v>
      </c>
      <c r="E15" s="85" t="s">
        <v>43</v>
      </c>
      <c r="F15" s="88">
        <f>F14/2</f>
        <v>2.5000000000000001E-2</v>
      </c>
      <c r="J15" s="89" t="s">
        <v>86</v>
      </c>
    </row>
    <row r="16" spans="1:15" ht="30" x14ac:dyDescent="0.25">
      <c r="A16">
        <v>6.6699999999999995E-2</v>
      </c>
      <c r="B16">
        <v>1</v>
      </c>
      <c r="E16" s="85" t="s">
        <v>44</v>
      </c>
      <c r="F16" s="85">
        <f>F14</f>
        <v>0.05</v>
      </c>
      <c r="J16" s="89" t="s">
        <v>87</v>
      </c>
    </row>
    <row r="17" spans="1:10" x14ac:dyDescent="0.25">
      <c r="A17">
        <v>0.69779999999999998</v>
      </c>
      <c r="B17">
        <v>0</v>
      </c>
      <c r="E17" s="85" t="s">
        <v>44</v>
      </c>
      <c r="F17" s="85">
        <f>F18+F16</f>
        <v>1</v>
      </c>
    </row>
    <row r="18" spans="1:10" x14ac:dyDescent="0.25">
      <c r="A18">
        <v>0.11890000000000001</v>
      </c>
      <c r="B18">
        <v>1</v>
      </c>
      <c r="E18" s="85" t="s">
        <v>45</v>
      </c>
      <c r="F18" s="86">
        <f>F40-F14</f>
        <v>0.95</v>
      </c>
    </row>
    <row r="19" spans="1:10" x14ac:dyDescent="0.25">
      <c r="A19" s="68">
        <v>0.95899999999999996</v>
      </c>
      <c r="B19">
        <v>1</v>
      </c>
      <c r="E19" s="85" t="s">
        <v>47</v>
      </c>
      <c r="F19" s="85">
        <f>_xlfn.CHISQ.INV.RT(F16,6)</f>
        <v>12.591587243743978</v>
      </c>
    </row>
    <row r="20" spans="1:10" x14ac:dyDescent="0.25">
      <c r="A20">
        <v>0.7601</v>
      </c>
      <c r="B20">
        <v>0</v>
      </c>
      <c r="E20" s="9"/>
      <c r="F20" s="9"/>
    </row>
    <row r="21" spans="1:10" ht="18" x14ac:dyDescent="0.25">
      <c r="A21">
        <v>0.71120000000000005</v>
      </c>
      <c r="B21">
        <v>1</v>
      </c>
      <c r="J21" s="87"/>
    </row>
    <row r="22" spans="1:10" ht="25.5" x14ac:dyDescent="0.25">
      <c r="A22">
        <v>0.14230000000000001</v>
      </c>
      <c r="B22">
        <v>0</v>
      </c>
      <c r="J22" s="89"/>
    </row>
    <row r="23" spans="1:10" ht="25.5" x14ac:dyDescent="0.25">
      <c r="A23">
        <v>0.3634</v>
      </c>
      <c r="B23">
        <v>1</v>
      </c>
      <c r="F23" s="64"/>
      <c r="J23" s="89"/>
    </row>
    <row r="24" spans="1:10" x14ac:dyDescent="0.25">
      <c r="A24">
        <v>0.16450000000000001</v>
      </c>
      <c r="B24">
        <v>0</v>
      </c>
    </row>
    <row r="25" spans="1:10" x14ac:dyDescent="0.25">
      <c r="A25">
        <v>0.42559999999999998</v>
      </c>
      <c r="B25">
        <v>0</v>
      </c>
    </row>
    <row r="26" spans="1:10" x14ac:dyDescent="0.25">
      <c r="A26">
        <v>0.8367</v>
      </c>
      <c r="B26">
        <v>0</v>
      </c>
    </row>
    <row r="27" spans="1:10" x14ac:dyDescent="0.25">
      <c r="A27">
        <v>9.7799999999999998E-2</v>
      </c>
      <c r="B27">
        <v>0</v>
      </c>
    </row>
    <row r="28" spans="1:10" x14ac:dyDescent="0.25">
      <c r="A28">
        <v>0.76890000000000003</v>
      </c>
      <c r="B28">
        <v>0</v>
      </c>
    </row>
    <row r="29" spans="1:10" x14ac:dyDescent="0.25">
      <c r="A29" s="68">
        <v>0.81899999999999995</v>
      </c>
      <c r="B29">
        <v>0</v>
      </c>
    </row>
    <row r="30" spans="1:10" x14ac:dyDescent="0.25">
      <c r="A30">
        <v>0.59119999999999995</v>
      </c>
      <c r="B30">
        <v>0</v>
      </c>
    </row>
    <row r="37" spans="5:6" x14ac:dyDescent="0.25">
      <c r="E37" s="9"/>
      <c r="F37" s="9"/>
    </row>
    <row r="40" spans="5:6" x14ac:dyDescent="0.25">
      <c r="F40" s="64">
        <v>1</v>
      </c>
    </row>
  </sheetData>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Medias</vt:lpstr>
      <vt:lpstr>Varianza</vt:lpstr>
      <vt:lpstr>Kolmogorov</vt:lpstr>
      <vt:lpstr>Corrida AR Y AB</vt:lpstr>
      <vt:lpstr>CORRIDA AR Y AB MEDIA</vt:lpstr>
      <vt:lpstr>Poker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203 - Informática II</dc:creator>
  <cp:lastModifiedBy>203 - Informática II</cp:lastModifiedBy>
  <dcterms:created xsi:type="dcterms:W3CDTF">2019-08-21T15:00:55Z</dcterms:created>
  <dcterms:modified xsi:type="dcterms:W3CDTF">2019-08-21T15:10:59Z</dcterms:modified>
</cp:coreProperties>
</file>