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Personal Blogs\Blogbody\source\attachment\"/>
    </mc:Choice>
  </mc:AlternateContent>
  <xr:revisionPtr revIDLastSave="0" documentId="13_ncr:1_{F8B3AE6E-BFAA-485F-BCBE-CE7A4FF01706}" xr6:coauthVersionLast="47" xr6:coauthVersionMax="47" xr10:uidLastSave="{00000000-0000-0000-0000-000000000000}"/>
  <bookViews>
    <workbookView xWindow="-120" yWindow="-120" windowWidth="38640" windowHeight="21240" xr2:uid="{391E860E-8544-4E37-AE00-43D07EACAEE4}"/>
  </bookViews>
  <sheets>
    <sheet name="Retail GWP by Product modified" sheetId="5" r:id="rId1"/>
  </sheets>
  <definedNames>
    <definedName name="_xlnm._FilterDatabase" localSheetId="0" hidden="1">'Retail GWP by Product modified'!$B$29:$O$103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" i="5" l="1"/>
  <c r="P163" i="5"/>
  <c r="O163" i="5"/>
  <c r="N163" i="5"/>
  <c r="M163" i="5"/>
  <c r="L163" i="5"/>
  <c r="K163" i="5"/>
  <c r="J163" i="5"/>
  <c r="I163" i="5"/>
  <c r="H163" i="5"/>
  <c r="G163" i="5"/>
  <c r="F163" i="5"/>
  <c r="E163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P160" i="5"/>
  <c r="O160" i="5"/>
  <c r="N160" i="5"/>
  <c r="M160" i="5"/>
  <c r="L160" i="5"/>
  <c r="K160" i="5"/>
  <c r="J160" i="5"/>
  <c r="I160" i="5"/>
  <c r="H160" i="5"/>
  <c r="G160" i="5"/>
  <c r="F160" i="5"/>
  <c r="P89" i="5"/>
  <c r="O89" i="5"/>
  <c r="N89" i="5"/>
  <c r="M89" i="5"/>
  <c r="L89" i="5"/>
  <c r="K89" i="5"/>
  <c r="J89" i="5"/>
  <c r="I89" i="5"/>
  <c r="H89" i="5"/>
  <c r="G89" i="5"/>
  <c r="F89" i="5"/>
  <c r="E89" i="5"/>
  <c r="P88" i="5"/>
  <c r="O88" i="5"/>
  <c r="N88" i="5"/>
  <c r="M88" i="5"/>
  <c r="L88" i="5"/>
  <c r="K88" i="5"/>
  <c r="J88" i="5"/>
  <c r="I88" i="5"/>
  <c r="H88" i="5"/>
  <c r="G88" i="5"/>
  <c r="F88" i="5"/>
  <c r="E88" i="5"/>
  <c r="P87" i="5"/>
  <c r="O87" i="5"/>
  <c r="N87" i="5"/>
  <c r="M87" i="5"/>
  <c r="L87" i="5"/>
  <c r="K87" i="5"/>
  <c r="J87" i="5"/>
  <c r="I87" i="5"/>
  <c r="H87" i="5"/>
  <c r="G87" i="5"/>
  <c r="F87" i="5"/>
  <c r="E87" i="5"/>
  <c r="X25" i="5"/>
  <c r="W25" i="5"/>
  <c r="X24" i="5"/>
  <c r="W24" i="5"/>
  <c r="AC3" i="5"/>
  <c r="Z3" i="5"/>
  <c r="W3" i="5"/>
  <c r="AD5" i="5"/>
  <c r="AC5" i="5"/>
  <c r="AA5" i="5"/>
  <c r="Z5" i="5"/>
  <c r="X5" i="5"/>
  <c r="W5" i="5"/>
  <c r="U5" i="5"/>
  <c r="T5" i="5"/>
  <c r="R5" i="5"/>
  <c r="Q5" i="5"/>
  <c r="O5" i="5"/>
  <c r="N5" i="5"/>
  <c r="L5" i="5"/>
  <c r="K5" i="5"/>
  <c r="I5" i="5"/>
  <c r="H5" i="5"/>
  <c r="F5" i="5"/>
  <c r="E5" i="5"/>
  <c r="C22" i="5"/>
  <c r="C24" i="5"/>
  <c r="A87" i="5"/>
  <c r="A86" i="5"/>
  <c r="Q103" i="5"/>
  <c r="Q101" i="5"/>
  <c r="Q99" i="5"/>
  <c r="Q97" i="5"/>
  <c r="Q95" i="5"/>
  <c r="Q93" i="5"/>
  <c r="Q91" i="5"/>
  <c r="Q89" i="5"/>
  <c r="Q87" i="5"/>
  <c r="Q85" i="5"/>
  <c r="Q83" i="5"/>
  <c r="Q81" i="5"/>
  <c r="Q79" i="5"/>
  <c r="Q77" i="5"/>
  <c r="Q75" i="5"/>
  <c r="Q73" i="5"/>
  <c r="Q71" i="5"/>
  <c r="Q69" i="5"/>
  <c r="Q67" i="5"/>
  <c r="Q65" i="5"/>
  <c r="Q63" i="5"/>
  <c r="Q61" i="5"/>
  <c r="Q59" i="5"/>
  <c r="Q57" i="5"/>
  <c r="Q55" i="5"/>
  <c r="Q53" i="5"/>
  <c r="Q51" i="5"/>
  <c r="Q49" i="5"/>
  <c r="Q47" i="5"/>
  <c r="Q45" i="5"/>
  <c r="Q43" i="5"/>
  <c r="Q41" i="5"/>
  <c r="Q39" i="5"/>
  <c r="Q37" i="5"/>
  <c r="Q35" i="5"/>
  <c r="Q33" i="5"/>
  <c r="Q31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F28" i="5"/>
  <c r="F134" i="5" s="1"/>
  <c r="C103" i="5"/>
  <c r="E103" i="5" s="1"/>
  <c r="C102" i="5"/>
  <c r="E102" i="5" s="1"/>
  <c r="C101" i="5"/>
  <c r="E101" i="5" s="1"/>
  <c r="C100" i="5"/>
  <c r="E100" i="5" s="1"/>
  <c r="C99" i="5"/>
  <c r="E99" i="5" s="1"/>
  <c r="C98" i="5"/>
  <c r="E98" i="5" s="1"/>
  <c r="C97" i="5"/>
  <c r="E97" i="5" s="1"/>
  <c r="C96" i="5"/>
  <c r="E96" i="5" s="1"/>
  <c r="C95" i="5"/>
  <c r="E95" i="5" s="1"/>
  <c r="C94" i="5"/>
  <c r="E94" i="5" s="1"/>
  <c r="C93" i="5"/>
  <c r="E93" i="5" s="1"/>
  <c r="C92" i="5"/>
  <c r="E92" i="5" s="1"/>
  <c r="C91" i="5"/>
  <c r="E91" i="5" s="1"/>
  <c r="C90" i="5"/>
  <c r="E90" i="5" s="1"/>
  <c r="C89" i="5"/>
  <c r="C88" i="5"/>
  <c r="C87" i="5"/>
  <c r="C86" i="5"/>
  <c r="E86" i="5" s="1"/>
  <c r="C85" i="5"/>
  <c r="E85" i="5" s="1"/>
  <c r="C84" i="5"/>
  <c r="E84" i="5" s="1"/>
  <c r="C83" i="5"/>
  <c r="E83" i="5" s="1"/>
  <c r="C82" i="5"/>
  <c r="E82" i="5" s="1"/>
  <c r="C81" i="5"/>
  <c r="E81" i="5" s="1"/>
  <c r="C80" i="5"/>
  <c r="E80" i="5" s="1"/>
  <c r="C79" i="5"/>
  <c r="E79" i="5" s="1"/>
  <c r="C78" i="5"/>
  <c r="E78" i="5" s="1"/>
  <c r="C77" i="5"/>
  <c r="E77" i="5" s="1"/>
  <c r="C76" i="5"/>
  <c r="E76" i="5" s="1"/>
  <c r="C75" i="5"/>
  <c r="E75" i="5" s="1"/>
  <c r="C74" i="5"/>
  <c r="E74" i="5" s="1"/>
  <c r="C73" i="5"/>
  <c r="E73" i="5" s="1"/>
  <c r="C72" i="5"/>
  <c r="E72" i="5" s="1"/>
  <c r="C71" i="5"/>
  <c r="E71" i="5" s="1"/>
  <c r="C70" i="5"/>
  <c r="E70" i="5" s="1"/>
  <c r="C69" i="5"/>
  <c r="E69" i="5" s="1"/>
  <c r="C68" i="5"/>
  <c r="C67" i="5"/>
  <c r="E67" i="5" s="1"/>
  <c r="C66" i="5"/>
  <c r="E66" i="5" s="1"/>
  <c r="C65" i="5"/>
  <c r="E65" i="5" s="1"/>
  <c r="C64" i="5"/>
  <c r="E64" i="5" s="1"/>
  <c r="C63" i="5"/>
  <c r="C62" i="5"/>
  <c r="C61" i="5"/>
  <c r="E61" i="5" s="1"/>
  <c r="C60" i="5"/>
  <c r="E60" i="5" s="1"/>
  <c r="C59" i="5"/>
  <c r="C58" i="5"/>
  <c r="E58" i="5" s="1"/>
  <c r="C57" i="5"/>
  <c r="E57" i="5" s="1"/>
  <c r="C56" i="5"/>
  <c r="E56" i="5" s="1"/>
  <c r="C55" i="5"/>
  <c r="E55" i="5" s="1"/>
  <c r="C54" i="5"/>
  <c r="E54" i="5" s="1"/>
  <c r="C53" i="5"/>
  <c r="E53" i="5" s="1"/>
  <c r="C52" i="5"/>
  <c r="C51" i="5"/>
  <c r="E51" i="5" s="1"/>
  <c r="C50" i="5"/>
  <c r="C49" i="5"/>
  <c r="E49" i="5" s="1"/>
  <c r="C48" i="5"/>
  <c r="F48" i="5" s="1"/>
  <c r="C47" i="5"/>
  <c r="E47" i="5" s="1"/>
  <c r="C46" i="5"/>
  <c r="C45" i="5"/>
  <c r="E45" i="5" s="1"/>
  <c r="C44" i="5"/>
  <c r="C43" i="5"/>
  <c r="E43" i="5" s="1"/>
  <c r="C42" i="5"/>
  <c r="C41" i="5"/>
  <c r="C40" i="5"/>
  <c r="F40" i="5" s="1"/>
  <c r="C39" i="5"/>
  <c r="E39" i="5" s="1"/>
  <c r="C38" i="5"/>
  <c r="C37" i="5"/>
  <c r="C36" i="5"/>
  <c r="C35" i="5"/>
  <c r="C34" i="5"/>
  <c r="C33" i="5"/>
  <c r="E33" i="5" s="1"/>
  <c r="C32" i="5"/>
  <c r="C31" i="5"/>
  <c r="C30" i="5"/>
  <c r="AA24" i="5" l="1"/>
  <c r="AA25" i="5"/>
  <c r="F32" i="5"/>
  <c r="F31" i="5"/>
  <c r="F63" i="5"/>
  <c r="G28" i="5"/>
  <c r="F35" i="5"/>
  <c r="F59" i="5"/>
  <c r="F74" i="5"/>
  <c r="F36" i="5"/>
  <c r="F44" i="5"/>
  <c r="F68" i="5"/>
  <c r="E41" i="5"/>
  <c r="E31" i="5"/>
  <c r="E35" i="5"/>
  <c r="F61" i="5"/>
  <c r="E37" i="5"/>
  <c r="F30" i="5"/>
  <c r="E30" i="5"/>
  <c r="F46" i="5"/>
  <c r="E46" i="5"/>
  <c r="F38" i="5"/>
  <c r="E38" i="5"/>
  <c r="E62" i="5"/>
  <c r="F34" i="5"/>
  <c r="E34" i="5"/>
  <c r="F42" i="5"/>
  <c r="E42" i="5"/>
  <c r="F50" i="5"/>
  <c r="E50" i="5"/>
  <c r="F33" i="5"/>
  <c r="F37" i="5"/>
  <c r="F39" i="5"/>
  <c r="F41" i="5"/>
  <c r="F43" i="5"/>
  <c r="F45" i="5"/>
  <c r="F47" i="5"/>
  <c r="F49" i="5"/>
  <c r="E52" i="5"/>
  <c r="F55" i="5"/>
  <c r="F58" i="5"/>
  <c r="F72" i="5"/>
  <c r="F177" i="5"/>
  <c r="F175" i="5"/>
  <c r="F173" i="5"/>
  <c r="F171" i="5"/>
  <c r="F169" i="5"/>
  <c r="F167" i="5"/>
  <c r="F165" i="5"/>
  <c r="F159" i="5"/>
  <c r="F157" i="5"/>
  <c r="F155" i="5"/>
  <c r="F153" i="5"/>
  <c r="F151" i="5"/>
  <c r="F149" i="5"/>
  <c r="F147" i="5"/>
  <c r="F145" i="5"/>
  <c r="F143" i="5"/>
  <c r="F141" i="5"/>
  <c r="F139" i="5"/>
  <c r="F137" i="5"/>
  <c r="F135" i="5"/>
  <c r="F133" i="5"/>
  <c r="F131" i="5"/>
  <c r="F129" i="5"/>
  <c r="F127" i="5"/>
  <c r="F125" i="5"/>
  <c r="F123" i="5"/>
  <c r="F168" i="5"/>
  <c r="F152" i="5"/>
  <c r="F166" i="5"/>
  <c r="F150" i="5"/>
  <c r="F122" i="5"/>
  <c r="F164" i="5"/>
  <c r="F148" i="5"/>
  <c r="F136" i="5"/>
  <c r="F132" i="5"/>
  <c r="F128" i="5"/>
  <c r="F124" i="5"/>
  <c r="F146" i="5"/>
  <c r="F176" i="5"/>
  <c r="F144" i="5"/>
  <c r="F174" i="5"/>
  <c r="F158" i="5"/>
  <c r="F142" i="5"/>
  <c r="F170" i="5"/>
  <c r="F154" i="5"/>
  <c r="F138" i="5"/>
  <c r="F121" i="5"/>
  <c r="F114" i="5"/>
  <c r="F120" i="5"/>
  <c r="F119" i="5"/>
  <c r="F107" i="5"/>
  <c r="F104" i="5"/>
  <c r="F91" i="5"/>
  <c r="F118" i="5"/>
  <c r="F117" i="5"/>
  <c r="F113" i="5"/>
  <c r="F110" i="5"/>
  <c r="F97" i="5"/>
  <c r="F94" i="5"/>
  <c r="F116" i="5"/>
  <c r="F140" i="5"/>
  <c r="F109" i="5"/>
  <c r="F106" i="5"/>
  <c r="F93" i="5"/>
  <c r="F90" i="5"/>
  <c r="F156" i="5"/>
  <c r="F130" i="5"/>
  <c r="F115" i="5"/>
  <c r="F112" i="5"/>
  <c r="F99" i="5"/>
  <c r="F96" i="5"/>
  <c r="F126" i="5"/>
  <c r="F111" i="5"/>
  <c r="F108" i="5"/>
  <c r="F95" i="5"/>
  <c r="F92" i="5"/>
  <c r="F83" i="5"/>
  <c r="F81" i="5"/>
  <c r="F79" i="5"/>
  <c r="F77" i="5"/>
  <c r="F75" i="5"/>
  <c r="F73" i="5"/>
  <c r="F71" i="5"/>
  <c r="F69" i="5"/>
  <c r="F67" i="5"/>
  <c r="F65" i="5"/>
  <c r="G33" i="5"/>
  <c r="G49" i="5"/>
  <c r="F52" i="5"/>
  <c r="E59" i="5"/>
  <c r="F62" i="5"/>
  <c r="E63" i="5"/>
  <c r="E68" i="5"/>
  <c r="F70" i="5"/>
  <c r="F86" i="5"/>
  <c r="F172" i="5"/>
  <c r="G175" i="5"/>
  <c r="G155" i="5"/>
  <c r="G139" i="5"/>
  <c r="G123" i="5"/>
  <c r="G146" i="5"/>
  <c r="G130" i="5"/>
  <c r="G117" i="5"/>
  <c r="G115" i="5"/>
  <c r="G114" i="5"/>
  <c r="F82" i="5"/>
  <c r="F101" i="5"/>
  <c r="F103" i="5"/>
  <c r="E32" i="5"/>
  <c r="E36" i="5"/>
  <c r="E40" i="5"/>
  <c r="E44" i="5"/>
  <c r="E48" i="5"/>
  <c r="F53" i="5"/>
  <c r="F56" i="5"/>
  <c r="F64" i="5"/>
  <c r="F66" i="5"/>
  <c r="G68" i="5"/>
  <c r="G64" i="5"/>
  <c r="F80" i="5"/>
  <c r="F85" i="5"/>
  <c r="F105" i="5"/>
  <c r="G30" i="5"/>
  <c r="G46" i="5"/>
  <c r="F57" i="5"/>
  <c r="F60" i="5"/>
  <c r="F78" i="5"/>
  <c r="F51" i="5"/>
  <c r="F54" i="5"/>
  <c r="F76" i="5"/>
  <c r="F84" i="5"/>
  <c r="G90" i="5"/>
  <c r="F98" i="5"/>
  <c r="F100" i="5"/>
  <c r="F102" i="5"/>
  <c r="Z24" i="5" l="1"/>
  <c r="Z25" i="5"/>
  <c r="G54" i="5"/>
  <c r="G32" i="5"/>
  <c r="AD25" i="5" a="1"/>
  <c r="AD25" i="5" s="1"/>
  <c r="AC25" i="5" a="1"/>
  <c r="AC25" i="5" s="1"/>
  <c r="AD24" i="5" a="1"/>
  <c r="AD24" i="5" s="1"/>
  <c r="AC24" i="5" a="1"/>
  <c r="AC24" i="5" s="1"/>
  <c r="G80" i="5"/>
  <c r="G44" i="5"/>
  <c r="G56" i="5"/>
  <c r="G67" i="5"/>
  <c r="G70" i="5"/>
  <c r="G121" i="5"/>
  <c r="G100" i="5"/>
  <c r="G118" i="5"/>
  <c r="G132" i="5"/>
  <c r="G148" i="5"/>
  <c r="G164" i="5"/>
  <c r="G125" i="5"/>
  <c r="G141" i="5"/>
  <c r="G157" i="5"/>
  <c r="G177" i="5"/>
  <c r="G47" i="5"/>
  <c r="G31" i="5"/>
  <c r="G76" i="5"/>
  <c r="G78" i="5"/>
  <c r="G79" i="5"/>
  <c r="G42" i="5"/>
  <c r="G53" i="5"/>
  <c r="G69" i="5"/>
  <c r="G86" i="5"/>
  <c r="G103" i="5"/>
  <c r="G119" i="5"/>
  <c r="G134" i="5"/>
  <c r="G150" i="5"/>
  <c r="G166" i="5"/>
  <c r="G127" i="5"/>
  <c r="G143" i="5"/>
  <c r="G159" i="5"/>
  <c r="H28" i="5"/>
  <c r="G45" i="5"/>
  <c r="G62" i="5"/>
  <c r="G102" i="5"/>
  <c r="G120" i="5"/>
  <c r="G136" i="5"/>
  <c r="G152" i="5"/>
  <c r="G168" i="5"/>
  <c r="G129" i="5"/>
  <c r="G145" i="5"/>
  <c r="G165" i="5"/>
  <c r="G43" i="5"/>
  <c r="G75" i="5"/>
  <c r="G111" i="5"/>
  <c r="G38" i="5"/>
  <c r="G81" i="5"/>
  <c r="G95" i="5"/>
  <c r="G63" i="5"/>
  <c r="G52" i="5"/>
  <c r="G105" i="5"/>
  <c r="G94" i="5"/>
  <c r="G122" i="5"/>
  <c r="G138" i="5"/>
  <c r="G154" i="5"/>
  <c r="G170" i="5"/>
  <c r="G131" i="5"/>
  <c r="G147" i="5"/>
  <c r="G167" i="5"/>
  <c r="G41" i="5"/>
  <c r="G74" i="5"/>
  <c r="G106" i="5"/>
  <c r="G116" i="5"/>
  <c r="G107" i="5"/>
  <c r="G60" i="5"/>
  <c r="G36" i="5"/>
  <c r="G93" i="5"/>
  <c r="G59" i="5"/>
  <c r="G108" i="5"/>
  <c r="G85" i="5"/>
  <c r="G96" i="5"/>
  <c r="G97" i="5"/>
  <c r="G124" i="5"/>
  <c r="G140" i="5"/>
  <c r="G156" i="5"/>
  <c r="G172" i="5"/>
  <c r="G133" i="5"/>
  <c r="G149" i="5"/>
  <c r="G169" i="5"/>
  <c r="G83" i="5"/>
  <c r="G58" i="5"/>
  <c r="G39" i="5"/>
  <c r="G73" i="5"/>
  <c r="G40" i="5"/>
  <c r="G57" i="5"/>
  <c r="G50" i="5"/>
  <c r="G34" i="5"/>
  <c r="G66" i="5"/>
  <c r="G91" i="5"/>
  <c r="G98" i="5"/>
  <c r="G99" i="5"/>
  <c r="G110" i="5"/>
  <c r="G126" i="5"/>
  <c r="G142" i="5"/>
  <c r="G158" i="5"/>
  <c r="G174" i="5"/>
  <c r="G135" i="5"/>
  <c r="G151" i="5"/>
  <c r="G171" i="5"/>
  <c r="G72" i="5"/>
  <c r="G55" i="5"/>
  <c r="G37" i="5"/>
  <c r="G84" i="5"/>
  <c r="G104" i="5"/>
  <c r="G109" i="5"/>
  <c r="G77" i="5"/>
  <c r="G48" i="5"/>
  <c r="G65" i="5"/>
  <c r="G82" i="5"/>
  <c r="G101" i="5"/>
  <c r="G112" i="5"/>
  <c r="G113" i="5"/>
  <c r="G128" i="5"/>
  <c r="G144" i="5"/>
  <c r="G176" i="5"/>
  <c r="G137" i="5"/>
  <c r="G153" i="5"/>
  <c r="G173" i="5"/>
  <c r="G71" i="5"/>
  <c r="G35" i="5"/>
  <c r="G61" i="5"/>
  <c r="G92" i="5"/>
  <c r="G51" i="5"/>
  <c r="F178" i="5"/>
  <c r="E178" i="5"/>
  <c r="I28" i="5"/>
  <c r="H177" i="5"/>
  <c r="H175" i="5"/>
  <c r="H173" i="5"/>
  <c r="H171" i="5"/>
  <c r="H169" i="5"/>
  <c r="H167" i="5"/>
  <c r="H165" i="5"/>
  <c r="H159" i="5"/>
  <c r="H157" i="5"/>
  <c r="H155" i="5"/>
  <c r="H153" i="5"/>
  <c r="H151" i="5"/>
  <c r="H149" i="5"/>
  <c r="H147" i="5"/>
  <c r="H145" i="5"/>
  <c r="H143" i="5"/>
  <c r="H141" i="5"/>
  <c r="H139" i="5"/>
  <c r="H137" i="5"/>
  <c r="H135" i="5"/>
  <c r="H133" i="5"/>
  <c r="H131" i="5"/>
  <c r="H129" i="5"/>
  <c r="H127" i="5"/>
  <c r="H125" i="5"/>
  <c r="H123" i="5"/>
  <c r="H176" i="5"/>
  <c r="H174" i="5"/>
  <c r="H172" i="5"/>
  <c r="H170" i="5"/>
  <c r="H168" i="5"/>
  <c r="H166" i="5"/>
  <c r="H164" i="5"/>
  <c r="H158" i="5"/>
  <c r="H156" i="5"/>
  <c r="H154" i="5"/>
  <c r="H152" i="5"/>
  <c r="H150" i="5"/>
  <c r="H148" i="5"/>
  <c r="H146" i="5"/>
  <c r="H144" i="5"/>
  <c r="H142" i="5"/>
  <c r="H140" i="5"/>
  <c r="H138" i="5"/>
  <c r="H136" i="5"/>
  <c r="H132" i="5"/>
  <c r="H128" i="5"/>
  <c r="H124" i="5"/>
  <c r="H121" i="5"/>
  <c r="H119" i="5"/>
  <c r="H117" i="5"/>
  <c r="H115" i="5"/>
  <c r="H113" i="5"/>
  <c r="H111" i="5"/>
  <c r="H109" i="5"/>
  <c r="H107" i="5"/>
  <c r="H105" i="5"/>
  <c r="H103" i="5"/>
  <c r="H101" i="5"/>
  <c r="H99" i="5"/>
  <c r="H97" i="5"/>
  <c r="H95" i="5"/>
  <c r="H93" i="5"/>
  <c r="H91" i="5"/>
  <c r="H85" i="5"/>
  <c r="H134" i="5"/>
  <c r="H130" i="5"/>
  <c r="H126" i="5"/>
  <c r="H118" i="5"/>
  <c r="H110" i="5"/>
  <c r="H116" i="5"/>
  <c r="H100" i="5"/>
  <c r="H84" i="5"/>
  <c r="H82" i="5"/>
  <c r="H80" i="5"/>
  <c r="H78" i="5"/>
  <c r="H76" i="5"/>
  <c r="H74" i="5"/>
  <c r="H72" i="5"/>
  <c r="H70" i="5"/>
  <c r="H68" i="5"/>
  <c r="H66" i="5"/>
  <c r="H64" i="5"/>
  <c r="H62" i="5"/>
  <c r="H60" i="5"/>
  <c r="H58" i="5"/>
  <c r="H56" i="5"/>
  <c r="H54" i="5"/>
  <c r="H52" i="5"/>
  <c r="H50" i="5"/>
  <c r="H106" i="5"/>
  <c r="H112" i="5"/>
  <c r="H102" i="5"/>
  <c r="H86" i="5"/>
  <c r="H108" i="5"/>
  <c r="H92" i="5"/>
  <c r="H83" i="5"/>
  <c r="H81" i="5"/>
  <c r="H79" i="5"/>
  <c r="H77" i="5"/>
  <c r="H75" i="5"/>
  <c r="H73" i="5"/>
  <c r="H71" i="5"/>
  <c r="H69" i="5"/>
  <c r="H67" i="5"/>
  <c r="H65" i="5"/>
  <c r="H63" i="5"/>
  <c r="H122" i="5"/>
  <c r="H120" i="5"/>
  <c r="H104" i="5"/>
  <c r="H48" i="5"/>
  <c r="H46" i="5"/>
  <c r="H44" i="5"/>
  <c r="H42" i="5"/>
  <c r="H40" i="5"/>
  <c r="H38" i="5"/>
  <c r="H36" i="5"/>
  <c r="H34" i="5"/>
  <c r="H32" i="5"/>
  <c r="H30" i="5"/>
  <c r="H53" i="5"/>
  <c r="H59" i="5"/>
  <c r="H55" i="5"/>
  <c r="H49" i="5"/>
  <c r="H47" i="5"/>
  <c r="H45" i="5"/>
  <c r="H43" i="5"/>
  <c r="H41" i="5"/>
  <c r="H39" i="5"/>
  <c r="H37" i="5"/>
  <c r="H35" i="5"/>
  <c r="H33" i="5"/>
  <c r="H31" i="5"/>
  <c r="H114" i="5"/>
  <c r="H61" i="5"/>
  <c r="H51" i="5"/>
  <c r="H94" i="5"/>
  <c r="H57" i="5"/>
  <c r="H90" i="5"/>
  <c r="H98" i="5"/>
  <c r="H96" i="5"/>
  <c r="F25" i="5" l="1" a="1"/>
  <c r="F25" i="5" s="1"/>
  <c r="AD26" i="5"/>
  <c r="F24" i="5" a="1"/>
  <c r="F24" i="5" s="1"/>
  <c r="E24" i="5" a="1"/>
  <c r="E24" i="5" s="1"/>
  <c r="E25" i="5" a="1"/>
  <c r="E25" i="5" s="1"/>
  <c r="G178" i="5"/>
  <c r="J28" i="5"/>
  <c r="I177" i="5"/>
  <c r="I175" i="5"/>
  <c r="I166" i="5"/>
  <c r="I159" i="5"/>
  <c r="I150" i="5"/>
  <c r="I143" i="5"/>
  <c r="I136" i="5"/>
  <c r="I132" i="5"/>
  <c r="I128" i="5"/>
  <c r="I173" i="5"/>
  <c r="I164" i="5"/>
  <c r="I157" i="5"/>
  <c r="I148" i="5"/>
  <c r="I141" i="5"/>
  <c r="I121" i="5"/>
  <c r="I119" i="5"/>
  <c r="I117" i="5"/>
  <c r="I171" i="5"/>
  <c r="I155" i="5"/>
  <c r="I146" i="5"/>
  <c r="I139" i="5"/>
  <c r="I176" i="5"/>
  <c r="I169" i="5"/>
  <c r="I153" i="5"/>
  <c r="I144" i="5"/>
  <c r="I137" i="5"/>
  <c r="I133" i="5"/>
  <c r="I129" i="5"/>
  <c r="I174" i="5"/>
  <c r="I167" i="5"/>
  <c r="I158" i="5"/>
  <c r="I151" i="5"/>
  <c r="I142" i="5"/>
  <c r="I134" i="5"/>
  <c r="I130" i="5"/>
  <c r="I126" i="5"/>
  <c r="I172" i="5"/>
  <c r="I165" i="5"/>
  <c r="I156" i="5"/>
  <c r="I149" i="5"/>
  <c r="I140" i="5"/>
  <c r="I120" i="5"/>
  <c r="I118" i="5"/>
  <c r="I116" i="5"/>
  <c r="I168" i="5"/>
  <c r="I152" i="5"/>
  <c r="I145" i="5"/>
  <c r="I135" i="5"/>
  <c r="I131" i="5"/>
  <c r="I154" i="5"/>
  <c r="I113" i="5"/>
  <c r="I170" i="5"/>
  <c r="I106" i="5"/>
  <c r="I103" i="5"/>
  <c r="I90" i="5"/>
  <c r="I147" i="5"/>
  <c r="I125" i="5"/>
  <c r="I123" i="5"/>
  <c r="I112" i="5"/>
  <c r="I109" i="5"/>
  <c r="I96" i="5"/>
  <c r="I93" i="5"/>
  <c r="I115" i="5"/>
  <c r="I127" i="5"/>
  <c r="I108" i="5"/>
  <c r="I105" i="5"/>
  <c r="I92" i="5"/>
  <c r="I83" i="5"/>
  <c r="I114" i="5"/>
  <c r="I111" i="5"/>
  <c r="I98" i="5"/>
  <c r="I95" i="5"/>
  <c r="I138" i="5"/>
  <c r="I110" i="5"/>
  <c r="I107" i="5"/>
  <c r="I94" i="5"/>
  <c r="I91" i="5"/>
  <c r="I80" i="5"/>
  <c r="I79" i="5"/>
  <c r="I53" i="5"/>
  <c r="I50" i="5"/>
  <c r="I85" i="5"/>
  <c r="I81" i="5"/>
  <c r="I66" i="5"/>
  <c r="I65" i="5"/>
  <c r="I64" i="5"/>
  <c r="I59" i="5"/>
  <c r="I56" i="5"/>
  <c r="I124" i="5"/>
  <c r="I82" i="5"/>
  <c r="I68" i="5"/>
  <c r="I67" i="5"/>
  <c r="I63" i="5"/>
  <c r="I101" i="5"/>
  <c r="I99" i="5"/>
  <c r="I97" i="5"/>
  <c r="I70" i="5"/>
  <c r="I69" i="5"/>
  <c r="I62" i="5"/>
  <c r="I55" i="5"/>
  <c r="I52" i="5"/>
  <c r="I49" i="5"/>
  <c r="I47" i="5"/>
  <c r="I45" i="5"/>
  <c r="I43" i="5"/>
  <c r="I41" i="5"/>
  <c r="I39" i="5"/>
  <c r="I37" i="5"/>
  <c r="I35" i="5"/>
  <c r="I33" i="5"/>
  <c r="I31" i="5"/>
  <c r="I86" i="5"/>
  <c r="I72" i="5"/>
  <c r="I71" i="5"/>
  <c r="I61" i="5"/>
  <c r="I58" i="5"/>
  <c r="I122" i="5"/>
  <c r="I74" i="5"/>
  <c r="I73" i="5"/>
  <c r="I51" i="5"/>
  <c r="I104" i="5"/>
  <c r="I84" i="5"/>
  <c r="I76" i="5"/>
  <c r="I75" i="5"/>
  <c r="I57" i="5"/>
  <c r="I54" i="5"/>
  <c r="I46" i="5"/>
  <c r="I30" i="5"/>
  <c r="I40" i="5"/>
  <c r="I34" i="5"/>
  <c r="I78" i="5"/>
  <c r="I44" i="5"/>
  <c r="I102" i="5"/>
  <c r="I77" i="5"/>
  <c r="I38" i="5"/>
  <c r="I100" i="5"/>
  <c r="I60" i="5"/>
  <c r="I48" i="5"/>
  <c r="I32" i="5"/>
  <c r="I42" i="5"/>
  <c r="I36" i="5"/>
  <c r="G25" i="5" l="1"/>
  <c r="G24" i="5"/>
  <c r="F26" i="5"/>
  <c r="E26" i="5"/>
  <c r="H178" i="5"/>
  <c r="I178" i="5"/>
  <c r="K28" i="5"/>
  <c r="J176" i="5"/>
  <c r="J174" i="5"/>
  <c r="J172" i="5"/>
  <c r="J170" i="5"/>
  <c r="J168" i="5"/>
  <c r="J166" i="5"/>
  <c r="J164" i="5"/>
  <c r="J158" i="5"/>
  <c r="J156" i="5"/>
  <c r="J154" i="5"/>
  <c r="J152" i="5"/>
  <c r="J150" i="5"/>
  <c r="J148" i="5"/>
  <c r="J146" i="5"/>
  <c r="J144" i="5"/>
  <c r="J142" i="5"/>
  <c r="J140" i="5"/>
  <c r="J138" i="5"/>
  <c r="J136" i="5"/>
  <c r="J134" i="5"/>
  <c r="J132" i="5"/>
  <c r="J130" i="5"/>
  <c r="J128" i="5"/>
  <c r="J126" i="5"/>
  <c r="J124" i="5"/>
  <c r="J177" i="5"/>
  <c r="J173" i="5"/>
  <c r="J157" i="5"/>
  <c r="J141" i="5"/>
  <c r="J171" i="5"/>
  <c r="J155" i="5"/>
  <c r="J139" i="5"/>
  <c r="J169" i="5"/>
  <c r="J153" i="5"/>
  <c r="J137" i="5"/>
  <c r="J133" i="5"/>
  <c r="J129" i="5"/>
  <c r="J125" i="5"/>
  <c r="J167" i="5"/>
  <c r="J151" i="5"/>
  <c r="J165" i="5"/>
  <c r="J149" i="5"/>
  <c r="J147" i="5"/>
  <c r="J122" i="5"/>
  <c r="J175" i="5"/>
  <c r="J159" i="5"/>
  <c r="J143" i="5"/>
  <c r="J117" i="5"/>
  <c r="J116" i="5"/>
  <c r="J123" i="5"/>
  <c r="J112" i="5"/>
  <c r="J109" i="5"/>
  <c r="J96" i="5"/>
  <c r="J93" i="5"/>
  <c r="J115" i="5"/>
  <c r="J102" i="5"/>
  <c r="J99" i="5"/>
  <c r="J131" i="5"/>
  <c r="J127" i="5"/>
  <c r="J135" i="5"/>
  <c r="J114" i="5"/>
  <c r="J111" i="5"/>
  <c r="J98" i="5"/>
  <c r="J95" i="5"/>
  <c r="J145" i="5"/>
  <c r="J104" i="5"/>
  <c r="J101" i="5"/>
  <c r="J85" i="5"/>
  <c r="J119" i="5"/>
  <c r="J118" i="5"/>
  <c r="J113" i="5"/>
  <c r="J100" i="5"/>
  <c r="J97" i="5"/>
  <c r="J84" i="5"/>
  <c r="J82" i="5"/>
  <c r="J80" i="5"/>
  <c r="J78" i="5"/>
  <c r="J76" i="5"/>
  <c r="J74" i="5"/>
  <c r="J72" i="5"/>
  <c r="J70" i="5"/>
  <c r="J68" i="5"/>
  <c r="J66" i="5"/>
  <c r="J81" i="5"/>
  <c r="J65" i="5"/>
  <c r="J64" i="5"/>
  <c r="J59" i="5"/>
  <c r="J56" i="5"/>
  <c r="J120" i="5"/>
  <c r="J105" i="5"/>
  <c r="J67" i="5"/>
  <c r="J63" i="5"/>
  <c r="J91" i="5"/>
  <c r="J69" i="5"/>
  <c r="J62" i="5"/>
  <c r="J55" i="5"/>
  <c r="J52" i="5"/>
  <c r="J49" i="5"/>
  <c r="J47" i="5"/>
  <c r="J45" i="5"/>
  <c r="J43" i="5"/>
  <c r="J41" i="5"/>
  <c r="J39" i="5"/>
  <c r="J37" i="5"/>
  <c r="J35" i="5"/>
  <c r="J33" i="5"/>
  <c r="J31" i="5"/>
  <c r="J108" i="5"/>
  <c r="J103" i="5"/>
  <c r="J86" i="5"/>
  <c r="J71" i="5"/>
  <c r="J61" i="5"/>
  <c r="J58" i="5"/>
  <c r="J106" i="5"/>
  <c r="J83" i="5"/>
  <c r="J73" i="5"/>
  <c r="J51" i="5"/>
  <c r="J110" i="5"/>
  <c r="J75" i="5"/>
  <c r="J57" i="5"/>
  <c r="J54" i="5"/>
  <c r="J94" i="5"/>
  <c r="J92" i="5"/>
  <c r="J90" i="5"/>
  <c r="J77" i="5"/>
  <c r="J60" i="5"/>
  <c r="J48" i="5"/>
  <c r="J46" i="5"/>
  <c r="J44" i="5"/>
  <c r="J42" i="5"/>
  <c r="J40" i="5"/>
  <c r="J38" i="5"/>
  <c r="J36" i="5"/>
  <c r="J34" i="5"/>
  <c r="J32" i="5"/>
  <c r="J30" i="5"/>
  <c r="J121" i="5"/>
  <c r="J107" i="5"/>
  <c r="J79" i="5"/>
  <c r="J50" i="5"/>
  <c r="J53" i="5"/>
  <c r="K24" i="5" l="1" a="1"/>
  <c r="K24" i="5" s="1"/>
  <c r="I24" i="5" a="1"/>
  <c r="I24" i="5" s="1"/>
  <c r="H24" i="5" a="1"/>
  <c r="H24" i="5" s="1"/>
  <c r="L24" i="5" a="1"/>
  <c r="L24" i="5" s="1"/>
  <c r="K25" i="5" a="1"/>
  <c r="K25" i="5" s="1"/>
  <c r="L25" i="5" a="1"/>
  <c r="L25" i="5" s="1"/>
  <c r="I25" i="5" a="1"/>
  <c r="I25" i="5" s="1"/>
  <c r="H25" i="5" a="1"/>
  <c r="H25" i="5" s="1"/>
  <c r="G26" i="5"/>
  <c r="J178" i="5"/>
  <c r="L28" i="5"/>
  <c r="K176" i="5"/>
  <c r="K174" i="5"/>
  <c r="K172" i="5"/>
  <c r="K170" i="5"/>
  <c r="K168" i="5"/>
  <c r="K166" i="5"/>
  <c r="K164" i="5"/>
  <c r="K158" i="5"/>
  <c r="K156" i="5"/>
  <c r="K154" i="5"/>
  <c r="K152" i="5"/>
  <c r="K150" i="5"/>
  <c r="K148" i="5"/>
  <c r="K146" i="5"/>
  <c r="K144" i="5"/>
  <c r="K142" i="5"/>
  <c r="K140" i="5"/>
  <c r="K138" i="5"/>
  <c r="K136" i="5"/>
  <c r="K134" i="5"/>
  <c r="K132" i="5"/>
  <c r="K130" i="5"/>
  <c r="K128" i="5"/>
  <c r="K126" i="5"/>
  <c r="K124" i="5"/>
  <c r="K122" i="5"/>
  <c r="K177" i="5"/>
  <c r="K175" i="5"/>
  <c r="K173" i="5"/>
  <c r="K171" i="5"/>
  <c r="K169" i="5"/>
  <c r="K167" i="5"/>
  <c r="K165" i="5"/>
  <c r="K159" i="5"/>
  <c r="K157" i="5"/>
  <c r="K155" i="5"/>
  <c r="K153" i="5"/>
  <c r="K151" i="5"/>
  <c r="K149" i="5"/>
  <c r="K147" i="5"/>
  <c r="K145" i="5"/>
  <c r="K143" i="5"/>
  <c r="K141" i="5"/>
  <c r="K139" i="5"/>
  <c r="K137" i="5"/>
  <c r="K135" i="5"/>
  <c r="K133" i="5"/>
  <c r="K131" i="5"/>
  <c r="K129" i="5"/>
  <c r="K127" i="5"/>
  <c r="K125" i="5"/>
  <c r="K123" i="5"/>
  <c r="K112" i="5"/>
  <c r="K109" i="5"/>
  <c r="K115" i="5"/>
  <c r="K102" i="5"/>
  <c r="K99" i="5"/>
  <c r="K86" i="5"/>
  <c r="K108" i="5"/>
  <c r="K105" i="5"/>
  <c r="K92" i="5"/>
  <c r="K114" i="5"/>
  <c r="K111" i="5"/>
  <c r="K104" i="5"/>
  <c r="K101" i="5"/>
  <c r="K85" i="5"/>
  <c r="K121" i="5"/>
  <c r="K120" i="5"/>
  <c r="K110" i="5"/>
  <c r="K107" i="5"/>
  <c r="K94" i="5"/>
  <c r="K91" i="5"/>
  <c r="K117" i="5"/>
  <c r="K116" i="5"/>
  <c r="K106" i="5"/>
  <c r="K103" i="5"/>
  <c r="K90" i="5"/>
  <c r="K67" i="5"/>
  <c r="K66" i="5"/>
  <c r="K63" i="5"/>
  <c r="K82" i="5"/>
  <c r="K69" i="5"/>
  <c r="K68" i="5"/>
  <c r="K62" i="5"/>
  <c r="K55" i="5"/>
  <c r="K52" i="5"/>
  <c r="K49" i="5"/>
  <c r="K47" i="5"/>
  <c r="K45" i="5"/>
  <c r="K43" i="5"/>
  <c r="K41" i="5"/>
  <c r="K39" i="5"/>
  <c r="K37" i="5"/>
  <c r="K35" i="5"/>
  <c r="K33" i="5"/>
  <c r="K31" i="5"/>
  <c r="K97" i="5"/>
  <c r="K95" i="5"/>
  <c r="K93" i="5"/>
  <c r="K71" i="5"/>
  <c r="K70" i="5"/>
  <c r="K61" i="5"/>
  <c r="K58" i="5"/>
  <c r="K119" i="5"/>
  <c r="K83" i="5"/>
  <c r="K73" i="5"/>
  <c r="K72" i="5"/>
  <c r="K51" i="5"/>
  <c r="K75" i="5"/>
  <c r="K74" i="5"/>
  <c r="K57" i="5"/>
  <c r="K54" i="5"/>
  <c r="K118" i="5"/>
  <c r="K84" i="5"/>
  <c r="K77" i="5"/>
  <c r="K76" i="5"/>
  <c r="K60" i="5"/>
  <c r="K48" i="5"/>
  <c r="K46" i="5"/>
  <c r="K44" i="5"/>
  <c r="K42" i="5"/>
  <c r="K40" i="5"/>
  <c r="K38" i="5"/>
  <c r="K36" i="5"/>
  <c r="K34" i="5"/>
  <c r="K32" i="5"/>
  <c r="K30" i="5"/>
  <c r="K100" i="5"/>
  <c r="K98" i="5"/>
  <c r="K96" i="5"/>
  <c r="K79" i="5"/>
  <c r="K78" i="5"/>
  <c r="K53" i="5"/>
  <c r="K50" i="5"/>
  <c r="K113" i="5"/>
  <c r="K81" i="5"/>
  <c r="K64" i="5"/>
  <c r="K80" i="5"/>
  <c r="K56" i="5"/>
  <c r="K65" i="5"/>
  <c r="K59" i="5"/>
  <c r="L26" i="5" l="1"/>
  <c r="K26" i="5"/>
  <c r="H26" i="5"/>
  <c r="I26" i="5"/>
  <c r="M25" i="5"/>
  <c r="M24" i="5"/>
  <c r="J25" i="5"/>
  <c r="J24" i="5"/>
  <c r="K178" i="5"/>
  <c r="M28" i="5"/>
  <c r="L176" i="5"/>
  <c r="L174" i="5"/>
  <c r="L172" i="5"/>
  <c r="L170" i="5"/>
  <c r="L168" i="5"/>
  <c r="L166" i="5"/>
  <c r="L164" i="5"/>
  <c r="L158" i="5"/>
  <c r="L156" i="5"/>
  <c r="L154" i="5"/>
  <c r="L152" i="5"/>
  <c r="L150" i="5"/>
  <c r="L148" i="5"/>
  <c r="L146" i="5"/>
  <c r="L144" i="5"/>
  <c r="L142" i="5"/>
  <c r="L140" i="5"/>
  <c r="L138" i="5"/>
  <c r="L136" i="5"/>
  <c r="L134" i="5"/>
  <c r="L132" i="5"/>
  <c r="L130" i="5"/>
  <c r="L128" i="5"/>
  <c r="L126" i="5"/>
  <c r="L124" i="5"/>
  <c r="L122" i="5"/>
  <c r="L177" i="5"/>
  <c r="L175" i="5"/>
  <c r="L173" i="5"/>
  <c r="L171" i="5"/>
  <c r="L169" i="5"/>
  <c r="L167" i="5"/>
  <c r="L165" i="5"/>
  <c r="L159" i="5"/>
  <c r="L157" i="5"/>
  <c r="L155" i="5"/>
  <c r="L153" i="5"/>
  <c r="L151" i="5"/>
  <c r="L149" i="5"/>
  <c r="L147" i="5"/>
  <c r="L145" i="5"/>
  <c r="L143" i="5"/>
  <c r="L141" i="5"/>
  <c r="L139" i="5"/>
  <c r="L137" i="5"/>
  <c r="L133" i="5"/>
  <c r="L129" i="5"/>
  <c r="L125" i="5"/>
  <c r="L120" i="5"/>
  <c r="L118" i="5"/>
  <c r="L116" i="5"/>
  <c r="L114" i="5"/>
  <c r="L112" i="5"/>
  <c r="L110" i="5"/>
  <c r="L108" i="5"/>
  <c r="L106" i="5"/>
  <c r="L104" i="5"/>
  <c r="L102" i="5"/>
  <c r="L100" i="5"/>
  <c r="L98" i="5"/>
  <c r="L96" i="5"/>
  <c r="L94" i="5"/>
  <c r="L92" i="5"/>
  <c r="L90" i="5"/>
  <c r="L86" i="5"/>
  <c r="L84" i="5"/>
  <c r="L135" i="5"/>
  <c r="L131" i="5"/>
  <c r="L127" i="5"/>
  <c r="L123" i="5"/>
  <c r="L115" i="5"/>
  <c r="L105" i="5"/>
  <c r="L83" i="5"/>
  <c r="L81" i="5"/>
  <c r="L79" i="5"/>
  <c r="L77" i="5"/>
  <c r="L75" i="5"/>
  <c r="L73" i="5"/>
  <c r="L71" i="5"/>
  <c r="L69" i="5"/>
  <c r="L67" i="5"/>
  <c r="L65" i="5"/>
  <c r="L63" i="5"/>
  <c r="L61" i="5"/>
  <c r="L59" i="5"/>
  <c r="L57" i="5"/>
  <c r="L55" i="5"/>
  <c r="L53" i="5"/>
  <c r="L51" i="5"/>
  <c r="L111" i="5"/>
  <c r="L95" i="5"/>
  <c r="L121" i="5"/>
  <c r="L107" i="5"/>
  <c r="L91" i="5"/>
  <c r="L119" i="5"/>
  <c r="L113" i="5"/>
  <c r="L97" i="5"/>
  <c r="L82" i="5"/>
  <c r="L80" i="5"/>
  <c r="L78" i="5"/>
  <c r="L76" i="5"/>
  <c r="L74" i="5"/>
  <c r="L72" i="5"/>
  <c r="L70" i="5"/>
  <c r="L68" i="5"/>
  <c r="L66" i="5"/>
  <c r="L64" i="5"/>
  <c r="L62" i="5"/>
  <c r="L109" i="5"/>
  <c r="L93" i="5"/>
  <c r="L85" i="5"/>
  <c r="L52" i="5"/>
  <c r="L49" i="5"/>
  <c r="L47" i="5"/>
  <c r="L45" i="5"/>
  <c r="L43" i="5"/>
  <c r="L41" i="5"/>
  <c r="L39" i="5"/>
  <c r="L37" i="5"/>
  <c r="L35" i="5"/>
  <c r="L33" i="5"/>
  <c r="L31" i="5"/>
  <c r="L58" i="5"/>
  <c r="L103" i="5"/>
  <c r="L101" i="5"/>
  <c r="L99" i="5"/>
  <c r="L54" i="5"/>
  <c r="L60" i="5"/>
  <c r="L48" i="5"/>
  <c r="L46" i="5"/>
  <c r="L44" i="5"/>
  <c r="L42" i="5"/>
  <c r="L40" i="5"/>
  <c r="L38" i="5"/>
  <c r="L36" i="5"/>
  <c r="L34" i="5"/>
  <c r="L32" i="5"/>
  <c r="L30" i="5"/>
  <c r="L50" i="5"/>
  <c r="L117" i="5"/>
  <c r="L56" i="5"/>
  <c r="J26" i="5" l="1"/>
  <c r="M26" i="5"/>
  <c r="L178" i="5"/>
  <c r="N28" i="5"/>
  <c r="M177" i="5"/>
  <c r="M176" i="5"/>
  <c r="M171" i="5"/>
  <c r="M164" i="5"/>
  <c r="M155" i="5"/>
  <c r="M148" i="5"/>
  <c r="M139" i="5"/>
  <c r="M133" i="5"/>
  <c r="M129" i="5"/>
  <c r="M169" i="5"/>
  <c r="M153" i="5"/>
  <c r="M146" i="5"/>
  <c r="M137" i="5"/>
  <c r="M120" i="5"/>
  <c r="M118" i="5"/>
  <c r="M116" i="5"/>
  <c r="M167" i="5"/>
  <c r="M151" i="5"/>
  <c r="M144" i="5"/>
  <c r="M174" i="5"/>
  <c r="M165" i="5"/>
  <c r="M158" i="5"/>
  <c r="M149" i="5"/>
  <c r="M142" i="5"/>
  <c r="M134" i="5"/>
  <c r="M130" i="5"/>
  <c r="M172" i="5"/>
  <c r="M156" i="5"/>
  <c r="M147" i="5"/>
  <c r="M140" i="5"/>
  <c r="M135" i="5"/>
  <c r="M131" i="5"/>
  <c r="M127" i="5"/>
  <c r="M170" i="5"/>
  <c r="M154" i="5"/>
  <c r="M145" i="5"/>
  <c r="M138" i="5"/>
  <c r="M121" i="5"/>
  <c r="M119" i="5"/>
  <c r="M117" i="5"/>
  <c r="M173" i="5"/>
  <c r="M166" i="5"/>
  <c r="M157" i="5"/>
  <c r="M150" i="5"/>
  <c r="M141" i="5"/>
  <c r="M136" i="5"/>
  <c r="M132" i="5"/>
  <c r="M143" i="5"/>
  <c r="M123" i="5"/>
  <c r="M159" i="5"/>
  <c r="M128" i="5"/>
  <c r="M125" i="5"/>
  <c r="M111" i="5"/>
  <c r="M108" i="5"/>
  <c r="M95" i="5"/>
  <c r="M92" i="5"/>
  <c r="M175" i="5"/>
  <c r="M114" i="5"/>
  <c r="M101" i="5"/>
  <c r="M98" i="5"/>
  <c r="M152" i="5"/>
  <c r="M168" i="5"/>
  <c r="M113" i="5"/>
  <c r="M110" i="5"/>
  <c r="M97" i="5"/>
  <c r="M94" i="5"/>
  <c r="M82" i="5"/>
  <c r="M124" i="5"/>
  <c r="M122" i="5"/>
  <c r="M103" i="5"/>
  <c r="M100" i="5"/>
  <c r="M84" i="5"/>
  <c r="M115" i="5"/>
  <c r="M112" i="5"/>
  <c r="M99" i="5"/>
  <c r="M96" i="5"/>
  <c r="M105" i="5"/>
  <c r="M69" i="5"/>
  <c r="M68" i="5"/>
  <c r="M62" i="5"/>
  <c r="M58" i="5"/>
  <c r="M55" i="5"/>
  <c r="M93" i="5"/>
  <c r="M91" i="5"/>
  <c r="M71" i="5"/>
  <c r="M70" i="5"/>
  <c r="M61" i="5"/>
  <c r="M86" i="5"/>
  <c r="M83" i="5"/>
  <c r="M73" i="5"/>
  <c r="M72" i="5"/>
  <c r="M54" i="5"/>
  <c r="M51" i="5"/>
  <c r="M106" i="5"/>
  <c r="M75" i="5"/>
  <c r="M74" i="5"/>
  <c r="M60" i="5"/>
  <c r="M57" i="5"/>
  <c r="M48" i="5"/>
  <c r="M46" i="5"/>
  <c r="M44" i="5"/>
  <c r="M42" i="5"/>
  <c r="M40" i="5"/>
  <c r="M38" i="5"/>
  <c r="M36" i="5"/>
  <c r="M34" i="5"/>
  <c r="M32" i="5"/>
  <c r="M30" i="5"/>
  <c r="M77" i="5"/>
  <c r="M76" i="5"/>
  <c r="M50" i="5"/>
  <c r="M104" i="5"/>
  <c r="M90" i="5"/>
  <c r="M79" i="5"/>
  <c r="M78" i="5"/>
  <c r="M56" i="5"/>
  <c r="M53" i="5"/>
  <c r="M107" i="5"/>
  <c r="M102" i="5"/>
  <c r="M81" i="5"/>
  <c r="M80" i="5"/>
  <c r="M65" i="5"/>
  <c r="M64" i="5"/>
  <c r="M59" i="5"/>
  <c r="M126" i="5"/>
  <c r="M109" i="5"/>
  <c r="M35" i="5"/>
  <c r="M63" i="5"/>
  <c r="M45" i="5"/>
  <c r="M39" i="5"/>
  <c r="M49" i="5"/>
  <c r="M33" i="5"/>
  <c r="M43" i="5"/>
  <c r="M85" i="5"/>
  <c r="M67" i="5"/>
  <c r="M37" i="5"/>
  <c r="M52" i="5"/>
  <c r="M66" i="5"/>
  <c r="M47" i="5"/>
  <c r="M31" i="5"/>
  <c r="M41" i="5"/>
  <c r="Q24" i="5" l="1" a="1"/>
  <c r="Q24" i="5" s="1"/>
  <c r="R25" i="5" a="1"/>
  <c r="R25" i="5" s="1"/>
  <c r="Q25" i="5" a="1"/>
  <c r="Q25" i="5" s="1"/>
  <c r="R24" i="5" a="1"/>
  <c r="R24" i="5" s="1"/>
  <c r="M178" i="5"/>
  <c r="O28" i="5"/>
  <c r="N177" i="5"/>
  <c r="N175" i="5"/>
  <c r="N173" i="5"/>
  <c r="N171" i="5"/>
  <c r="N169" i="5"/>
  <c r="N167" i="5"/>
  <c r="N165" i="5"/>
  <c r="N159" i="5"/>
  <c r="N157" i="5"/>
  <c r="N155" i="5"/>
  <c r="N153" i="5"/>
  <c r="N151" i="5"/>
  <c r="N149" i="5"/>
  <c r="N147" i="5"/>
  <c r="N145" i="5"/>
  <c r="N143" i="5"/>
  <c r="N141" i="5"/>
  <c r="N139" i="5"/>
  <c r="N137" i="5"/>
  <c r="N135" i="5"/>
  <c r="N133" i="5"/>
  <c r="N131" i="5"/>
  <c r="N129" i="5"/>
  <c r="N127" i="5"/>
  <c r="N125" i="5"/>
  <c r="N123" i="5"/>
  <c r="N146" i="5"/>
  <c r="N144" i="5"/>
  <c r="N176" i="5"/>
  <c r="N174" i="5"/>
  <c r="N158" i="5"/>
  <c r="N142" i="5"/>
  <c r="N134" i="5"/>
  <c r="N130" i="5"/>
  <c r="N126" i="5"/>
  <c r="N172" i="5"/>
  <c r="N156" i="5"/>
  <c r="N140" i="5"/>
  <c r="N170" i="5"/>
  <c r="N154" i="5"/>
  <c r="N138" i="5"/>
  <c r="N168" i="5"/>
  <c r="N152" i="5"/>
  <c r="N164" i="5"/>
  <c r="N148" i="5"/>
  <c r="N128" i="5"/>
  <c r="N111" i="5"/>
  <c r="N108" i="5"/>
  <c r="N132" i="5"/>
  <c r="N114" i="5"/>
  <c r="N101" i="5"/>
  <c r="N98" i="5"/>
  <c r="N85" i="5"/>
  <c r="N136" i="5"/>
  <c r="N107" i="5"/>
  <c r="N104" i="5"/>
  <c r="N91" i="5"/>
  <c r="N121" i="5"/>
  <c r="N113" i="5"/>
  <c r="N110" i="5"/>
  <c r="N124" i="5"/>
  <c r="N122" i="5"/>
  <c r="N120" i="5"/>
  <c r="N119" i="5"/>
  <c r="N103" i="5"/>
  <c r="N100" i="5"/>
  <c r="N84" i="5"/>
  <c r="N118" i="5"/>
  <c r="N117" i="5"/>
  <c r="N109" i="5"/>
  <c r="N106" i="5"/>
  <c r="N93" i="5"/>
  <c r="N90" i="5"/>
  <c r="N166" i="5"/>
  <c r="N105" i="5"/>
  <c r="N102" i="5"/>
  <c r="N86" i="5"/>
  <c r="N83" i="5"/>
  <c r="N81" i="5"/>
  <c r="N79" i="5"/>
  <c r="N77" i="5"/>
  <c r="N75" i="5"/>
  <c r="N73" i="5"/>
  <c r="N71" i="5"/>
  <c r="N69" i="5"/>
  <c r="N67" i="5"/>
  <c r="N65" i="5"/>
  <c r="N82" i="5"/>
  <c r="N70" i="5"/>
  <c r="N61" i="5"/>
  <c r="N116" i="5"/>
  <c r="N112" i="5"/>
  <c r="N99" i="5"/>
  <c r="N97" i="5"/>
  <c r="N95" i="5"/>
  <c r="N72" i="5"/>
  <c r="N54" i="5"/>
  <c r="N51" i="5"/>
  <c r="N74" i="5"/>
  <c r="N60" i="5"/>
  <c r="N57" i="5"/>
  <c r="N48" i="5"/>
  <c r="N46" i="5"/>
  <c r="N44" i="5"/>
  <c r="N42" i="5"/>
  <c r="N40" i="5"/>
  <c r="N38" i="5"/>
  <c r="N36" i="5"/>
  <c r="N34" i="5"/>
  <c r="N32" i="5"/>
  <c r="N30" i="5"/>
  <c r="N115" i="5"/>
  <c r="N76" i="5"/>
  <c r="N50" i="5"/>
  <c r="N78" i="5"/>
  <c r="N56" i="5"/>
  <c r="N53" i="5"/>
  <c r="N150" i="5"/>
  <c r="N96" i="5"/>
  <c r="N94" i="5"/>
  <c r="N92" i="5"/>
  <c r="N80" i="5"/>
  <c r="N64" i="5"/>
  <c r="N59" i="5"/>
  <c r="N66" i="5"/>
  <c r="N63" i="5"/>
  <c r="N52" i="5"/>
  <c r="N49" i="5"/>
  <c r="N47" i="5"/>
  <c r="N45" i="5"/>
  <c r="N43" i="5"/>
  <c r="N41" i="5"/>
  <c r="N39" i="5"/>
  <c r="N37" i="5"/>
  <c r="N35" i="5"/>
  <c r="N33" i="5"/>
  <c r="N31" i="5"/>
  <c r="N62" i="5"/>
  <c r="N55" i="5"/>
  <c r="N68" i="5"/>
  <c r="N58" i="5"/>
  <c r="R26" i="5" l="1"/>
  <c r="Q26" i="5"/>
  <c r="S25" i="5"/>
  <c r="S24" i="5"/>
  <c r="N178" i="5"/>
  <c r="P28" i="5"/>
  <c r="O177" i="5"/>
  <c r="O175" i="5"/>
  <c r="O173" i="5"/>
  <c r="O171" i="5"/>
  <c r="O169" i="5"/>
  <c r="O167" i="5"/>
  <c r="O165" i="5"/>
  <c r="O159" i="5"/>
  <c r="O157" i="5"/>
  <c r="O155" i="5"/>
  <c r="O153" i="5"/>
  <c r="O151" i="5"/>
  <c r="O149" i="5"/>
  <c r="O147" i="5"/>
  <c r="O145" i="5"/>
  <c r="O143" i="5"/>
  <c r="O141" i="5"/>
  <c r="O139" i="5"/>
  <c r="O137" i="5"/>
  <c r="O135" i="5"/>
  <c r="O133" i="5"/>
  <c r="O131" i="5"/>
  <c r="O129" i="5"/>
  <c r="O127" i="5"/>
  <c r="O125" i="5"/>
  <c r="O123" i="5"/>
  <c r="O121" i="5"/>
  <c r="O176" i="5"/>
  <c r="O174" i="5"/>
  <c r="O172" i="5"/>
  <c r="O170" i="5"/>
  <c r="O168" i="5"/>
  <c r="O166" i="5"/>
  <c r="O164" i="5"/>
  <c r="O158" i="5"/>
  <c r="O156" i="5"/>
  <c r="O154" i="5"/>
  <c r="O152" i="5"/>
  <c r="O150" i="5"/>
  <c r="O148" i="5"/>
  <c r="O146" i="5"/>
  <c r="O144" i="5"/>
  <c r="O142" i="5"/>
  <c r="O140" i="5"/>
  <c r="O138" i="5"/>
  <c r="O136" i="5"/>
  <c r="O134" i="5"/>
  <c r="O132" i="5"/>
  <c r="O130" i="5"/>
  <c r="O128" i="5"/>
  <c r="O126" i="5"/>
  <c r="O124" i="5"/>
  <c r="O122" i="5"/>
  <c r="O114" i="5"/>
  <c r="O107" i="5"/>
  <c r="O104" i="5"/>
  <c r="O91" i="5"/>
  <c r="O113" i="5"/>
  <c r="O110" i="5"/>
  <c r="O97" i="5"/>
  <c r="O94" i="5"/>
  <c r="O120" i="5"/>
  <c r="O119" i="5"/>
  <c r="O118" i="5"/>
  <c r="O117" i="5"/>
  <c r="O109" i="5"/>
  <c r="O106" i="5"/>
  <c r="O93" i="5"/>
  <c r="O90" i="5"/>
  <c r="O116" i="5"/>
  <c r="O115" i="5"/>
  <c r="O112" i="5"/>
  <c r="O99" i="5"/>
  <c r="O96" i="5"/>
  <c r="O111" i="5"/>
  <c r="O108" i="5"/>
  <c r="O95" i="5"/>
  <c r="O92" i="5"/>
  <c r="O72" i="5"/>
  <c r="O71" i="5"/>
  <c r="O54" i="5"/>
  <c r="O51" i="5"/>
  <c r="O103" i="5"/>
  <c r="O101" i="5"/>
  <c r="O86" i="5"/>
  <c r="O83" i="5"/>
  <c r="O74" i="5"/>
  <c r="O73" i="5"/>
  <c r="O60" i="5"/>
  <c r="O57" i="5"/>
  <c r="O48" i="5"/>
  <c r="O46" i="5"/>
  <c r="O44" i="5"/>
  <c r="O42" i="5"/>
  <c r="O40" i="5"/>
  <c r="O38" i="5"/>
  <c r="O36" i="5"/>
  <c r="O34" i="5"/>
  <c r="O32" i="5"/>
  <c r="O30" i="5"/>
  <c r="O76" i="5"/>
  <c r="O75" i="5"/>
  <c r="O50" i="5"/>
  <c r="O78" i="5"/>
  <c r="O77" i="5"/>
  <c r="O56" i="5"/>
  <c r="O53" i="5"/>
  <c r="O84" i="5"/>
  <c r="O80" i="5"/>
  <c r="O79" i="5"/>
  <c r="O64" i="5"/>
  <c r="O59" i="5"/>
  <c r="O102" i="5"/>
  <c r="O100" i="5"/>
  <c r="O98" i="5"/>
  <c r="O81" i="5"/>
  <c r="O66" i="5"/>
  <c r="O65" i="5"/>
  <c r="O63" i="5"/>
  <c r="O52" i="5"/>
  <c r="O49" i="5"/>
  <c r="O47" i="5"/>
  <c r="O45" i="5"/>
  <c r="O43" i="5"/>
  <c r="O41" i="5"/>
  <c r="O39" i="5"/>
  <c r="O37" i="5"/>
  <c r="O35" i="5"/>
  <c r="O33" i="5"/>
  <c r="O31" i="5"/>
  <c r="O85" i="5"/>
  <c r="O68" i="5"/>
  <c r="O67" i="5"/>
  <c r="O62" i="5"/>
  <c r="O58" i="5"/>
  <c r="O55" i="5"/>
  <c r="O105" i="5"/>
  <c r="O70" i="5"/>
  <c r="O69" i="5"/>
  <c r="O61" i="5"/>
  <c r="O82" i="5"/>
  <c r="S26" i="5" l="1"/>
  <c r="O178" i="5"/>
  <c r="P177" i="5"/>
  <c r="P175" i="5"/>
  <c r="P173" i="5"/>
  <c r="P171" i="5"/>
  <c r="P169" i="5"/>
  <c r="P167" i="5"/>
  <c r="P165" i="5"/>
  <c r="P159" i="5"/>
  <c r="P157" i="5"/>
  <c r="P155" i="5"/>
  <c r="P153" i="5"/>
  <c r="P151" i="5"/>
  <c r="P149" i="5"/>
  <c r="P147" i="5"/>
  <c r="P145" i="5"/>
  <c r="P143" i="5"/>
  <c r="P141" i="5"/>
  <c r="P139" i="5"/>
  <c r="P137" i="5"/>
  <c r="P135" i="5"/>
  <c r="P133" i="5"/>
  <c r="P131" i="5"/>
  <c r="P129" i="5"/>
  <c r="P127" i="5"/>
  <c r="P125" i="5"/>
  <c r="P123" i="5"/>
  <c r="P176" i="5"/>
  <c r="P174" i="5"/>
  <c r="P172" i="5"/>
  <c r="P170" i="5"/>
  <c r="P168" i="5"/>
  <c r="P166" i="5"/>
  <c r="P164" i="5"/>
  <c r="P158" i="5"/>
  <c r="P156" i="5"/>
  <c r="P154" i="5"/>
  <c r="P152" i="5"/>
  <c r="P150" i="5"/>
  <c r="P148" i="5"/>
  <c r="P146" i="5"/>
  <c r="P144" i="5"/>
  <c r="P142" i="5"/>
  <c r="P140" i="5"/>
  <c r="P138" i="5"/>
  <c r="P134" i="5"/>
  <c r="P130" i="5"/>
  <c r="P126" i="5"/>
  <c r="P122" i="5"/>
  <c r="P119" i="5"/>
  <c r="P117" i="5"/>
  <c r="P115" i="5"/>
  <c r="P113" i="5"/>
  <c r="P111" i="5"/>
  <c r="P109" i="5"/>
  <c r="P107" i="5"/>
  <c r="P105" i="5"/>
  <c r="P103" i="5"/>
  <c r="P101" i="5"/>
  <c r="P99" i="5"/>
  <c r="P97" i="5"/>
  <c r="P95" i="5"/>
  <c r="P93" i="5"/>
  <c r="P91" i="5"/>
  <c r="P85" i="5"/>
  <c r="P136" i="5"/>
  <c r="P132" i="5"/>
  <c r="P128" i="5"/>
  <c r="P124" i="5"/>
  <c r="P110" i="5"/>
  <c r="P94" i="5"/>
  <c r="P82" i="5"/>
  <c r="P80" i="5"/>
  <c r="P78" i="5"/>
  <c r="P76" i="5"/>
  <c r="P74" i="5"/>
  <c r="P72" i="5"/>
  <c r="P70" i="5"/>
  <c r="P68" i="5"/>
  <c r="P66" i="5"/>
  <c r="P64" i="5"/>
  <c r="P62" i="5"/>
  <c r="P60" i="5"/>
  <c r="P58" i="5"/>
  <c r="P56" i="5"/>
  <c r="P54" i="5"/>
  <c r="P52" i="5"/>
  <c r="P50" i="5"/>
  <c r="P121" i="5"/>
  <c r="P120" i="5"/>
  <c r="P100" i="5"/>
  <c r="P118" i="5"/>
  <c r="P116" i="5"/>
  <c r="P112" i="5"/>
  <c r="P96" i="5"/>
  <c r="P102" i="5"/>
  <c r="P86" i="5"/>
  <c r="P83" i="5"/>
  <c r="P81" i="5"/>
  <c r="P79" i="5"/>
  <c r="P77" i="5"/>
  <c r="P75" i="5"/>
  <c r="P73" i="5"/>
  <c r="P71" i="5"/>
  <c r="P69" i="5"/>
  <c r="P67" i="5"/>
  <c r="P65" i="5"/>
  <c r="P63" i="5"/>
  <c r="P61" i="5"/>
  <c r="P114" i="5"/>
  <c r="P98" i="5"/>
  <c r="P57" i="5"/>
  <c r="P48" i="5"/>
  <c r="P46" i="5"/>
  <c r="P44" i="5"/>
  <c r="P42" i="5"/>
  <c r="P40" i="5"/>
  <c r="P38" i="5"/>
  <c r="P36" i="5"/>
  <c r="P34" i="5"/>
  <c r="P32" i="5"/>
  <c r="P30" i="5"/>
  <c r="P108" i="5"/>
  <c r="P106" i="5"/>
  <c r="P53" i="5"/>
  <c r="P84" i="5"/>
  <c r="P59" i="5"/>
  <c r="P104" i="5"/>
  <c r="P92" i="5"/>
  <c r="P90" i="5"/>
  <c r="P49" i="5"/>
  <c r="P47" i="5"/>
  <c r="P45" i="5"/>
  <c r="P43" i="5"/>
  <c r="P41" i="5"/>
  <c r="P39" i="5"/>
  <c r="P37" i="5"/>
  <c r="P35" i="5"/>
  <c r="P33" i="5"/>
  <c r="P31" i="5"/>
  <c r="P55" i="5"/>
  <c r="P51" i="5"/>
  <c r="T24" i="5" l="1" a="1"/>
  <c r="T24" i="5" s="1"/>
  <c r="U25" i="5" a="1"/>
  <c r="U25" i="5" s="1"/>
  <c r="N25" i="5" a="1"/>
  <c r="N25" i="5" s="1"/>
  <c r="T25" i="5" a="1"/>
  <c r="T25" i="5" s="1"/>
  <c r="U24" i="5" a="1"/>
  <c r="U24" i="5" s="1"/>
  <c r="N24" i="5" a="1"/>
  <c r="N24" i="5" s="1"/>
  <c r="O25" i="5" a="1"/>
  <c r="O25" i="5" s="1"/>
  <c r="O24" i="5" a="1"/>
  <c r="O24" i="5" s="1"/>
  <c r="Q30" i="5"/>
  <c r="Q46" i="5"/>
  <c r="Q62" i="5"/>
  <c r="Q78" i="5"/>
  <c r="P178" i="5"/>
  <c r="Q32" i="5"/>
  <c r="Q48" i="5"/>
  <c r="Q64" i="5"/>
  <c r="Q80" i="5"/>
  <c r="Q94" i="5"/>
  <c r="Q52" i="5"/>
  <c r="Q36" i="5"/>
  <c r="Q68" i="5"/>
  <c r="Q38" i="5"/>
  <c r="Q70" i="5"/>
  <c r="Q56" i="5"/>
  <c r="Q96" i="5"/>
  <c r="Q86" i="5"/>
  <c r="Q54" i="5"/>
  <c r="Q44" i="5"/>
  <c r="Q60" i="5"/>
  <c r="Q76" i="5"/>
  <c r="Q92" i="5"/>
  <c r="Q34" i="5"/>
  <c r="Q66" i="5"/>
  <c r="Q82" i="5"/>
  <c r="Q98" i="5"/>
  <c r="Q84" i="5"/>
  <c r="Q100" i="5"/>
  <c r="Q50" i="5"/>
  <c r="Q40" i="5"/>
  <c r="Q58" i="5"/>
  <c r="Q72" i="5"/>
  <c r="Q88" i="5"/>
  <c r="Q102" i="5"/>
  <c r="Q42" i="5"/>
  <c r="Q74" i="5"/>
  <c r="Q90" i="5"/>
  <c r="A70" i="5" l="1"/>
  <c r="A40" i="5"/>
  <c r="A92" i="5"/>
  <c r="A58" i="5"/>
  <c r="A34" i="5"/>
  <c r="A56" i="5"/>
  <c r="A64" i="5"/>
  <c r="A74" i="5"/>
  <c r="A100" i="5"/>
  <c r="A60" i="5"/>
  <c r="A68" i="5"/>
  <c r="A90" i="5"/>
  <c r="A32" i="5"/>
  <c r="A42" i="5"/>
  <c r="A84" i="5"/>
  <c r="A44" i="5"/>
  <c r="A36" i="5"/>
  <c r="A78" i="5"/>
  <c r="A38" i="5"/>
  <c r="A54" i="5"/>
  <c r="A52" i="5"/>
  <c r="A62" i="5"/>
  <c r="A76" i="5"/>
  <c r="A102" i="5"/>
  <c r="A88" i="5"/>
  <c r="A82" i="5"/>
  <c r="A94" i="5"/>
  <c r="A46" i="5"/>
  <c r="A48" i="5"/>
  <c r="A50" i="5"/>
  <c r="A98" i="5"/>
  <c r="A72" i="5"/>
  <c r="A66" i="5"/>
  <c r="A96" i="5"/>
  <c r="A80" i="5"/>
  <c r="A99" i="5"/>
  <c r="A89" i="5"/>
  <c r="A83" i="5"/>
  <c r="A31" i="5"/>
  <c r="A49" i="5"/>
  <c r="A101" i="5"/>
  <c r="A51" i="5"/>
  <c r="A37" i="5"/>
  <c r="A47" i="5"/>
  <c r="A65" i="5"/>
  <c r="A39" i="5"/>
  <c r="A69" i="5"/>
  <c r="A45" i="5"/>
  <c r="A63" i="5"/>
  <c r="A81" i="5"/>
  <c r="A85" i="5"/>
  <c r="A55" i="5"/>
  <c r="A41" i="5"/>
  <c r="A61" i="5"/>
  <c r="A79" i="5"/>
  <c r="A97" i="5"/>
  <c r="A71" i="5"/>
  <c r="A43" i="5"/>
  <c r="A77" i="5"/>
  <c r="A95" i="5"/>
  <c r="A91" i="5"/>
  <c r="A103" i="5"/>
  <c r="A59" i="5"/>
  <c r="A93" i="5"/>
  <c r="A67" i="5"/>
  <c r="A73" i="5"/>
  <c r="A33" i="5"/>
  <c r="A57" i="5"/>
  <c r="A75" i="5"/>
  <c r="A35" i="5"/>
  <c r="A53" i="5"/>
  <c r="A30" i="5"/>
  <c r="U26" i="5"/>
  <c r="T26" i="5"/>
  <c r="O26" i="5"/>
  <c r="N26" i="5"/>
  <c r="V25" i="5"/>
  <c r="V24" i="5"/>
  <c r="P25" i="5"/>
  <c r="P24" i="5"/>
  <c r="A15" i="5" l="1"/>
  <c r="B15" i="5" s="1"/>
  <c r="A7" i="5"/>
  <c r="A14" i="5"/>
  <c r="B14" i="5" s="1"/>
  <c r="A21" i="5"/>
  <c r="B21" i="5" s="1"/>
  <c r="A13" i="5"/>
  <c r="B13" i="5" s="1"/>
  <c r="A20" i="5"/>
  <c r="B20" i="5" s="1"/>
  <c r="A12" i="5"/>
  <c r="B12" i="5" s="1"/>
  <c r="A19" i="5"/>
  <c r="B19" i="5" s="1"/>
  <c r="A11" i="5"/>
  <c r="B11" i="5" s="1"/>
  <c r="A8" i="5"/>
  <c r="B8" i="5" s="1"/>
  <c r="A18" i="5"/>
  <c r="B18" i="5" s="1"/>
  <c r="A10" i="5"/>
  <c r="B10" i="5" s="1"/>
  <c r="A17" i="5"/>
  <c r="B17" i="5" s="1"/>
  <c r="A9" i="5"/>
  <c r="B9" i="5" s="1"/>
  <c r="A16" i="5"/>
  <c r="B16" i="5" s="1"/>
  <c r="A6" i="5"/>
  <c r="B27" i="5" s="1" a="1"/>
  <c r="B27" i="5" s="1"/>
  <c r="V26" i="5"/>
  <c r="P26" i="5"/>
  <c r="E9" i="5" a="1"/>
  <c r="C10" i="5" l="1"/>
  <c r="AA10" i="5"/>
  <c r="Z10" i="5"/>
  <c r="X10" i="5"/>
  <c r="W10" i="5"/>
  <c r="C18" i="5"/>
  <c r="AA18" i="5"/>
  <c r="Z18" i="5"/>
  <c r="X18" i="5"/>
  <c r="W18" i="5"/>
  <c r="C8" i="5"/>
  <c r="AA8" i="5"/>
  <c r="Z8" i="5"/>
  <c r="X8" i="5"/>
  <c r="W8" i="5"/>
  <c r="AA11" i="5"/>
  <c r="Z11" i="5"/>
  <c r="X11" i="5"/>
  <c r="W11" i="5"/>
  <c r="AA19" i="5"/>
  <c r="Z19" i="5"/>
  <c r="X19" i="5"/>
  <c r="W19" i="5"/>
  <c r="C12" i="5"/>
  <c r="AA12" i="5"/>
  <c r="Z12" i="5"/>
  <c r="X12" i="5"/>
  <c r="W12" i="5"/>
  <c r="C20" i="5"/>
  <c r="AA20" i="5"/>
  <c r="Z20" i="5"/>
  <c r="X20" i="5"/>
  <c r="W20" i="5"/>
  <c r="AA13" i="5"/>
  <c r="Z13" i="5"/>
  <c r="X13" i="5"/>
  <c r="W13" i="5"/>
  <c r="AA21" i="5"/>
  <c r="Z21" i="5"/>
  <c r="X21" i="5"/>
  <c r="W21" i="5"/>
  <c r="C14" i="5"/>
  <c r="AA14" i="5"/>
  <c r="Z14" i="5"/>
  <c r="X14" i="5"/>
  <c r="W14" i="5"/>
  <c r="C16" i="5"/>
  <c r="AA16" i="5"/>
  <c r="Z16" i="5"/>
  <c r="X16" i="5"/>
  <c r="W16" i="5"/>
  <c r="AA9" i="5"/>
  <c r="Z9" i="5"/>
  <c r="X9" i="5"/>
  <c r="W9" i="5"/>
  <c r="AA17" i="5"/>
  <c r="Z17" i="5"/>
  <c r="X17" i="5"/>
  <c r="W17" i="5"/>
  <c r="AA15" i="5"/>
  <c r="Z15" i="5"/>
  <c r="X15" i="5"/>
  <c r="W15" i="5"/>
  <c r="E9" i="5"/>
  <c r="B7" i="5"/>
  <c r="B6" i="5"/>
  <c r="U7" i="5" a="1"/>
  <c r="AD11" i="5" a="1"/>
  <c r="L7" i="5" a="1"/>
  <c r="K12" i="5" a="1"/>
  <c r="N6" i="5" a="1"/>
  <c r="R8" i="5" a="1"/>
  <c r="N12" i="5" a="1"/>
  <c r="Q20" i="5" a="1"/>
  <c r="N20" i="5" a="1"/>
  <c r="AC7" i="5" a="1"/>
  <c r="H11" i="5" a="1"/>
  <c r="U14" i="5" a="1"/>
  <c r="I17" i="5" a="1"/>
  <c r="N16" i="5" a="1"/>
  <c r="U17" i="5" a="1"/>
  <c r="T14" i="5" a="1"/>
  <c r="K19" i="5" a="1"/>
  <c r="T13" i="5" a="1"/>
  <c r="Q19" i="5" a="1"/>
  <c r="R14" i="5" a="1"/>
  <c r="R11" i="5" a="1"/>
  <c r="L14" i="5" a="1"/>
  <c r="O16" i="5" a="1"/>
  <c r="N8" i="5" a="1"/>
  <c r="R10" i="5" a="1"/>
  <c r="AC21" i="5" a="1"/>
  <c r="L17" i="5" a="1"/>
  <c r="E14" i="5" a="1"/>
  <c r="K10" i="5" a="1"/>
  <c r="I11" i="5" a="1"/>
  <c r="L19" i="5" a="1"/>
  <c r="H19" i="5" a="1"/>
  <c r="L15" i="5" a="1"/>
  <c r="T21" i="5" a="1"/>
  <c r="I12" i="5" a="1"/>
  <c r="R16" i="5" a="1"/>
  <c r="O20" i="5" a="1"/>
  <c r="K21" i="5" a="1"/>
  <c r="T9" i="5" a="1"/>
  <c r="I7" i="5" a="1"/>
  <c r="K9" i="5" a="1"/>
  <c r="Q9" i="5" a="1"/>
  <c r="H12" i="5" a="1"/>
  <c r="O13" i="5" a="1"/>
  <c r="H10" i="5" a="1"/>
  <c r="N15" i="5" a="1"/>
  <c r="K11" i="5" a="1"/>
  <c r="F8" i="5" a="1"/>
  <c r="O6" i="5" a="1"/>
  <c r="Q12" i="5" a="1"/>
  <c r="AD7" i="5" a="1"/>
  <c r="H14" i="5" a="1"/>
  <c r="AD6" i="5" a="1"/>
  <c r="L9" i="5" a="1"/>
  <c r="AD12" i="5" a="1"/>
  <c r="K8" i="5" a="1"/>
  <c r="AD16" i="5" a="1"/>
  <c r="L13" i="5" a="1"/>
  <c r="U13" i="5" a="1"/>
  <c r="F14" i="5" a="1"/>
  <c r="R7" i="5" a="1"/>
  <c r="AC6" i="5" a="1"/>
  <c r="L12" i="5" a="1"/>
  <c r="R15" i="5" a="1"/>
  <c r="AC16" i="5" a="1"/>
  <c r="L11" i="5" a="1"/>
  <c r="AC19" i="5" a="1"/>
  <c r="T11" i="5" a="1"/>
  <c r="AD21" i="5" a="1"/>
  <c r="AC10" i="5" a="1"/>
  <c r="H16" i="5" a="1"/>
  <c r="AC8" i="5" a="1"/>
  <c r="O18" i="5" a="1"/>
  <c r="T10" i="5" a="1"/>
  <c r="H8" i="5" a="1"/>
  <c r="AC17" i="5" a="1"/>
  <c r="K17" i="5" a="1"/>
  <c r="AC13" i="5" a="1"/>
  <c r="L6" i="5" a="1"/>
  <c r="AD18" i="5" a="1"/>
  <c r="I10" i="5" a="1"/>
  <c r="Q15" i="5" a="1"/>
  <c r="E19" i="5" a="1"/>
  <c r="Q11" i="5" a="1"/>
  <c r="AD8" i="5" a="1"/>
  <c r="I14" i="5" a="1"/>
  <c r="Q21" i="5" a="1"/>
  <c r="H17" i="5" a="1"/>
  <c r="K7" i="5" a="1"/>
  <c r="E15" i="5" a="1"/>
  <c r="N7" i="5" a="1"/>
  <c r="T18" i="5" a="1"/>
  <c r="F7" i="5" a="1"/>
  <c r="AD9" i="5" a="1"/>
  <c r="H6" i="5" a="1"/>
  <c r="AD20" i="5" a="1"/>
  <c r="I18" i="5" a="1"/>
  <c r="AC14" i="5" a="1"/>
  <c r="H21" i="5" a="1"/>
  <c r="Q10" i="5" a="1"/>
  <c r="F18" i="5" a="1"/>
  <c r="N18" i="5" a="1"/>
  <c r="AC20" i="5" a="1"/>
  <c r="I8" i="5" a="1"/>
  <c r="R12" i="5" a="1"/>
  <c r="R13" i="5" a="1"/>
  <c r="O11" i="5" a="1"/>
  <c r="AC18" i="5" a="1"/>
  <c r="N17" i="5" a="1"/>
  <c r="U9" i="5" a="1"/>
  <c r="E8" i="5" a="1"/>
  <c r="U11" i="5" a="1"/>
  <c r="I13" i="5" a="1"/>
  <c r="T6" i="5" a="1"/>
  <c r="H20" i="5" a="1"/>
  <c r="T12" i="5" a="1"/>
  <c r="I6" i="5" a="1"/>
  <c r="R17" i="5" a="1"/>
  <c r="AD17" i="5" a="1"/>
  <c r="O9" i="5" a="1"/>
  <c r="U21" i="5" a="1"/>
  <c r="I19" i="5" a="1"/>
  <c r="O15" i="5" a="1"/>
  <c r="U18" i="5" a="1"/>
  <c r="F16" i="5" a="1"/>
  <c r="O12" i="5" a="1"/>
  <c r="AC15" i="5" a="1"/>
  <c r="U16" i="5" a="1"/>
  <c r="O19" i="5" a="1"/>
  <c r="E6" i="5" a="1"/>
  <c r="L16" i="5" a="1"/>
  <c r="Q7" i="5" a="1"/>
  <c r="F20" i="5" a="1"/>
  <c r="U19" i="5" a="1"/>
  <c r="F15" i="5" a="1"/>
  <c r="U15" i="5" a="1"/>
  <c r="E18" i="5" a="1"/>
  <c r="T8" i="5" a="1"/>
  <c r="E7" i="5" a="1"/>
  <c r="N21" i="5" a="1"/>
  <c r="O14" i="5" a="1"/>
  <c r="O21" i="5" a="1"/>
  <c r="T7" i="5" a="1"/>
  <c r="E13" i="5" a="1"/>
  <c r="N11" i="5" a="1"/>
  <c r="U20" i="5" a="1"/>
  <c r="K13" i="5" a="1"/>
  <c r="K15" i="5" a="1"/>
  <c r="O10" i="5" a="1"/>
  <c r="H9" i="5" a="1"/>
  <c r="U10" i="5" a="1"/>
  <c r="AD10" i="5" a="1"/>
  <c r="L21" i="5" a="1"/>
  <c r="R21" i="5" a="1"/>
  <c r="F19" i="5" a="1"/>
  <c r="T20" i="5" a="1"/>
  <c r="F13" i="5" a="1"/>
  <c r="T16" i="5" a="1"/>
  <c r="E11" i="5" a="1"/>
  <c r="R18" i="5" a="1"/>
  <c r="H13" i="5" a="1"/>
  <c r="O7" i="5" a="1"/>
  <c r="F9" i="5" a="1"/>
  <c r="K16" i="5" a="1"/>
  <c r="Q18" i="5" a="1"/>
  <c r="E12" i="5" a="1"/>
  <c r="L10" i="5" a="1"/>
  <c r="Q16" i="5" a="1"/>
  <c r="F21" i="5" a="1"/>
  <c r="L8" i="5" a="1"/>
  <c r="L18" i="5" a="1"/>
  <c r="R6" i="5" a="1"/>
  <c r="I20" i="5" a="1"/>
  <c r="I16" i="5" a="1"/>
  <c r="AD13" i="5" a="1"/>
  <c r="K20" i="5" a="1"/>
  <c r="N19" i="5" a="1"/>
  <c r="F10" i="5" a="1"/>
  <c r="Q13" i="5" a="1"/>
  <c r="E16" i="5" a="1"/>
  <c r="Q14" i="5" a="1"/>
  <c r="F17" i="5" a="1"/>
  <c r="R19" i="5" a="1"/>
  <c r="E20" i="5" a="1"/>
  <c r="O17" i="5" a="1"/>
  <c r="AC11" i="5" a="1"/>
  <c r="K18" i="5" a="1"/>
  <c r="F11" i="5" a="1"/>
  <c r="U6" i="5" a="1"/>
  <c r="AD14" i="5" a="1"/>
  <c r="I15" i="5" a="1"/>
  <c r="N9" i="5" a="1"/>
  <c r="E17" i="5" a="1"/>
  <c r="Q6" i="5" a="1"/>
  <c r="E10" i="5" a="1"/>
  <c r="R9" i="5" a="1"/>
  <c r="E21" i="5" a="1"/>
  <c r="Q8" i="5" a="1"/>
  <c r="T15" i="5" a="1"/>
  <c r="K14" i="5" a="1"/>
  <c r="AD15" i="5" a="1"/>
  <c r="H15" i="5" a="1"/>
  <c r="Q17" i="5" a="1"/>
  <c r="AC12" i="5" a="1"/>
  <c r="L20" i="5" a="1"/>
  <c r="R20" i="5" a="1"/>
  <c r="I9" i="5" a="1"/>
  <c r="AC9" i="5" a="1"/>
  <c r="N10" i="5" a="1"/>
  <c r="T19" i="5" a="1"/>
  <c r="U8" i="5" a="1"/>
  <c r="F12" i="5" a="1"/>
  <c r="K6" i="5" a="1"/>
  <c r="U12" i="5" a="1"/>
  <c r="O8" i="5" a="1"/>
  <c r="H18" i="5" a="1"/>
  <c r="N13" i="5" a="1"/>
  <c r="F6" i="5" a="1"/>
  <c r="N14" i="5" a="1"/>
  <c r="AD19" i="5" a="1"/>
  <c r="H7" i="5" a="1"/>
  <c r="T17" i="5" a="1"/>
  <c r="I21" i="5" a="1"/>
  <c r="AA7" i="5" l="1"/>
  <c r="AA23" i="5" s="1"/>
  <c r="Z7" i="5"/>
  <c r="Z23" i="5" s="1"/>
  <c r="X7" i="5"/>
  <c r="X23" i="5" s="1"/>
  <c r="W7" i="5"/>
  <c r="Z6" i="5"/>
  <c r="Z22" i="5" s="1"/>
  <c r="AA6" i="5"/>
  <c r="AA22" i="5" s="1"/>
  <c r="W6" i="5"/>
  <c r="W22" i="5" s="1"/>
  <c r="X6" i="5"/>
  <c r="X22" i="5" s="1"/>
  <c r="E6" i="5"/>
  <c r="C6" i="5"/>
  <c r="AC20" i="5"/>
  <c r="AC9" i="5"/>
  <c r="AC7" i="5"/>
  <c r="AC14" i="5"/>
  <c r="AD20" i="5"/>
  <c r="AD9" i="5"/>
  <c r="AD7" i="5"/>
  <c r="AD14" i="5"/>
  <c r="AC8" i="5"/>
  <c r="AC15" i="5"/>
  <c r="AC19" i="5"/>
  <c r="AC18" i="5"/>
  <c r="AD8" i="5"/>
  <c r="AD15" i="5"/>
  <c r="AD19" i="5"/>
  <c r="AD18" i="5"/>
  <c r="AC13" i="5"/>
  <c r="AC17" i="5"/>
  <c r="AC21" i="5"/>
  <c r="AD13" i="5"/>
  <c r="AD17" i="5"/>
  <c r="AD21" i="5"/>
  <c r="AC16" i="5"/>
  <c r="AC12" i="5"/>
  <c r="AC6" i="5"/>
  <c r="AC11" i="5"/>
  <c r="AC10" i="5"/>
  <c r="AD16" i="5"/>
  <c r="AD12" i="5"/>
  <c r="AD6" i="5"/>
  <c r="AD11" i="5"/>
  <c r="AD10" i="5"/>
  <c r="AB9" i="5"/>
  <c r="Y20" i="5"/>
  <c r="Y9" i="5"/>
  <c r="AB17" i="5"/>
  <c r="AB11" i="5"/>
  <c r="AA26" i="5"/>
  <c r="Y16" i="5"/>
  <c r="Y11" i="5"/>
  <c r="Y10" i="5"/>
  <c r="AB13" i="5"/>
  <c r="X26" i="5"/>
  <c r="AB10" i="5"/>
  <c r="AB19" i="5"/>
  <c r="AB18" i="5"/>
  <c r="Y19" i="5"/>
  <c r="Y18" i="5"/>
  <c r="Y13" i="5"/>
  <c r="Y8" i="5"/>
  <c r="Y21" i="5"/>
  <c r="AB21" i="5"/>
  <c r="AB15" i="5"/>
  <c r="AB14" i="5"/>
  <c r="AB20" i="5"/>
  <c r="AB12" i="5"/>
  <c r="Y12" i="5"/>
  <c r="Y17" i="5"/>
  <c r="AB8" i="5"/>
  <c r="AB16" i="5"/>
  <c r="Y14" i="5"/>
  <c r="Y15" i="5"/>
  <c r="T16" i="5"/>
  <c r="T20" i="5"/>
  <c r="U9" i="5"/>
  <c r="U7" i="5"/>
  <c r="T14" i="5"/>
  <c r="T13" i="5"/>
  <c r="U20" i="5"/>
  <c r="T9" i="5"/>
  <c r="T7" i="5"/>
  <c r="U14" i="5"/>
  <c r="U13" i="5"/>
  <c r="T8" i="5"/>
  <c r="U15" i="5"/>
  <c r="U19" i="5"/>
  <c r="T18" i="5"/>
  <c r="U8" i="5"/>
  <c r="T15" i="5"/>
  <c r="T19" i="5"/>
  <c r="U18" i="5"/>
  <c r="U17" i="5"/>
  <c r="U21" i="5"/>
  <c r="T17" i="5"/>
  <c r="T21" i="5"/>
  <c r="T12" i="5"/>
  <c r="T6" i="5"/>
  <c r="U11" i="5"/>
  <c r="T10" i="5"/>
  <c r="U16" i="5"/>
  <c r="U12" i="5"/>
  <c r="U6" i="5"/>
  <c r="T11" i="5"/>
  <c r="U10" i="5"/>
  <c r="Q20" i="5"/>
  <c r="R11" i="5"/>
  <c r="R20" i="5"/>
  <c r="R12" i="5"/>
  <c r="Q17" i="5"/>
  <c r="Q11" i="5"/>
  <c r="R17" i="5"/>
  <c r="Q8" i="5"/>
  <c r="R9" i="5"/>
  <c r="Q6" i="5"/>
  <c r="R21" i="5"/>
  <c r="Q12" i="5"/>
  <c r="R8" i="5"/>
  <c r="Q9" i="5"/>
  <c r="R6" i="5"/>
  <c r="Q21" i="5"/>
  <c r="R13" i="5"/>
  <c r="R7" i="5"/>
  <c r="Q10" i="5"/>
  <c r="R19" i="5"/>
  <c r="Q14" i="5"/>
  <c r="Q13" i="5"/>
  <c r="Q7" i="5"/>
  <c r="R10" i="5"/>
  <c r="Q19" i="5"/>
  <c r="R14" i="5"/>
  <c r="Q16" i="5"/>
  <c r="R15" i="5"/>
  <c r="Q18" i="5"/>
  <c r="R16" i="5"/>
  <c r="Q15" i="5"/>
  <c r="R18" i="5"/>
  <c r="N16" i="5"/>
  <c r="O21" i="5"/>
  <c r="O17" i="5"/>
  <c r="N20" i="5"/>
  <c r="N12" i="5"/>
  <c r="N6" i="5"/>
  <c r="O11" i="5"/>
  <c r="N17" i="5"/>
  <c r="O20" i="5"/>
  <c r="O12" i="5"/>
  <c r="O6" i="5"/>
  <c r="N11" i="5"/>
  <c r="N8" i="5"/>
  <c r="O9" i="5"/>
  <c r="O7" i="5"/>
  <c r="N14" i="5"/>
  <c r="N13" i="5"/>
  <c r="O8" i="5"/>
  <c r="N9" i="5"/>
  <c r="N7" i="5"/>
  <c r="O14" i="5"/>
  <c r="O13" i="5"/>
  <c r="N10" i="5"/>
  <c r="O15" i="5"/>
  <c r="O19" i="5"/>
  <c r="N18" i="5"/>
  <c r="N21" i="5"/>
  <c r="O16" i="5"/>
  <c r="O10" i="5"/>
  <c r="N15" i="5"/>
  <c r="N19" i="5"/>
  <c r="O18" i="5"/>
  <c r="L6" i="5"/>
  <c r="K17" i="5"/>
  <c r="L17" i="5"/>
  <c r="K20" i="5"/>
  <c r="K12" i="5"/>
  <c r="K18" i="5"/>
  <c r="L11" i="5"/>
  <c r="L20" i="5"/>
  <c r="L12" i="5"/>
  <c r="L18" i="5"/>
  <c r="K11" i="5"/>
  <c r="L13" i="5"/>
  <c r="K8" i="5"/>
  <c r="L9" i="5"/>
  <c r="L7" i="5"/>
  <c r="L21" i="5"/>
  <c r="K13" i="5"/>
  <c r="L8" i="5"/>
  <c r="K9" i="5"/>
  <c r="K7" i="5"/>
  <c r="K21" i="5"/>
  <c r="K16" i="5"/>
  <c r="K14" i="5"/>
  <c r="L15" i="5"/>
  <c r="L19" i="5"/>
  <c r="K10" i="5"/>
  <c r="K6" i="5"/>
  <c r="L16" i="5"/>
  <c r="L14" i="5"/>
  <c r="K15" i="5"/>
  <c r="K19" i="5"/>
  <c r="L10" i="5"/>
  <c r="H19" i="5"/>
  <c r="H16" i="5"/>
  <c r="H18" i="5"/>
  <c r="I17" i="5"/>
  <c r="I19" i="5"/>
  <c r="I20" i="5"/>
  <c r="I12" i="5"/>
  <c r="I6" i="5"/>
  <c r="H20" i="5"/>
  <c r="I13" i="5"/>
  <c r="H8" i="5"/>
  <c r="I9" i="5"/>
  <c r="I11" i="5"/>
  <c r="I21" i="5"/>
  <c r="H17" i="5"/>
  <c r="H13" i="5"/>
  <c r="I8" i="5"/>
  <c r="H9" i="5"/>
  <c r="H11" i="5"/>
  <c r="H21" i="5"/>
  <c r="I18" i="5"/>
  <c r="H6" i="5"/>
  <c r="H14" i="5"/>
  <c r="I15" i="5"/>
  <c r="I7" i="5"/>
  <c r="H10" i="5"/>
  <c r="H12" i="5"/>
  <c r="I16" i="5"/>
  <c r="I14" i="5"/>
  <c r="H15" i="5"/>
  <c r="H7" i="5"/>
  <c r="I10" i="5"/>
  <c r="E17" i="5"/>
  <c r="E19" i="5"/>
  <c r="F10" i="5"/>
  <c r="E10" i="5"/>
  <c r="F17" i="5"/>
  <c r="F19" i="5"/>
  <c r="F20" i="5"/>
  <c r="F12" i="5"/>
  <c r="E20" i="5"/>
  <c r="E12" i="5"/>
  <c r="F6" i="5"/>
  <c r="E13" i="5"/>
  <c r="F8" i="5"/>
  <c r="E21" i="5"/>
  <c r="E11" i="5"/>
  <c r="F13" i="5"/>
  <c r="E8" i="5"/>
  <c r="F9" i="5"/>
  <c r="F21" i="5"/>
  <c r="F11" i="5"/>
  <c r="F16" i="5"/>
  <c r="F18" i="5"/>
  <c r="E15" i="5"/>
  <c r="E7" i="5"/>
  <c r="F14" i="5"/>
  <c r="E16" i="5"/>
  <c r="E18" i="5"/>
  <c r="F15" i="5"/>
  <c r="F7" i="5"/>
  <c r="E14" i="5"/>
  <c r="Y7" i="5" l="1"/>
  <c r="W23" i="5"/>
  <c r="Y23" i="5" s="1"/>
  <c r="Y6" i="5"/>
  <c r="X27" i="5"/>
  <c r="AB7" i="5"/>
  <c r="AB6" i="5"/>
  <c r="AD23" i="5"/>
  <c r="AC23" i="5"/>
  <c r="AC22" i="5"/>
  <c r="AE6" i="5"/>
  <c r="AD22" i="5"/>
  <c r="AE8" i="5"/>
  <c r="AE9" i="5"/>
  <c r="AE10" i="5"/>
  <c r="T23" i="5"/>
  <c r="AB23" i="5"/>
  <c r="Y22" i="5"/>
  <c r="AB22" i="5"/>
  <c r="Z26" i="5"/>
  <c r="AB24" i="5"/>
  <c r="AB25" i="5"/>
  <c r="Y25" i="5"/>
  <c r="T22" i="5"/>
  <c r="G8" i="5"/>
  <c r="G15" i="5"/>
  <c r="U23" i="5"/>
  <c r="O23" i="5"/>
  <c r="U22" i="5"/>
  <c r="Q22" i="5"/>
  <c r="R22" i="5"/>
  <c r="Q23" i="5"/>
  <c r="R23" i="5"/>
  <c r="N23" i="5"/>
  <c r="O22" i="5"/>
  <c r="K23" i="5"/>
  <c r="N22" i="5"/>
  <c r="K22" i="5"/>
  <c r="L23" i="5"/>
  <c r="L22" i="5"/>
  <c r="I23" i="5"/>
  <c r="H23" i="5"/>
  <c r="I22" i="5"/>
  <c r="H22" i="5"/>
  <c r="V19" i="5"/>
  <c r="M12" i="5"/>
  <c r="M8" i="5"/>
  <c r="M10" i="5"/>
  <c r="P12" i="5"/>
  <c r="P21" i="5"/>
  <c r="V15" i="5"/>
  <c r="V9" i="5"/>
  <c r="V20" i="5"/>
  <c r="P18" i="5"/>
  <c r="S18" i="5"/>
  <c r="V18" i="5"/>
  <c r="V10" i="5"/>
  <c r="S8" i="5"/>
  <c r="S15" i="5"/>
  <c r="S14" i="5"/>
  <c r="V17" i="5"/>
  <c r="V7" i="5"/>
  <c r="V14" i="5"/>
  <c r="V6" i="5"/>
  <c r="V8" i="5"/>
  <c r="V16" i="5"/>
  <c r="S9" i="5"/>
  <c r="V21" i="5"/>
  <c r="V13" i="5"/>
  <c r="V11" i="5"/>
  <c r="P19" i="5"/>
  <c r="S10" i="5"/>
  <c r="S19" i="5"/>
  <c r="V12" i="5"/>
  <c r="M9" i="5"/>
  <c r="S6" i="5"/>
  <c r="J13" i="5"/>
  <c r="S11" i="5"/>
  <c r="S20" i="5"/>
  <c r="S12" i="5"/>
  <c r="S21" i="5"/>
  <c r="S7" i="5"/>
  <c r="P10" i="5"/>
  <c r="S16" i="5"/>
  <c r="S17" i="5"/>
  <c r="S13" i="5"/>
  <c r="G9" i="5"/>
  <c r="M6" i="5"/>
  <c r="M14" i="5"/>
  <c r="M7" i="5"/>
  <c r="P15" i="5"/>
  <c r="P13" i="5"/>
  <c r="P6" i="5"/>
  <c r="G10" i="5"/>
  <c r="G11" i="5"/>
  <c r="M13" i="5"/>
  <c r="M18" i="5"/>
  <c r="P20" i="5"/>
  <c r="P7" i="5"/>
  <c r="J14" i="5"/>
  <c r="P9" i="5"/>
  <c r="G12" i="5"/>
  <c r="P16" i="5"/>
  <c r="P11" i="5"/>
  <c r="P17" i="5"/>
  <c r="P14" i="5"/>
  <c r="P8" i="5"/>
  <c r="J15" i="5"/>
  <c r="M16" i="5"/>
  <c r="M17" i="5"/>
  <c r="M20" i="5"/>
  <c r="M19" i="5"/>
  <c r="M21" i="5"/>
  <c r="M15" i="5"/>
  <c r="M11" i="5"/>
  <c r="G7" i="5"/>
  <c r="J18" i="5"/>
  <c r="J8" i="5"/>
  <c r="J19" i="5"/>
  <c r="J10" i="5"/>
  <c r="J9" i="5"/>
  <c r="J21" i="5"/>
  <c r="J16" i="5"/>
  <c r="J12" i="5"/>
  <c r="J20" i="5"/>
  <c r="J7" i="5"/>
  <c r="J11" i="5"/>
  <c r="J17" i="5"/>
  <c r="J6" i="5"/>
  <c r="G19" i="5"/>
  <c r="G21" i="5"/>
  <c r="G20" i="5"/>
  <c r="G18" i="5"/>
  <c r="G16" i="5"/>
  <c r="G14" i="5"/>
  <c r="G13" i="5"/>
  <c r="G17" i="5"/>
  <c r="G6" i="5"/>
  <c r="E22" i="5"/>
  <c r="E23" i="5"/>
  <c r="F22" i="5"/>
  <c r="F23" i="5"/>
  <c r="AB26" i="5" l="1"/>
  <c r="AE13" i="5"/>
  <c r="AE12" i="5"/>
  <c r="W26" i="5"/>
  <c r="W27" i="5" s="1"/>
  <c r="Y24" i="5"/>
  <c r="S23" i="5"/>
  <c r="S22" i="5"/>
  <c r="M22" i="5"/>
  <c r="V23" i="5"/>
  <c r="P22" i="5"/>
  <c r="V22" i="5"/>
  <c r="P23" i="5"/>
  <c r="J23" i="5"/>
  <c r="J22" i="5"/>
  <c r="M23" i="5"/>
  <c r="G22" i="5"/>
  <c r="G23" i="5"/>
  <c r="Y26" i="5" l="1"/>
  <c r="AE14" i="5"/>
  <c r="Z27" i="5"/>
  <c r="AE17" i="5" l="1"/>
  <c r="AE16" i="5"/>
  <c r="AE18" i="5" l="1"/>
  <c r="AE20" i="5"/>
  <c r="AE21" i="5"/>
  <c r="AE22" i="5" l="1"/>
  <c r="AE24" i="5" l="1"/>
  <c r="AE7" i="5" l="1"/>
  <c r="AE11" i="5" l="1"/>
  <c r="AE15" i="5" l="1"/>
  <c r="AC26" i="5" l="1"/>
  <c r="AE19" i="5"/>
  <c r="AE23" i="5" l="1"/>
  <c r="L27" i="5"/>
  <c r="O27" i="5"/>
  <c r="R27" i="5"/>
  <c r="AD27" i="5"/>
  <c r="U27" i="5"/>
  <c r="I27" i="5"/>
  <c r="F27" i="5"/>
  <c r="AA27" i="5"/>
  <c r="AE26" i="5" l="1"/>
  <c r="AE25" i="5"/>
  <c r="T27" i="5" l="1"/>
  <c r="E27" i="5"/>
  <c r="K27" i="5"/>
  <c r="AC27" i="5"/>
  <c r="Q27" i="5"/>
  <c r="H27" i="5"/>
  <c r="N27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 Lei</author>
  </authors>
  <commentList>
    <comment ref="D27" authorId="0" shapeId="0" xr:uid="{D8F561A0-9968-4B5F-AD48-9AE68DBB4B40}">
      <text>
        <r>
          <rPr>
            <b/>
            <sz val="9"/>
            <color indexed="81"/>
            <rFont val="Tahoma"/>
            <family val="2"/>
          </rPr>
          <t>Ray Lei:</t>
        </r>
        <r>
          <rPr>
            <sz val="9"/>
            <color indexed="81"/>
            <rFont val="Tahoma"/>
            <family val="2"/>
          </rPr>
          <t xml:space="preserve">
Check calculation if tracking cells show RED</t>
        </r>
      </text>
    </comment>
    <comment ref="A30" authorId="0" shapeId="0" xr:uid="{A7EF9979-67CC-4577-9417-C4B18270C873}">
      <text>
        <r>
          <rPr>
            <b/>
            <sz val="9"/>
            <color indexed="81"/>
            <rFont val="Tahoma"/>
            <family val="2"/>
          </rPr>
          <t>Ray Lei:</t>
        </r>
        <r>
          <rPr>
            <sz val="9"/>
            <color indexed="81"/>
            <rFont val="Tahoma"/>
            <family val="2"/>
          </rPr>
          <t xml:space="preserve">
Since PAM is off-shelf product, We mannually exclude PAM from ranking by setting it to 999</t>
        </r>
      </text>
    </comment>
    <comment ref="D178" authorId="0" shapeId="0" xr:uid="{A9041E72-15E2-43A3-A2EB-8E4E4DD03417}">
      <text>
        <r>
          <rPr>
            <b/>
            <sz val="9"/>
            <color indexed="81"/>
            <rFont val="Tahoma"/>
            <family val="2"/>
          </rPr>
          <t>Ray Lei:</t>
        </r>
        <r>
          <rPr>
            <sz val="9"/>
            <color indexed="81"/>
            <rFont val="Tahoma"/>
            <family val="2"/>
          </rPr>
          <t xml:space="preserve">
Check calculation if tracking cells show RED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<sst xmlns="http://schemas.openxmlformats.org/spreadsheetml/2006/main" count="610" uniqueCount="75">
  <si>
    <t>GWP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</si>
  <si>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</si>
  <si>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</si>
  <si>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</si>
  <si>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</si>
  <si>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</si>
  <si>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</si>
  <si>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</si>
  <si>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</si>
  <si>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</si>
  <si>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</si>
  <si>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</si>
  <si>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</si>
  <si>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</si>
  <si>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Growth</t>
  </si>
  <si>
    <t>PIT - Travel Insurance</t>
  </si>
  <si>
    <t>HPK - Home &amp; Contents Insurance</t>
  </si>
  <si>
    <t>HHH - Householders Insurance</t>
  </si>
  <si>
    <t>PAN - Personal Accident</t>
  </si>
  <si>
    <t>MVA - Motor</t>
  </si>
  <si>
    <t>DMH - Domestic Helpers</t>
  </si>
  <si>
    <t>PAM - Health Protector</t>
  </si>
  <si>
    <t xml:space="preserve">Other </t>
  </si>
  <si>
    <t>NB/RN</t>
  </si>
  <si>
    <t>NB Total</t>
  </si>
  <si>
    <t>RN Total</t>
  </si>
  <si>
    <t xml:space="preserve">Total </t>
  </si>
  <si>
    <t>CY MTD</t>
  </si>
  <si>
    <t>LY MTD</t>
  </si>
  <si>
    <t>Contract Type (group)</t>
  </si>
  <si>
    <t>NB / RN</t>
  </si>
  <si>
    <t>Measure Names</t>
  </si>
  <si>
    <t>Measure Values</t>
  </si>
  <si>
    <t>FFF - Commercial Fire</t>
  </si>
  <si>
    <t>GEN - General Property</t>
  </si>
  <si>
    <t>ISR - Industrial Special Risks</t>
  </si>
  <si>
    <t>OFF - Office Pack Insurance</t>
  </si>
  <si>
    <t>PAD - Personal Accident Group</t>
  </si>
  <si>
    <t>PLB - Broadform Liability</t>
  </si>
  <si>
    <t>WCA - Employee Compensation General</t>
  </si>
  <si>
    <t>BIZ - SME BPK</t>
  </si>
  <si>
    <t>BPK - Business Pack Insurance</t>
  </si>
  <si>
    <t>BUR - Burglary</t>
  </si>
  <si>
    <t>BXP - Boiler Explosion</t>
  </si>
  <si>
    <t>CAN - Marine Cargo</t>
  </si>
  <si>
    <t>CAR - Contractors All Risk</t>
  </si>
  <si>
    <t>CPM - Contractors Plant &amp; Eq</t>
  </si>
  <si>
    <t>DOL - Directors &amp; Officers</t>
  </si>
  <si>
    <t>EEQ - Electronic Equipment</t>
  </si>
  <si>
    <t>FGS - Fidelity Guarantee</t>
  </si>
  <si>
    <t>GMB - Group Medical</t>
  </si>
  <si>
    <t>GOF - Golfers Insurance</t>
  </si>
  <si>
    <t>JBK - Jewellers Block</t>
  </si>
  <si>
    <t>MCA - Marine Cargo Annual</t>
  </si>
  <si>
    <t>MFF - Freight Forwarders</t>
  </si>
  <si>
    <t>MOC - Marine Open Cover</t>
  </si>
  <si>
    <t>MPC - Marine Pleasure Craft</t>
  </si>
  <si>
    <t>OCN - Marine Cover Note</t>
  </si>
  <si>
    <t>OCP - Marine Open Cover</t>
  </si>
  <si>
    <t>PGB - Guarantee Bond</t>
  </si>
  <si>
    <t>PGL - Plate Glass</t>
  </si>
  <si>
    <t>PID - Professional Indemnity Insuran</t>
  </si>
  <si>
    <t>PTR - Travel Insurance</t>
  </si>
  <si>
    <t>Contract Type</t>
  </si>
  <si>
    <t>CY/LY</t>
  </si>
  <si>
    <t>Tracking cells</t>
  </si>
  <si>
    <t>Total</t>
  </si>
  <si>
    <t>Year</t>
    <phoneticPr fontId="13" type="noConversion"/>
  </si>
  <si>
    <t>Month</t>
    <phoneticPr fontId="13" type="noConversion"/>
  </si>
  <si>
    <t>Q1</t>
    <phoneticPr fontId="13" type="noConversion"/>
  </si>
  <si>
    <t>Q2</t>
    <phoneticPr fontId="13" type="noConversion"/>
  </si>
  <si>
    <t>H1</t>
    <phoneticPr fontId="13" type="noConversion"/>
  </si>
  <si>
    <t>H2</t>
    <phoneticPr fontId="13" type="noConversion"/>
  </si>
  <si>
    <t>Q3</t>
    <phoneticPr fontId="13" type="noConversion"/>
  </si>
  <si>
    <t>Q4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</si>
</sst>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-* #,##0.00_-;\-* #,##0.00_-;_-* &quot;-&quot;??_-;_-@_-"/>
    <numFmt numFmtId="177" formatCode="mmm"/>
    <numFmt numFmtId="178" formatCode="0.000000"/>
    <numFmt numFmtId="179" formatCode="0.00;\-0.00;\-;@"/>
    <numFmt numFmtId="180" formatCode="0.0;\-0.0;\-;@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8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等线"/>
      <family val="2"/>
      <scheme val="minor"/>
    </font>
    <font>
      <sz val="9"/>
      <name val="Arial"/>
      <family val="2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 style="thin">
        <color rgb="FFD9D9D9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indexed="64"/>
      </right>
      <top style="thin">
        <color rgb="FFD9D9D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rgb="FF808080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88">
    <xf numFmtId="0" fontId="0" fillId="0" borderId="0" xfId="0"/>
    <xf numFmtId="9" fontId="2" fillId="0" borderId="4" xfId="0" applyNumberFormat="1" applyFont="1" applyBorder="1" applyAlignment="1">
      <alignment horizontal="center" vertical="center" wrapText="1" readingOrder="1"/>
    </xf>
    <xf numFmtId="9" fontId="2" fillId="0" borderId="9" xfId="0" applyNumberFormat="1" applyFont="1" applyBorder="1" applyAlignment="1">
      <alignment horizontal="center" vertical="center" wrapText="1" readingOrder="1"/>
    </xf>
    <xf numFmtId="9" fontId="2" fillId="3" borderId="6" xfId="0" applyNumberFormat="1" applyFont="1" applyFill="1" applyBorder="1" applyAlignment="1">
      <alignment horizontal="center" vertical="center" wrapText="1" readingOrder="1"/>
    </xf>
    <xf numFmtId="2" fontId="2" fillId="0" borderId="0" xfId="0" applyNumberFormat="1" applyFont="1" applyAlignment="1">
      <alignment horizontal="center" vertical="center" wrapText="1" readingOrder="1"/>
    </xf>
    <xf numFmtId="2" fontId="2" fillId="3" borderId="7" xfId="0" applyNumberFormat="1" applyFont="1" applyFill="1" applyBorder="1" applyAlignment="1">
      <alignment horizontal="center" vertical="center" wrapText="1" readingOrder="1"/>
    </xf>
    <xf numFmtId="2" fontId="2" fillId="3" borderId="5" xfId="0" applyNumberFormat="1" applyFont="1" applyFill="1" applyBorder="1" applyAlignment="1">
      <alignment horizontal="center" vertical="center" wrapText="1" readingOrder="1"/>
    </xf>
    <xf numFmtId="2" fontId="2" fillId="0" borderId="8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right"/>
    </xf>
    <xf numFmtId="9" fontId="2" fillId="0" borderId="13" xfId="0" applyNumberFormat="1" applyFont="1" applyBorder="1" applyAlignment="1">
      <alignment horizontal="center" vertical="center" wrapText="1" readingOrder="1"/>
    </xf>
    <xf numFmtId="9" fontId="2" fillId="0" borderId="15" xfId="0" applyNumberFormat="1" applyFont="1" applyBorder="1" applyAlignment="1">
      <alignment horizontal="center" vertical="center" wrapText="1" readingOrder="1"/>
    </xf>
    <xf numFmtId="0" fontId="5" fillId="2" borderId="16" xfId="0" applyFont="1" applyFill="1" applyBorder="1" applyAlignment="1">
      <alignment horizontal="left" vertical="center" wrapText="1" readingOrder="1"/>
    </xf>
    <xf numFmtId="0" fontId="5" fillId="2" borderId="17" xfId="0" applyFont="1" applyFill="1" applyBorder="1" applyAlignment="1">
      <alignment horizontal="left" vertical="center" wrapText="1" readingOrder="1"/>
    </xf>
    <xf numFmtId="0" fontId="7" fillId="2" borderId="21" xfId="0" applyFont="1" applyFill="1" applyBorder="1" applyAlignment="1">
      <alignment horizontal="left" vertical="center" wrapText="1" readingOrder="1"/>
    </xf>
    <xf numFmtId="0" fontId="4" fillId="2" borderId="18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8" fillId="7" borderId="19" xfId="0" applyFont="1" applyFill="1" applyBorder="1" applyAlignment="1">
      <alignment horizontal="left" vertical="center" wrapText="1" readingOrder="1"/>
    </xf>
    <xf numFmtId="0" fontId="8" fillId="7" borderId="20" xfId="0" applyFont="1" applyFill="1" applyBorder="1" applyAlignment="1">
      <alignment horizontal="left" vertical="center" wrapText="1" readingOrder="1"/>
    </xf>
    <xf numFmtId="0" fontId="0" fillId="5" borderId="0" xfId="0" applyFill="1"/>
    <xf numFmtId="2" fontId="2" fillId="0" borderId="11" xfId="0" applyNumberFormat="1" applyFont="1" applyBorder="1" applyAlignment="1">
      <alignment horizontal="center" vertical="center" wrapText="1" readingOrder="1"/>
    </xf>
    <xf numFmtId="2" fontId="2" fillId="0" borderId="12" xfId="0" applyNumberFormat="1" applyFont="1" applyBorder="1" applyAlignment="1">
      <alignment horizontal="center" vertical="center" wrapText="1" readingOrder="1"/>
    </xf>
    <xf numFmtId="2" fontId="2" fillId="0" borderId="14" xfId="0" applyNumberFormat="1" applyFont="1" applyBorder="1" applyAlignment="1">
      <alignment horizontal="center" vertical="center" wrapText="1" readingOrder="1"/>
    </xf>
    <xf numFmtId="2" fontId="2" fillId="0" borderId="0" xfId="0" applyNumberFormat="1" applyFont="1" applyBorder="1" applyAlignment="1">
      <alignment horizontal="center" vertical="center" wrapText="1" readingOrder="1"/>
    </xf>
    <xf numFmtId="0" fontId="0" fillId="0" borderId="23" xfId="0" applyBorder="1"/>
    <xf numFmtId="0" fontId="3" fillId="2" borderId="10" xfId="0" applyFont="1" applyFill="1" applyBorder="1" applyAlignment="1">
      <alignment horizontal="center" vertical="center" wrapText="1" readingOrder="1"/>
    </xf>
    <xf numFmtId="0" fontId="0" fillId="0" borderId="0" xfId="0" applyFill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3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6" xfId="0" applyFill="1" applyBorder="1"/>
    <xf numFmtId="0" fontId="0" fillId="0" borderId="30" xfId="0" applyFill="1" applyBorder="1"/>
    <xf numFmtId="0" fontId="0" fillId="0" borderId="0" xfId="0" applyFill="1" applyBorder="1"/>
    <xf numFmtId="0" fontId="0" fillId="0" borderId="0" xfId="0"/>
    <xf numFmtId="0" fontId="0" fillId="5" borderId="25" xfId="0" applyFill="1" applyBorder="1"/>
    <xf numFmtId="0" fontId="0" fillId="5" borderId="0" xfId="0" applyFill="1" applyBorder="1"/>
    <xf numFmtId="0" fontId="0" fillId="5" borderId="26" xfId="0" applyFill="1" applyBorder="1"/>
    <xf numFmtId="4" fontId="0" fillId="5" borderId="26" xfId="0" applyNumberFormat="1" applyFill="1" applyBorder="1"/>
    <xf numFmtId="178" fontId="0" fillId="5" borderId="25" xfId="0" applyNumberFormat="1" applyFill="1" applyBorder="1"/>
    <xf numFmtId="3" fontId="0" fillId="5" borderId="26" xfId="0" applyNumberFormat="1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179" fontId="11" fillId="0" borderId="25" xfId="0" applyNumberFormat="1" applyFont="1" applyFill="1" applyBorder="1"/>
    <xf numFmtId="179" fontId="11" fillId="0" borderId="0" xfId="0" applyNumberFormat="1" applyFont="1" applyFill="1" applyBorder="1"/>
    <xf numFmtId="179" fontId="11" fillId="0" borderId="26" xfId="0" applyNumberFormat="1" applyFont="1" applyFill="1" applyBorder="1"/>
    <xf numFmtId="179" fontId="12" fillId="0" borderId="0" xfId="0" applyNumberFormat="1" applyFont="1" applyFill="1" applyBorder="1" applyAlignment="1">
      <alignment vertical="center"/>
    </xf>
    <xf numFmtId="179" fontId="11" fillId="0" borderId="27" xfId="0" applyNumberFormat="1" applyFont="1" applyFill="1" applyBorder="1"/>
    <xf numFmtId="179" fontId="11" fillId="0" borderId="28" xfId="0" applyNumberFormat="1" applyFont="1" applyFill="1" applyBorder="1"/>
    <xf numFmtId="179" fontId="11" fillId="0" borderId="29" xfId="0" applyNumberFormat="1" applyFont="1" applyFill="1" applyBorder="1"/>
    <xf numFmtId="0" fontId="6" fillId="2" borderId="17" xfId="0" applyFont="1" applyFill="1" applyBorder="1" applyAlignment="1">
      <alignment horizontal="left" vertical="center" wrapText="1" readingOrder="1"/>
    </xf>
    <xf numFmtId="0" fontId="7" fillId="6" borderId="0" xfId="0" applyFont="1" applyFill="1" applyBorder="1" applyAlignment="1">
      <alignment horizontal="left" vertical="center" wrapText="1" readingOrder="1"/>
    </xf>
    <xf numFmtId="0" fontId="7" fillId="6" borderId="0" xfId="0" applyFont="1" applyFill="1" applyBorder="1" applyAlignment="1">
      <alignment horizontal="left" vertical="center" wrapText="1" readingOrder="1"/>
    </xf>
    <xf numFmtId="0" fontId="8" fillId="7" borderId="37" xfId="0" applyFont="1" applyFill="1" applyBorder="1" applyAlignment="1">
      <alignment horizontal="left" vertical="center" wrapText="1" readingOrder="1"/>
    </xf>
    <xf numFmtId="0" fontId="3" fillId="2" borderId="10" xfId="0" applyFont="1" applyFill="1" applyBorder="1" applyAlignment="1">
      <alignment horizontal="center" vertical="center" wrapText="1" readingOrder="1"/>
    </xf>
    <xf numFmtId="0" fontId="0" fillId="0" borderId="0" xfId="0" quotePrefix="1"/>
    <xf numFmtId="179" fontId="0" fillId="0" borderId="0" xfId="0" applyNumberFormat="1"/>
    <xf numFmtId="179" fontId="0" fillId="0" borderId="26" xfId="0" applyNumberFormat="1" applyBorder="1"/>
    <xf numFmtId="179" fontId="0" fillId="0" borderId="29" xfId="0" applyNumberFormat="1" applyBorder="1"/>
    <xf numFmtId="180" fontId="0" fillId="0" borderId="0" xfId="0" applyNumberFormat="1" applyFill="1" applyBorder="1"/>
    <xf numFmtId="180" fontId="0" fillId="0" borderId="0" xfId="0" applyNumberFormat="1"/>
    <xf numFmtId="2" fontId="8" fillId="0" borderId="14" xfId="0" applyNumberFormat="1" applyFont="1" applyFill="1" applyBorder="1" applyAlignment="1">
      <alignment horizontal="center" vertical="center" wrapText="1" readingOrder="1"/>
    </xf>
    <xf numFmtId="2" fontId="8" fillId="0" borderId="0" xfId="0" applyNumberFormat="1" applyFont="1" applyFill="1" applyBorder="1" applyAlignment="1">
      <alignment horizontal="center" vertical="center" wrapText="1" readingOrder="1"/>
    </xf>
    <xf numFmtId="9" fontId="2" fillId="0" borderId="15" xfId="0" applyNumberFormat="1" applyFont="1" applyFill="1" applyBorder="1" applyAlignment="1">
      <alignment horizontal="center" vertical="center" wrapText="1" readingOrder="1"/>
    </xf>
    <xf numFmtId="2" fontId="2" fillId="0" borderId="14" xfId="0" applyNumberFormat="1" applyFont="1" applyFill="1" applyBorder="1" applyAlignment="1">
      <alignment horizontal="center" vertical="center" wrapText="1" readingOrder="1"/>
    </xf>
    <xf numFmtId="2" fontId="2" fillId="0" borderId="0" xfId="0" applyNumberFormat="1" applyFont="1" applyFill="1" applyBorder="1" applyAlignment="1">
      <alignment horizontal="center" vertical="center" wrapText="1" readingOrder="1"/>
    </xf>
    <xf numFmtId="0" fontId="3" fillId="4" borderId="38" xfId="0" applyFont="1" applyFill="1" applyBorder="1" applyAlignment="1">
      <alignment vertical="center" wrapText="1" readingOrder="1"/>
    </xf>
    <xf numFmtId="2" fontId="2" fillId="0" borderId="11" xfId="0" quotePrefix="1" applyNumberFormat="1" applyFont="1" applyBorder="1" applyAlignment="1">
      <alignment horizontal="center" vertical="center" wrapText="1" readingOrder="1"/>
    </xf>
    <xf numFmtId="180" fontId="0" fillId="0" borderId="0" xfId="0" applyNumberFormat="1" applyFill="1" applyBorder="1" applyAlignment="1"/>
    <xf numFmtId="180" fontId="0" fillId="0" borderId="0" xfId="0" applyNumberFormat="1" applyFill="1" applyBorder="1" applyAlignment="1">
      <alignment horizontal="right"/>
    </xf>
    <xf numFmtId="0" fontId="5" fillId="2" borderId="18" xfId="0" applyFont="1" applyFill="1" applyBorder="1" applyAlignment="1">
      <alignment horizontal="left" vertical="center" wrapText="1" readingOrder="1"/>
    </xf>
    <xf numFmtId="0" fontId="5" fillId="2" borderId="22" xfId="0" applyFont="1" applyFill="1" applyBorder="1" applyAlignment="1">
      <alignment horizontal="left" vertical="center" wrapText="1" readingOrder="1"/>
    </xf>
    <xf numFmtId="0" fontId="6" fillId="2" borderId="22" xfId="0" applyFont="1" applyFill="1" applyBorder="1" applyAlignment="1">
      <alignment horizontal="left" vertical="center" wrapText="1" readingOrder="1"/>
    </xf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5" xfId="0" applyBorder="1" applyAlignment="1">
      <alignment horizontal="center"/>
    </xf>
    <xf numFmtId="0" fontId="3" fillId="2" borderId="39" xfId="0" applyFont="1" applyFill="1" applyBorder="1" applyAlignment="1">
      <alignment horizontal="center" vertical="center" wrapText="1" readingOrder="1"/>
    </xf>
    <xf numFmtId="0" fontId="3" fillId="2" borderId="40" xfId="0" applyFont="1" applyFill="1" applyBorder="1" applyAlignment="1">
      <alignment horizontal="center" vertical="center" wrapText="1" readingOrder="1"/>
    </xf>
    <xf numFmtId="0" fontId="3" fillId="2" borderId="42" xfId="0" applyFont="1" applyFill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center" vertical="center" wrapText="1" readingOrder="1"/>
    </xf>
    <xf numFmtId="0" fontId="7" fillId="6" borderId="0" xfId="0" applyFont="1" applyFill="1" applyBorder="1" applyAlignment="1">
      <alignment horizontal="left" vertical="center" wrapText="1" readingOrder="1"/>
    </xf>
    <xf numFmtId="177" fontId="3" fillId="2" borderId="3" xfId="0" applyNumberFormat="1" applyFont="1" applyFill="1" applyBorder="1" applyAlignment="1">
      <alignment horizontal="center" vertical="center" wrapText="1" readingOrder="1"/>
    </xf>
    <xf numFmtId="177" fontId="3" fillId="2" borderId="1" xfId="0" applyNumberFormat="1" applyFont="1" applyFill="1" applyBorder="1" applyAlignment="1">
      <alignment horizontal="center" vertical="center" wrapText="1" readingOrder="1"/>
    </xf>
    <xf numFmtId="177" fontId="3" fillId="2" borderId="2" xfId="0" applyNumberFormat="1" applyFont="1" applyFill="1" applyBorder="1" applyAlignment="1">
      <alignment horizontal="center" vertical="center" wrapText="1" readingOrder="1"/>
    </xf>
    <xf numFmtId="0" fontId="3" fillId="2" borderId="41" xfId="0" applyFont="1" applyFill="1" applyBorder="1" applyAlignment="1">
      <alignment horizontal="center" vertical="center" wrapText="1" readingOrder="1"/>
    </xf>
  </cellXfs>
  <cellStyles count="2">
    <cellStyle name="Comma 2" xfId="1" xr:uid="{A98715C2-2446-4831-8AEC-7C30BC0DBF08}"/>
    <cellStyle name="常规" xfId="0" builtinId="0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656A-6AE9-4C80-B5B2-238A5B2B501A}">
  <dimension ref="A1:BN227"/>
  <sheetViews>
    <sheetView tabSelected="1" zoomScale="85" zoomScaleNormal="85" workbookViewId="0">
      <selection activeCell="B27" sqref="B27"/>
    </sheetView>
  </sheetViews>
  <sheetFormatPr defaultRowHeight="14.25" x14ac:dyDescent="0.2"/>
  <cols>
    <col min="2" max="2" width="32.25" customWidth="1"/>
    <col min="3" max="3" width="12.75" customWidth="1"/>
    <col min="4" max="18" width="9.875" customWidth="1"/>
    <col min="19" max="19" width="13.25" bestFit="1" customWidth="1"/>
    <col min="20" max="30" width="9.875" customWidth="1"/>
  </cols>
  <sheetData>
    <row r="1" spans="1:31" s="36" customFormat="1" x14ac:dyDescent="0.2">
      <c r="B1" s="36" t="s">
        <v>67</v>
      </c>
      <c r="C1" s="36" t="s">
        <v>68</v>
      </c>
      <c r="E1" s="36" t="s">
        <v>27</v>
      </c>
      <c r="F1" s="36" t="s">
        <v>28</v>
      </c>
      <c r="H1" s="36" t="s">
        <v>27</v>
      </c>
      <c r="I1" s="36" t="s">
        <v>28</v>
      </c>
      <c r="K1" s="36" t="s">
        <v>27</v>
      </c>
      <c r="L1" s="36" t="s">
        <v>28</v>
      </c>
      <c r="N1" s="36" t="s">
        <v>27</v>
      </c>
      <c r="O1" s="36" t="s">
        <v>28</v>
      </c>
      <c r="Q1" s="36" t="s">
        <v>27</v>
      </c>
      <c r="R1" s="36" t="s">
        <v>28</v>
      </c>
      <c r="T1" s="36" t="s">
        <v>27</v>
      </c>
      <c r="U1" s="36" t="s">
        <v>28</v>
      </c>
      <c r="W1" s="36" t="s">
        <v>27</v>
      </c>
      <c r="X1" s="36" t="s">
        <v>28</v>
      </c>
      <c r="Z1" s="36" t="s">
        <v>27</v>
      </c>
      <c r="AA1" s="36" t="s">
        <v>28</v>
      </c>
      <c r="AC1" s="36" t="s">
        <v>27</v>
      </c>
      <c r="AD1" s="36" t="s">
        <v>28</v>
      </c>
    </row>
    <row r="2" spans="1:31" ht="15" thickBot="1" x14ac:dyDescent="0.25">
      <c r="B2" s="20">
        <v>2022</v>
      </c>
      <c r="C2" s="20">
        <v>1</v>
      </c>
      <c r="E2">
        <v>0</v>
      </c>
      <c r="F2">
        <v>3</v>
      </c>
      <c r="H2">
        <v>3</v>
      </c>
      <c r="I2">
        <v>3</v>
      </c>
      <c r="K2">
        <v>0</v>
      </c>
      <c r="L2">
        <v>6</v>
      </c>
      <c r="N2">
        <v>6</v>
      </c>
      <c r="O2">
        <v>6</v>
      </c>
      <c r="Q2">
        <v>6</v>
      </c>
      <c r="R2">
        <v>3</v>
      </c>
      <c r="T2">
        <v>9</v>
      </c>
      <c r="U2">
        <v>3</v>
      </c>
      <c r="AC2">
        <v>0</v>
      </c>
      <c r="AD2">
        <f>$C$2</f>
        <v>1</v>
      </c>
    </row>
    <row r="3" spans="1:31" ht="18" customHeight="1" thickBot="1" x14ac:dyDescent="0.25">
      <c r="B3" s="12"/>
      <c r="C3" s="73"/>
      <c r="D3" s="15"/>
      <c r="E3" s="79" t="s">
        <v>69</v>
      </c>
      <c r="F3" s="80"/>
      <c r="G3" s="87"/>
      <c r="H3" s="79" t="s">
        <v>70</v>
      </c>
      <c r="I3" s="80"/>
      <c r="J3" s="87"/>
      <c r="K3" s="79" t="s">
        <v>71</v>
      </c>
      <c r="L3" s="80"/>
      <c r="M3" s="87"/>
      <c r="N3" s="79" t="s">
        <v>72</v>
      </c>
      <c r="O3" s="80"/>
      <c r="P3" s="87"/>
      <c r="Q3" s="79" t="s">
        <v>73</v>
      </c>
      <c r="R3" s="80"/>
      <c r="S3" s="87"/>
      <c r="T3" s="79" t="s">
        <v>74</v>
      </c>
      <c r="U3" s="80"/>
      <c r="V3" s="81"/>
      <c r="W3" s="84">
        <f ca="1">DATE(YEAR(TODAY()),$C$2-1,1)</f>
        <v>44531</v>
      </c>
      <c r="X3" s="85"/>
      <c r="Y3" s="86"/>
      <c r="Z3" s="84">
        <f ca="1">DATE(YEAR(TODAY()),$C$2,1)</f>
        <v>44562</v>
      </c>
      <c r="AA3" s="85"/>
      <c r="AB3" s="86"/>
      <c r="AC3" s="82" t="str">
        <f ca="1">TEXT(DATE(YEAR(TODAY()),$C$2,1),"MMM")&amp; " YTD"</f>
        <v>Jan YTD</v>
      </c>
      <c r="AD3" s="82"/>
      <c r="AE3" s="82"/>
    </row>
    <row r="4" spans="1:31" ht="18" customHeight="1" x14ac:dyDescent="0.2">
      <c r="B4" s="13"/>
      <c r="C4" s="74"/>
      <c r="D4" s="16"/>
      <c r="E4" s="82" t="s">
        <v>0</v>
      </c>
      <c r="F4" s="82"/>
      <c r="G4" s="82"/>
      <c r="H4" s="82" t="s">
        <v>0</v>
      </c>
      <c r="I4" s="82"/>
      <c r="J4" s="82"/>
      <c r="K4" s="82" t="s">
        <v>0</v>
      </c>
      <c r="L4" s="82"/>
      <c r="M4" s="82"/>
      <c r="N4" s="82" t="s">
        <v>0</v>
      </c>
      <c r="O4" s="82"/>
      <c r="P4" s="82"/>
      <c r="Q4" s="82" t="s">
        <v>0</v>
      </c>
      <c r="R4" s="82"/>
      <c r="S4" s="82"/>
      <c r="T4" s="82" t="s">
        <v>0</v>
      </c>
      <c r="U4" s="82"/>
      <c r="V4" s="82"/>
      <c r="W4" s="82" t="s">
        <v>0</v>
      </c>
      <c r="X4" s="82"/>
      <c r="Y4" s="82"/>
      <c r="Z4" s="82" t="s">
        <v>0</v>
      </c>
      <c r="AA4" s="82"/>
      <c r="AB4" s="82"/>
      <c r="AC4" s="82" t="s">
        <v>0</v>
      </c>
      <c r="AD4" s="82"/>
      <c r="AE4" s="82"/>
    </row>
    <row r="5" spans="1:31" ht="18" customHeight="1" x14ac:dyDescent="0.2">
      <c r="B5" s="53"/>
      <c r="C5" s="75"/>
      <c r="D5" s="14"/>
      <c r="E5" s="26">
        <f>$B$2</f>
        <v>2022</v>
      </c>
      <c r="F5" s="26">
        <f>$B$2-1</f>
        <v>2021</v>
      </c>
      <c r="G5" s="26" t="s">
        <v>14</v>
      </c>
      <c r="H5" s="57">
        <f>$B$2</f>
        <v>2022</v>
      </c>
      <c r="I5" s="57">
        <f>$B$2-1</f>
        <v>2021</v>
      </c>
      <c r="J5" s="26" t="s">
        <v>14</v>
      </c>
      <c r="K5" s="57">
        <f>$B$2</f>
        <v>2022</v>
      </c>
      <c r="L5" s="57">
        <f>$B$2-1</f>
        <v>2021</v>
      </c>
      <c r="M5" s="26" t="s">
        <v>14</v>
      </c>
      <c r="N5" s="57">
        <f>$B$2</f>
        <v>2022</v>
      </c>
      <c r="O5" s="57">
        <f>$B$2-1</f>
        <v>2021</v>
      </c>
      <c r="P5" s="26" t="s">
        <v>14</v>
      </c>
      <c r="Q5" s="57">
        <f>$B$2</f>
        <v>2022</v>
      </c>
      <c r="R5" s="57">
        <f>$B$2-1</f>
        <v>2021</v>
      </c>
      <c r="S5" s="26" t="s">
        <v>14</v>
      </c>
      <c r="T5" s="57">
        <f>$B$2</f>
        <v>2022</v>
      </c>
      <c r="U5" s="57">
        <f>$B$2-1</f>
        <v>2021</v>
      </c>
      <c r="V5" s="26" t="s">
        <v>14</v>
      </c>
      <c r="W5" s="57">
        <f>$B$2</f>
        <v>2022</v>
      </c>
      <c r="X5" s="57">
        <f>$B$2-1</f>
        <v>2021</v>
      </c>
      <c r="Y5" s="26" t="s">
        <v>14</v>
      </c>
      <c r="Z5" s="57">
        <f>$B$2</f>
        <v>2022</v>
      </c>
      <c r="AA5" s="57">
        <f>$B$2-1</f>
        <v>2021</v>
      </c>
      <c r="AB5" s="26" t="s">
        <v>14</v>
      </c>
      <c r="AC5" s="57">
        <f>$B$2</f>
        <v>2022</v>
      </c>
      <c r="AD5" s="57">
        <f>$B$2-1</f>
        <v>2021</v>
      </c>
      <c r="AE5" s="26" t="s">
        <v>14</v>
      </c>
    </row>
    <row r="6" spans="1:31" s="8" customFormat="1" ht="19.5" customHeight="1" x14ac:dyDescent="0.2">
      <c r="A6" s="8">
        <f t="shared" ref="A6:A21" ca="1" si="0">SMALL($A$30:$A$103,ROW(A2)/2)</f>
        <v>1</v>
      </c>
      <c r="B6" s="54" t="str">
        <f t="shared" ref="B6:B21" ca="1" si="1">VLOOKUP($A6,$A$30:$B$103,2,FALSE)</f>
        <v>HHH - Householders Insurance</v>
      </c>
      <c r="C6" s="83" t="str">
        <f t="shared" ref="C6:C20" ca="1" si="2">RIGHT(B6,LEN(B6)-6)</f>
        <v>Householders Insurance</v>
      </c>
      <c r="D6" s="18" t="s">
        <v>24</v>
      </c>
      <c r="E6" s="24" cm="1">
        <f t="array" aca="1" ref="E6" ca="1">SUM(OFFSET(INDIRECT("E"&amp;ROW($E$29)+MATCH($B6&amp;$D6&amp;E$1,$B$30:$B$177&amp;$C$30:$C$177&amp;$D$30:$D$177,0)),,E2,,F2))</f>
        <v>3.5517326494369263E-2</v>
      </c>
      <c r="F6" s="24" cm="1">
        <f t="array" aca="1" ref="F6" ca="1">SUM(OFFSET(INDIRECT("E"&amp;ROW($E$29)+MATCH($B6&amp;$D6&amp;F$1,$B$30:$B$177&amp;$C$30:$C$177&amp;$D$30:$D$177,0)),,E2,,F2))</f>
        <v>2.7233733097239139E-3</v>
      </c>
      <c r="G6" s="10">
        <f ca="1">IFERROR((ROUND(E6,2)-ROUND(F6,2))/ABS(ROUND(F6,2)),0)</f>
        <v>0</v>
      </c>
      <c r="H6" s="21" cm="1">
        <f t="array" aca="1" ref="H6" ca="1">SUM(OFFSET(INDIRECT("E"&amp;ROW($E$29)+MATCH($B6&amp;$D6&amp;H$1,$B$30:$B$177&amp;$C$30:$C$177&amp;$D$30:$D$177,0)),,H2,,I2))</f>
        <v>0</v>
      </c>
      <c r="I6" s="22" cm="1">
        <f t="array" aca="1" ref="I6" ca="1">SUM(OFFSET(INDIRECT("E"&amp;ROW($E$29)+MATCH($B6&amp;$D6&amp;I$1,$B$30:$B$177&amp;$C$30:$C$177&amp;$D$30:$D$177,0)),,H2,,I2))</f>
        <v>0</v>
      </c>
      <c r="J6" s="10">
        <f t="shared" ref="J6:J26" ca="1" si="3">IFERROR((ROUND(H6,2)-ROUND(I6,2))/ABS(ROUND(I6,2)),0)</f>
        <v>0</v>
      </c>
      <c r="K6" s="21" cm="1">
        <f t="array" aca="1" ref="K6" ca="1">SUM(OFFSET(INDIRECT("E"&amp;ROW($E$29)+MATCH($B6&amp;$D6&amp;K$1,$B$30:$B$177&amp;$C$30:$C$177&amp;$D$30:$D$177,0)),,K2,,L2))</f>
        <v>3.5517326494369263E-2</v>
      </c>
      <c r="L6" s="22" cm="1">
        <f t="array" aca="1" ref="L6" ca="1">SUM(OFFSET(INDIRECT("E"&amp;ROW($E$29)+MATCH($B6&amp;$D6&amp;L$1,$B$30:$B$177&amp;$C$30:$C$177&amp;$D$30:$D$177,0)),,K2,,L2))</f>
        <v>2.7233733097239139E-3</v>
      </c>
      <c r="M6" s="10">
        <f t="shared" ref="M6:M26" ca="1" si="4">IFERROR((ROUND(K6,2)-ROUND(L6,2))/ABS(ROUND(L6,2)),0)</f>
        <v>0</v>
      </c>
      <c r="N6" s="21" cm="1">
        <f t="array" aca="1" ref="N6" ca="1">SUM(OFFSET(INDIRECT("E"&amp;ROW($E$29)+MATCH($B6&amp;$D6&amp;N$1,$B$30:$B$177&amp;$C$30:$C$177&amp;$D$30:$D$177,0)),,N2,,O2))</f>
        <v>0</v>
      </c>
      <c r="O6" s="22" cm="1">
        <f t="array" aca="1" ref="O6" ca="1">SUM(OFFSET(INDIRECT("E"&amp;ROW($E$29)+MATCH($B6&amp;$D6&amp;O$1,$B$30:$B$177&amp;$C$30:$C$177&amp;$D$30:$D$177,0)),,N2,,O2))</f>
        <v>0</v>
      </c>
      <c r="P6" s="10">
        <f t="shared" ref="P6:P26" ca="1" si="5">IFERROR((ROUND(N6,2)-ROUND(O6,2))/ABS(ROUND(O6,2)),0)</f>
        <v>0</v>
      </c>
      <c r="Q6" s="21" cm="1">
        <f t="array" aca="1" ref="Q6" ca="1">SUM(OFFSET(INDIRECT("E"&amp;ROW($E$29)+MATCH($B6&amp;$D6&amp;Q$1,$B$30:$B$177&amp;$C$30:$C$177&amp;$D$30:$D$177,0)),,Q2,,R2))</f>
        <v>0</v>
      </c>
      <c r="R6" s="22" cm="1">
        <f t="array" aca="1" ref="R6" ca="1">SUM(OFFSET(INDIRECT("E"&amp;ROW($E$29)+MATCH($B6&amp;$D6&amp;R$1,$B$30:$B$177&amp;$C$30:$C$177&amp;$D$30:$D$177,0)),,Q2,,R2))</f>
        <v>0</v>
      </c>
      <c r="S6" s="10">
        <f t="shared" ref="S6:S26" ca="1" si="6">IFERROR((ROUND(Q6,2)-ROUND(R6,2))/ABS(ROUND(R6,2)),0)</f>
        <v>0</v>
      </c>
      <c r="T6" s="21" cm="1">
        <f t="array" aca="1" ref="T6" ca="1">SUM(OFFSET(INDIRECT("E"&amp;ROW($E$29)+MATCH($B6&amp;$D6&amp;T$1,$B$30:$B$177&amp;$C$30:$C$177&amp;$D$30:$D$177,0)),,T2,,U2))</f>
        <v>0</v>
      </c>
      <c r="U6" s="22" cm="1">
        <f t="array" aca="1" ref="U6" ca="1">SUM(OFFSET(INDIRECT("E"&amp;ROW($E$29)+MATCH($B6&amp;$D6&amp;U$1,$B$30:$B$177&amp;$C$30:$C$177&amp;$D$30:$D$177,0)),,T2,,U2))</f>
        <v>0</v>
      </c>
      <c r="V6" s="10">
        <f t="shared" ref="V6:V26" ca="1" si="7">IFERROR((ROUND(T6,2)-ROUND(U6,2))/ABS(ROUND(U6,2)),0)</f>
        <v>0</v>
      </c>
      <c r="W6" s="70">
        <f t="shared" ref="W6:X21" ca="1" si="8">SUMIFS(OFFSET($E$30:$E$177,,$C$2-2),$B$30:$B$177,$B6,$C$30:$C$177,$D6,$D$30:$D$177,W$1)</f>
        <v>0</v>
      </c>
      <c r="X6" s="22">
        <f t="shared" ca="1" si="8"/>
        <v>0</v>
      </c>
      <c r="Y6" s="10">
        <f t="shared" ref="Y6:Y26" ca="1" si="9">IFERROR((ROUND(W6,2)-ROUND(X6,2))/ABS(ROUND(X6,2)),0)</f>
        <v>0</v>
      </c>
      <c r="Z6" s="21">
        <f t="shared" ref="Z6:AA21" ca="1" si="10">SUMIFS(OFFSET($E$30:$E$177,,$C$2-1),$B$30:$B$177,$B6,$C$30:$C$177,$D6,$D$30:$D$177,Z$1)</f>
        <v>3.5517326494369263E-2</v>
      </c>
      <c r="AA6" s="22">
        <f t="shared" ca="1" si="10"/>
        <v>2.7233733097239139E-3</v>
      </c>
      <c r="AB6" s="10">
        <f t="shared" ref="AB6:AB26" ca="1" si="11">IFERROR((ROUND(Z6,2)-ROUND(AA6,2))/ABS(ROUND(AA6,2)),0)</f>
        <v>0</v>
      </c>
      <c r="AC6" s="21" cm="1">
        <f t="array" aca="1" ref="AC6" ca="1">SUM(OFFSET(INDIRECT("E"&amp;ROW($E$29)+MATCH($B6&amp;$D6&amp;AC$1,$B$30:$B$177&amp;$C$30:$C$177&amp;$D$30:$D$177,0)),,AC2,,AD2))</f>
        <v>3.5517326494369263E-2</v>
      </c>
      <c r="AD6" s="22" cm="1">
        <f t="array" aca="1" ref="AD6" ca="1">SUM(OFFSET(INDIRECT("E"&amp;ROW($E$29)+MATCH($B6&amp;$D6&amp;AD$1,$B$30:$B$177&amp;$C$30:$C$177&amp;$D$30:$D$177,0)),,AC2,,AD2))</f>
        <v>2.7233733097239139E-3</v>
      </c>
      <c r="AE6" s="10">
        <f t="shared" ref="AE6:AE26" ca="1" si="12">IFERROR((ROUND(AC6,2)-ROUND(AD6,2))/ABS(ROUND(AD6,2)),0)</f>
        <v>0</v>
      </c>
    </row>
    <row r="7" spans="1:31" s="8" customFormat="1" ht="19.5" customHeight="1" x14ac:dyDescent="0.2">
      <c r="A7" s="8">
        <f t="shared" ca="1" si="0"/>
        <v>1</v>
      </c>
      <c r="B7" s="54" t="str">
        <f t="shared" ca="1" si="1"/>
        <v>HHH - Householders Insurance</v>
      </c>
      <c r="C7" s="83"/>
      <c r="D7" s="19" t="s">
        <v>25</v>
      </c>
      <c r="E7" s="24" cm="1">
        <f t="array" aca="1" ref="E7" ca="1">SUM(OFFSET(INDIRECT("E"&amp;ROW($E$29)+MATCH($B7&amp;$D7&amp;E$1,$B$30:$B$177&amp;$C$30:$C$177&amp;$D$30:$D$177,0)),,E2,,F2))</f>
        <v>7.9558223850270755</v>
      </c>
      <c r="F7" s="24" cm="1">
        <f t="array" aca="1" ref="F7" ca="1">SUM(OFFSET(INDIRECT("E"&amp;ROW($E$29)+MATCH($B7&amp;$D7&amp;F$1,$B$30:$B$177&amp;$C$30:$C$177&amp;$D$30:$D$177,0)),,E2,,F2))</f>
        <v>4.9476905331911007</v>
      </c>
      <c r="G7" s="11">
        <f t="shared" ref="G7:G26" ca="1" si="13">IFERROR((ROUND(E7,2)-ROUND(F7,2))/ABS(ROUND(F7,2)),0)</f>
        <v>0.608080808080808</v>
      </c>
      <c r="H7" s="23" cm="1">
        <f t="array" aca="1" ref="H7" ca="1">SUM(OFFSET(INDIRECT("E"&amp;ROW($E$29)+MATCH($B7&amp;$D7&amp;H$1,$B$30:$B$177&amp;$C$30:$C$177&amp;$D$30:$D$177,0)),,H2,,I2))</f>
        <v>0</v>
      </c>
      <c r="I7" s="24" cm="1">
        <f t="array" aca="1" ref="I7" ca="1">SUM(OFFSET(INDIRECT("E"&amp;ROW($E$29)+MATCH($B7&amp;$D7&amp;I$1,$B$30:$B$177&amp;$C$30:$C$177&amp;$D$30:$D$177,0)),,H2,,I2))</f>
        <v>0</v>
      </c>
      <c r="J7" s="11">
        <f t="shared" ca="1" si="3"/>
        <v>0</v>
      </c>
      <c r="K7" s="23" cm="1">
        <f t="array" aca="1" ref="K7" ca="1">SUM(OFFSET(INDIRECT("E"&amp;ROW($E$29)+MATCH($B7&amp;$D7&amp;K$1,$B$30:$B$177&amp;$C$30:$C$177&amp;$D$30:$D$177,0)),,K2,,L2))</f>
        <v>7.9558223850270755</v>
      </c>
      <c r="L7" s="24" cm="1">
        <f t="array" aca="1" ref="L7" ca="1">SUM(OFFSET(INDIRECT("E"&amp;ROW($E$29)+MATCH($B7&amp;$D7&amp;L$1,$B$30:$B$177&amp;$C$30:$C$177&amp;$D$30:$D$177,0)),,K2,,L2))</f>
        <v>4.9476905331911007</v>
      </c>
      <c r="M7" s="11">
        <f t="shared" ca="1" si="4"/>
        <v>0.608080808080808</v>
      </c>
      <c r="N7" s="23" cm="1">
        <f t="array" aca="1" ref="N7" ca="1">SUM(OFFSET(INDIRECT("E"&amp;ROW($E$29)+MATCH($B7&amp;$D7&amp;N$1,$B$30:$B$177&amp;$C$30:$C$177&amp;$D$30:$D$177,0)),,N2,,O2))</f>
        <v>0</v>
      </c>
      <c r="O7" s="24" cm="1">
        <f t="array" aca="1" ref="O7" ca="1">SUM(OFFSET(INDIRECT("E"&amp;ROW($E$29)+MATCH($B7&amp;$D7&amp;O$1,$B$30:$B$177&amp;$C$30:$C$177&amp;$D$30:$D$177,0)),,N2,,O2))</f>
        <v>0</v>
      </c>
      <c r="P7" s="11">
        <f t="shared" ca="1" si="5"/>
        <v>0</v>
      </c>
      <c r="Q7" s="23" cm="1">
        <f t="array" aca="1" ref="Q7" ca="1">SUM(OFFSET(INDIRECT("E"&amp;ROW($E$29)+MATCH($B7&amp;$D7&amp;Q$1,$B$30:$B$177&amp;$C$30:$C$177&amp;$D$30:$D$177,0)),,Q2,,R2))</f>
        <v>0</v>
      </c>
      <c r="R7" s="24" cm="1">
        <f t="array" aca="1" ref="R7" ca="1">SUM(OFFSET(INDIRECT("E"&amp;ROW($E$29)+MATCH($B7&amp;$D7&amp;R$1,$B$30:$B$177&amp;$C$30:$C$177&amp;$D$30:$D$177,0)),,Q2,,R2))</f>
        <v>0</v>
      </c>
      <c r="S7" s="11">
        <f t="shared" ca="1" si="6"/>
        <v>0</v>
      </c>
      <c r="T7" s="23" cm="1">
        <f t="array" aca="1" ref="T7" ca="1">SUM(OFFSET(INDIRECT("E"&amp;ROW($E$29)+MATCH($B7&amp;$D7&amp;T$1,$B$30:$B$177&amp;$C$30:$C$177&amp;$D$30:$D$177,0)),,T2,,U2))</f>
        <v>0</v>
      </c>
      <c r="U7" s="24" cm="1">
        <f t="array" aca="1" ref="U7" ca="1">SUM(OFFSET(INDIRECT("E"&amp;ROW($E$29)+MATCH($B7&amp;$D7&amp;U$1,$B$30:$B$177&amp;$C$30:$C$177&amp;$D$30:$D$177,0)),,T2,,U2))</f>
        <v>0</v>
      </c>
      <c r="V7" s="11">
        <f t="shared" ca="1" si="7"/>
        <v>0</v>
      </c>
      <c r="W7" s="23">
        <f t="shared" ca="1" si="8"/>
        <v>0</v>
      </c>
      <c r="X7" s="24">
        <f t="shared" ca="1" si="8"/>
        <v>0</v>
      </c>
      <c r="Y7" s="11">
        <f t="shared" ca="1" si="9"/>
        <v>0</v>
      </c>
      <c r="Z7" s="23">
        <f t="shared" ca="1" si="10"/>
        <v>7.9558223850270755</v>
      </c>
      <c r="AA7" s="24">
        <f t="shared" ca="1" si="10"/>
        <v>4.9476905331911007</v>
      </c>
      <c r="AB7" s="11">
        <f t="shared" ca="1" si="11"/>
        <v>0.608080808080808</v>
      </c>
      <c r="AC7" s="23" cm="1">
        <f t="array" aca="1" ref="AC7" ca="1">SUM(OFFSET(INDIRECT("E"&amp;ROW($E$29)+MATCH($B7&amp;$D7&amp;AC$1,$B$30:$B$177&amp;$C$30:$C$177&amp;$D$30:$D$177,0)),,AC2,,AD2))</f>
        <v>7.9558223850270755</v>
      </c>
      <c r="AD7" s="24" cm="1">
        <f t="array" aca="1" ref="AD7" ca="1">SUM(OFFSET(INDIRECT("E"&amp;ROW($E$29)+MATCH($B7&amp;$D7&amp;AD$1,$B$30:$B$177&amp;$C$30:$C$177&amp;$D$30:$D$177,0)),,AC2,,AD2))</f>
        <v>4.9476905331911007</v>
      </c>
      <c r="AE7" s="11">
        <f t="shared" ca="1" si="12"/>
        <v>0.608080808080808</v>
      </c>
    </row>
    <row r="8" spans="1:31" s="8" customFormat="1" ht="19.5" customHeight="1" x14ac:dyDescent="0.2">
      <c r="A8" s="8">
        <f t="shared" ca="1" si="0"/>
        <v>2</v>
      </c>
      <c r="B8" s="54" t="str">
        <f t="shared" ca="1" si="1"/>
        <v>HPK - Home &amp; Contents Insurance</v>
      </c>
      <c r="C8" s="83" t="str">
        <f t="shared" ca="1" si="2"/>
        <v>Home &amp; Contents Insurance</v>
      </c>
      <c r="D8" s="18" t="s">
        <v>24</v>
      </c>
      <c r="E8" s="23" cm="1">
        <f t="array" aca="1" ref="E8" ca="1">SUM(OFFSET(INDIRECT("E"&amp;ROW($E$29)+MATCH($B8&amp;$D8&amp;E$1,$B$30:$B$177&amp;$C$30:$C$177&amp;$D$30:$D$177,0)),,E2,,F2))</f>
        <v>0.34665356231518674</v>
      </c>
      <c r="F8" s="24" cm="1">
        <f t="array" aca="1" ref="F8" ca="1">SUM(OFFSET(INDIRECT("E"&amp;ROW($E$29)+MATCH($B8&amp;$D8&amp;F$1,$B$30:$B$177&amp;$C$30:$C$177&amp;$D$30:$D$177,0)),,E2,,F2))</f>
        <v>0.36671615105584704</v>
      </c>
      <c r="G8" s="11">
        <f t="shared" ca="1" si="13"/>
        <v>-5.4054054054054106E-2</v>
      </c>
      <c r="H8" s="23" cm="1">
        <f t="array" aca="1" ref="H8" ca="1">SUM(OFFSET(INDIRECT("E"&amp;ROW($E$29)+MATCH($B8&amp;$D8&amp;H$1,$B$30:$B$177&amp;$C$30:$C$177&amp;$D$30:$D$177,0)),,H2,,I2))</f>
        <v>0</v>
      </c>
      <c r="I8" s="24" cm="1">
        <f t="array" aca="1" ref="I8" ca="1">SUM(OFFSET(INDIRECT("E"&amp;ROW($E$29)+MATCH($B8&amp;$D8&amp;I$1,$B$30:$B$177&amp;$C$30:$C$177&amp;$D$30:$D$177,0)),,H2,,I2))</f>
        <v>0</v>
      </c>
      <c r="J8" s="11">
        <f t="shared" ca="1" si="3"/>
        <v>0</v>
      </c>
      <c r="K8" s="23" cm="1">
        <f t="array" aca="1" ref="K8" ca="1">SUM(OFFSET(INDIRECT("E"&amp;ROW($E$29)+MATCH($B8&amp;$D8&amp;K$1,$B$30:$B$177&amp;$C$30:$C$177&amp;$D$30:$D$177,0)),,K2,,L2))</f>
        <v>0.34665356231518674</v>
      </c>
      <c r="L8" s="24" cm="1">
        <f t="array" aca="1" ref="L8" ca="1">SUM(OFFSET(INDIRECT("E"&amp;ROW($E$29)+MATCH($B8&amp;$D8&amp;L$1,$B$30:$B$177&amp;$C$30:$C$177&amp;$D$30:$D$177,0)),,K2,,L2))</f>
        <v>0.36671615105584704</v>
      </c>
      <c r="M8" s="11">
        <f t="shared" ca="1" si="4"/>
        <v>-5.4054054054054106E-2</v>
      </c>
      <c r="N8" s="23" cm="1">
        <f t="array" aca="1" ref="N8" ca="1">SUM(OFFSET(INDIRECT("E"&amp;ROW($E$29)+MATCH($B8&amp;$D8&amp;N$1,$B$30:$B$177&amp;$C$30:$C$177&amp;$D$30:$D$177,0)),,N2,,O2))</f>
        <v>0</v>
      </c>
      <c r="O8" s="24" cm="1">
        <f t="array" aca="1" ref="O8" ca="1">SUM(OFFSET(INDIRECT("E"&amp;ROW($E$29)+MATCH($B8&amp;$D8&amp;O$1,$B$30:$B$177&amp;$C$30:$C$177&amp;$D$30:$D$177,0)),,N2,,O2))</f>
        <v>0</v>
      </c>
      <c r="P8" s="11">
        <f t="shared" ca="1" si="5"/>
        <v>0</v>
      </c>
      <c r="Q8" s="23" cm="1">
        <f t="array" aca="1" ref="Q8" ca="1">SUM(OFFSET(INDIRECT("E"&amp;ROW($E$29)+MATCH($B8&amp;$D8&amp;Q$1,$B$30:$B$177&amp;$C$30:$C$177&amp;$D$30:$D$177,0)),,Q2,,R2))</f>
        <v>0</v>
      </c>
      <c r="R8" s="24" cm="1">
        <f t="array" aca="1" ref="R8" ca="1">SUM(OFFSET(INDIRECT("E"&amp;ROW($E$29)+MATCH($B8&amp;$D8&amp;R$1,$B$30:$B$177&amp;$C$30:$C$177&amp;$D$30:$D$177,0)),,Q2,,R2))</f>
        <v>0</v>
      </c>
      <c r="S8" s="11">
        <f t="shared" ca="1" si="6"/>
        <v>0</v>
      </c>
      <c r="T8" s="23" cm="1">
        <f t="array" aca="1" ref="T8" ca="1">SUM(OFFSET(INDIRECT("E"&amp;ROW($E$29)+MATCH($B8&amp;$D8&amp;T$1,$B$30:$B$177&amp;$C$30:$C$177&amp;$D$30:$D$177,0)),,T2,,U2))</f>
        <v>0</v>
      </c>
      <c r="U8" s="24" cm="1">
        <f t="array" aca="1" ref="U8" ca="1">SUM(OFFSET(INDIRECT("E"&amp;ROW($E$29)+MATCH($B8&amp;$D8&amp;U$1,$B$30:$B$177&amp;$C$30:$C$177&amp;$D$30:$D$177,0)),,T2,,U2))</f>
        <v>0</v>
      </c>
      <c r="V8" s="11">
        <f t="shared" ca="1" si="7"/>
        <v>0</v>
      </c>
      <c r="W8" s="23">
        <f t="shared" ca="1" si="8"/>
        <v>0</v>
      </c>
      <c r="X8" s="24">
        <f t="shared" ca="1" si="8"/>
        <v>0</v>
      </c>
      <c r="Y8" s="11">
        <f t="shared" ca="1" si="9"/>
        <v>0</v>
      </c>
      <c r="Z8" s="23">
        <f t="shared" ca="1" si="10"/>
        <v>0.34665356231518674</v>
      </c>
      <c r="AA8" s="24">
        <f t="shared" ca="1" si="10"/>
        <v>0.36671615105584704</v>
      </c>
      <c r="AB8" s="11">
        <f t="shared" ca="1" si="11"/>
        <v>-5.4054054054054106E-2</v>
      </c>
      <c r="AC8" s="23" cm="1">
        <f t="array" aca="1" ref="AC8" ca="1">SUM(OFFSET(INDIRECT("E"&amp;ROW($E$29)+MATCH($B8&amp;$D8&amp;AC$1,$B$30:$B$177&amp;$C$30:$C$177&amp;$D$30:$D$177,0)),,AC2,,AD2))</f>
        <v>0.34665356231518674</v>
      </c>
      <c r="AD8" s="24" cm="1">
        <f t="array" aca="1" ref="AD8" ca="1">SUM(OFFSET(INDIRECT("E"&amp;ROW($E$29)+MATCH($B8&amp;$D8&amp;AD$1,$B$30:$B$177&amp;$C$30:$C$177&amp;$D$30:$D$177,0)),,AC2,,AD2))</f>
        <v>0.36671615105584704</v>
      </c>
      <c r="AE8" s="11">
        <f t="shared" ca="1" si="12"/>
        <v>-5.4054054054054106E-2</v>
      </c>
    </row>
    <row r="9" spans="1:31" s="8" customFormat="1" ht="19.5" customHeight="1" x14ac:dyDescent="0.2">
      <c r="A9" s="8">
        <f t="shared" ca="1" si="0"/>
        <v>2</v>
      </c>
      <c r="B9" s="54" t="str">
        <f t="shared" ca="1" si="1"/>
        <v>HPK - Home &amp; Contents Insurance</v>
      </c>
      <c r="C9" s="83"/>
      <c r="D9" s="19" t="s">
        <v>25</v>
      </c>
      <c r="E9" s="23" cm="1">
        <f t="array" aca="1" ref="E9" ca="1">SUM(OFFSET(INDIRECT("E"&amp;ROW($E$29)+MATCH($B9&amp;$D9&amp;E$1,$B$30:$B$177&amp;$C$30:$C$177&amp;$D$30:$D$177,0)),,E2,,F2))</f>
        <v>1.1228567503048501</v>
      </c>
      <c r="F9" s="24" cm="1">
        <f t="array" aca="1" ref="F9" ca="1">SUM(OFFSET(INDIRECT("E"&amp;ROW($E$29)+MATCH($B9&amp;$D9&amp;F$1,$B$30:$B$177&amp;$C$30:$C$177&amp;$D$30:$D$177,0)),,E2,,F2))</f>
        <v>10.910298648651064</v>
      </c>
      <c r="G9" s="11">
        <f t="shared" ca="1" si="13"/>
        <v>-0.89734188817598526</v>
      </c>
      <c r="H9" s="23" cm="1">
        <f t="array" aca="1" ref="H9" ca="1">SUM(OFFSET(INDIRECT("E"&amp;ROW($E$29)+MATCH($B9&amp;$D9&amp;H$1,$B$30:$B$177&amp;$C$30:$C$177&amp;$D$30:$D$177,0)),,H2,,I2))</f>
        <v>0</v>
      </c>
      <c r="I9" s="24" cm="1">
        <f t="array" aca="1" ref="I9" ca="1">SUM(OFFSET(INDIRECT("E"&amp;ROW($E$29)+MATCH($B9&amp;$D9&amp;I$1,$B$30:$B$177&amp;$C$30:$C$177&amp;$D$30:$D$177,0)),,H2,,I2))</f>
        <v>0</v>
      </c>
      <c r="J9" s="11">
        <f t="shared" ca="1" si="3"/>
        <v>0</v>
      </c>
      <c r="K9" s="23" cm="1">
        <f t="array" aca="1" ref="K9" ca="1">SUM(OFFSET(INDIRECT("E"&amp;ROW($E$29)+MATCH($B9&amp;$D9&amp;K$1,$B$30:$B$177&amp;$C$30:$C$177&amp;$D$30:$D$177,0)),,K2,,L2))</f>
        <v>1.1228567503048501</v>
      </c>
      <c r="L9" s="24" cm="1">
        <f t="array" aca="1" ref="L9" ca="1">SUM(OFFSET(INDIRECT("E"&amp;ROW($E$29)+MATCH($B9&amp;$D9&amp;L$1,$B$30:$B$177&amp;$C$30:$C$177&amp;$D$30:$D$177,0)),,K2,,L2))</f>
        <v>10.910298648651064</v>
      </c>
      <c r="M9" s="11">
        <f t="shared" ca="1" si="4"/>
        <v>-0.89734188817598526</v>
      </c>
      <c r="N9" s="23" cm="1">
        <f t="array" aca="1" ref="N9" ca="1">SUM(OFFSET(INDIRECT("E"&amp;ROW($E$29)+MATCH($B9&amp;$D9&amp;N$1,$B$30:$B$177&amp;$C$30:$C$177&amp;$D$30:$D$177,0)),,N2,,O2))</f>
        <v>0</v>
      </c>
      <c r="O9" s="24" cm="1">
        <f t="array" aca="1" ref="O9" ca="1">SUM(OFFSET(INDIRECT("E"&amp;ROW($E$29)+MATCH($B9&amp;$D9&amp;O$1,$B$30:$B$177&amp;$C$30:$C$177&amp;$D$30:$D$177,0)),,N2,,O2))</f>
        <v>0</v>
      </c>
      <c r="P9" s="11">
        <f t="shared" ca="1" si="5"/>
        <v>0</v>
      </c>
      <c r="Q9" s="23" cm="1">
        <f t="array" aca="1" ref="Q9" ca="1">SUM(OFFSET(INDIRECT("E"&amp;ROW($E$29)+MATCH($B9&amp;$D9&amp;Q$1,$B$30:$B$177&amp;$C$30:$C$177&amp;$D$30:$D$177,0)),,Q2,,R2))</f>
        <v>0</v>
      </c>
      <c r="R9" s="24" cm="1">
        <f t="array" aca="1" ref="R9" ca="1">SUM(OFFSET(INDIRECT("E"&amp;ROW($E$29)+MATCH($B9&amp;$D9&amp;R$1,$B$30:$B$177&amp;$C$30:$C$177&amp;$D$30:$D$177,0)),,Q2,,R2))</f>
        <v>0</v>
      </c>
      <c r="S9" s="11">
        <f t="shared" ca="1" si="6"/>
        <v>0</v>
      </c>
      <c r="T9" s="23" cm="1">
        <f t="array" aca="1" ref="T9" ca="1">SUM(OFFSET(INDIRECT("E"&amp;ROW($E$29)+MATCH($B9&amp;$D9&amp;T$1,$B$30:$B$177&amp;$C$30:$C$177&amp;$D$30:$D$177,0)),,T2,,U2))</f>
        <v>0</v>
      </c>
      <c r="U9" s="24" cm="1">
        <f t="array" aca="1" ref="U9" ca="1">SUM(OFFSET(INDIRECT("E"&amp;ROW($E$29)+MATCH($B9&amp;$D9&amp;U$1,$B$30:$B$177&amp;$C$30:$C$177&amp;$D$30:$D$177,0)),,T2,,U2))</f>
        <v>0</v>
      </c>
      <c r="V9" s="11">
        <f t="shared" ca="1" si="7"/>
        <v>0</v>
      </c>
      <c r="W9" s="23">
        <f t="shared" ca="1" si="8"/>
        <v>0</v>
      </c>
      <c r="X9" s="24">
        <f t="shared" ca="1" si="8"/>
        <v>0</v>
      </c>
      <c r="Y9" s="11">
        <f t="shared" ca="1" si="9"/>
        <v>0</v>
      </c>
      <c r="Z9" s="23">
        <f t="shared" ca="1" si="10"/>
        <v>1.1228567503048501</v>
      </c>
      <c r="AA9" s="24">
        <f t="shared" ca="1" si="10"/>
        <v>10.910298648651064</v>
      </c>
      <c r="AB9" s="11">
        <f t="shared" ca="1" si="11"/>
        <v>-0.89734188817598526</v>
      </c>
      <c r="AC9" s="23" cm="1">
        <f t="array" aca="1" ref="AC9" ca="1">SUM(OFFSET(INDIRECT("E"&amp;ROW($E$29)+MATCH($B9&amp;$D9&amp;AC$1,$B$30:$B$177&amp;$C$30:$C$177&amp;$D$30:$D$177,0)),,AC2,,AD2))</f>
        <v>1.1228567503048501</v>
      </c>
      <c r="AD9" s="24" cm="1">
        <f t="array" aca="1" ref="AD9" ca="1">SUM(OFFSET(INDIRECT("E"&amp;ROW($E$29)+MATCH($B9&amp;$D9&amp;AD$1,$B$30:$B$177&amp;$C$30:$C$177&amp;$D$30:$D$177,0)),,AC2,,AD2))</f>
        <v>10.910298648651064</v>
      </c>
      <c r="AE9" s="11">
        <f t="shared" ca="1" si="12"/>
        <v>-0.89734188817598526</v>
      </c>
    </row>
    <row r="10" spans="1:31" s="8" customFormat="1" ht="19.5" customHeight="1" x14ac:dyDescent="0.2">
      <c r="A10" s="8">
        <f t="shared" ca="1" si="0"/>
        <v>3</v>
      </c>
      <c r="B10" s="54" t="str">
        <f t="shared" ca="1" si="1"/>
        <v>PAN - Personal Accident</v>
      </c>
      <c r="C10" s="83" t="str">
        <f t="shared" ca="1" si="2"/>
        <v>Personal Accident</v>
      </c>
      <c r="D10" s="18" t="s">
        <v>24</v>
      </c>
      <c r="E10" s="23" cm="1">
        <f t="array" aca="1" ref="E10" ca="1">SUM(OFFSET(INDIRECT("E"&amp;ROW($E$29)+MATCH($B10&amp;$D10&amp;E$1,$B$30:$B$177&amp;$C$30:$C$177&amp;$D$30:$D$177,0)),,E2,,F2))</f>
        <v>4.8042238739653E-2</v>
      </c>
      <c r="F10" s="24" cm="1">
        <f t="array" aca="1" ref="F10" ca="1">SUM(OFFSET(INDIRECT("E"&amp;ROW($E$29)+MATCH($B10&amp;$D10&amp;F$1,$B$30:$B$177&amp;$C$30:$C$177&amp;$D$30:$D$177,0)),,E2,,F2))</f>
        <v>1.0175410653729497E-3</v>
      </c>
      <c r="G10" s="11">
        <f t="shared" ca="1" si="13"/>
        <v>0</v>
      </c>
      <c r="H10" s="23" cm="1">
        <f t="array" aca="1" ref="H10" ca="1">SUM(OFFSET(INDIRECT("E"&amp;ROW($E$29)+MATCH($B10&amp;$D10&amp;H$1,$B$30:$B$177&amp;$C$30:$C$177&amp;$D$30:$D$177,0)),,H2,,I2))</f>
        <v>0</v>
      </c>
      <c r="I10" s="24" cm="1">
        <f t="array" aca="1" ref="I10" ca="1">SUM(OFFSET(INDIRECT("E"&amp;ROW($E$29)+MATCH($B10&amp;$D10&amp;I$1,$B$30:$B$177&amp;$C$30:$C$177&amp;$D$30:$D$177,0)),,H2,,I2))</f>
        <v>0</v>
      </c>
      <c r="J10" s="11">
        <f t="shared" ca="1" si="3"/>
        <v>0</v>
      </c>
      <c r="K10" s="23" cm="1">
        <f t="array" aca="1" ref="K10" ca="1">SUM(OFFSET(INDIRECT("E"&amp;ROW($E$29)+MATCH($B10&amp;$D10&amp;K$1,$B$30:$B$177&amp;$C$30:$C$177&amp;$D$30:$D$177,0)),,K2,,L2))</f>
        <v>4.8042238739653E-2</v>
      </c>
      <c r="L10" s="24" cm="1">
        <f t="array" aca="1" ref="L10" ca="1">SUM(OFFSET(INDIRECT("E"&amp;ROW($E$29)+MATCH($B10&amp;$D10&amp;L$1,$B$30:$B$177&amp;$C$30:$C$177&amp;$D$30:$D$177,0)),,K2,,L2))</f>
        <v>1.0175410653729497E-3</v>
      </c>
      <c r="M10" s="11">
        <f t="shared" ca="1" si="4"/>
        <v>0</v>
      </c>
      <c r="N10" s="23" cm="1">
        <f t="array" aca="1" ref="N10" ca="1">SUM(OFFSET(INDIRECT("E"&amp;ROW($E$29)+MATCH($B10&amp;$D10&amp;N$1,$B$30:$B$177&amp;$C$30:$C$177&amp;$D$30:$D$177,0)),,N2,,O2))</f>
        <v>0</v>
      </c>
      <c r="O10" s="24" cm="1">
        <f t="array" aca="1" ref="O10" ca="1">SUM(OFFSET(INDIRECT("E"&amp;ROW($E$29)+MATCH($B10&amp;$D10&amp;O$1,$B$30:$B$177&amp;$C$30:$C$177&amp;$D$30:$D$177,0)),,N2,,O2))</f>
        <v>0</v>
      </c>
      <c r="P10" s="11">
        <f t="shared" ca="1" si="5"/>
        <v>0</v>
      </c>
      <c r="Q10" s="23" cm="1">
        <f t="array" aca="1" ref="Q10" ca="1">SUM(OFFSET(INDIRECT("E"&amp;ROW($E$29)+MATCH($B10&amp;$D10&amp;Q$1,$B$30:$B$177&amp;$C$30:$C$177&amp;$D$30:$D$177,0)),,Q2,,R2))</f>
        <v>0</v>
      </c>
      <c r="R10" s="24" cm="1">
        <f t="array" aca="1" ref="R10" ca="1">SUM(OFFSET(INDIRECT("E"&amp;ROW($E$29)+MATCH($B10&amp;$D10&amp;R$1,$B$30:$B$177&amp;$C$30:$C$177&amp;$D$30:$D$177,0)),,Q2,,R2))</f>
        <v>0</v>
      </c>
      <c r="S10" s="11">
        <f t="shared" ca="1" si="6"/>
        <v>0</v>
      </c>
      <c r="T10" s="23" cm="1">
        <f t="array" aca="1" ref="T10" ca="1">SUM(OFFSET(INDIRECT("E"&amp;ROW($E$29)+MATCH($B10&amp;$D10&amp;T$1,$B$30:$B$177&amp;$C$30:$C$177&amp;$D$30:$D$177,0)),,T2,,U2))</f>
        <v>0</v>
      </c>
      <c r="U10" s="24" cm="1">
        <f t="array" aca="1" ref="U10" ca="1">SUM(OFFSET(INDIRECT("E"&amp;ROW($E$29)+MATCH($B10&amp;$D10&amp;U$1,$B$30:$B$177&amp;$C$30:$C$177&amp;$D$30:$D$177,0)),,T2,,U2))</f>
        <v>0</v>
      </c>
      <c r="V10" s="11">
        <f t="shared" ca="1" si="7"/>
        <v>0</v>
      </c>
      <c r="W10" s="23">
        <f t="shared" ca="1" si="8"/>
        <v>0</v>
      </c>
      <c r="X10" s="24">
        <f t="shared" ca="1" si="8"/>
        <v>0</v>
      </c>
      <c r="Y10" s="11">
        <f t="shared" ca="1" si="9"/>
        <v>0</v>
      </c>
      <c r="Z10" s="23">
        <f t="shared" ca="1" si="10"/>
        <v>4.8042238739653E-2</v>
      </c>
      <c r="AA10" s="24">
        <f t="shared" ca="1" si="10"/>
        <v>1.0175410653729497E-3</v>
      </c>
      <c r="AB10" s="11">
        <f t="shared" ca="1" si="11"/>
        <v>0</v>
      </c>
      <c r="AC10" s="23" cm="1">
        <f t="array" aca="1" ref="AC10" ca="1">SUM(OFFSET(INDIRECT("E"&amp;ROW($E$29)+MATCH($B10&amp;$D10&amp;AC$1,$B$30:$B$177&amp;$C$30:$C$177&amp;$D$30:$D$177,0)),,AC2,,AD2))</f>
        <v>4.8042238739653E-2</v>
      </c>
      <c r="AD10" s="24" cm="1">
        <f t="array" aca="1" ref="AD10" ca="1">SUM(OFFSET(INDIRECT("E"&amp;ROW($E$29)+MATCH($B10&amp;$D10&amp;AD$1,$B$30:$B$177&amp;$C$30:$C$177&amp;$D$30:$D$177,0)),,AC2,,AD2))</f>
        <v>1.0175410653729497E-3</v>
      </c>
      <c r="AE10" s="11">
        <f t="shared" ca="1" si="12"/>
        <v>0</v>
      </c>
    </row>
    <row r="11" spans="1:31" s="8" customFormat="1" ht="19.5" customHeight="1" x14ac:dyDescent="0.2">
      <c r="A11" s="8">
        <f t="shared" ca="1" si="0"/>
        <v>3</v>
      </c>
      <c r="B11" s="54" t="str">
        <f t="shared" ca="1" si="1"/>
        <v>PAN - Personal Accident</v>
      </c>
      <c r="C11" s="83"/>
      <c r="D11" s="19" t="s">
        <v>25</v>
      </c>
      <c r="E11" s="23" cm="1">
        <f t="array" aca="1" ref="E11" ca="1">SUM(OFFSET(INDIRECT("E"&amp;ROW($E$29)+MATCH($B11&amp;$D11&amp;E$1,$B$30:$B$177&amp;$C$30:$C$177&amp;$D$30:$D$177,0)),,E2,,F2))</f>
        <v>1.0439785014683041</v>
      </c>
      <c r="F11" s="24" cm="1">
        <f t="array" aca="1" ref="F11" ca="1">SUM(OFFSET(INDIRECT("E"&amp;ROW($E$29)+MATCH($B11&amp;$D11&amp;F$1,$B$30:$B$177&amp;$C$30:$C$177&amp;$D$30:$D$177,0)),,E2,,F2))</f>
        <v>4.3887629431843163</v>
      </c>
      <c r="G11" s="11">
        <f t="shared" ca="1" si="13"/>
        <v>-0.7630979498861048</v>
      </c>
      <c r="H11" s="23" cm="1">
        <f t="array" aca="1" ref="H11" ca="1">SUM(OFFSET(INDIRECT("E"&amp;ROW($E$29)+MATCH($B11&amp;$D11&amp;H$1,$B$30:$B$177&amp;$C$30:$C$177&amp;$D$30:$D$177,0)),,H2,,I2))</f>
        <v>0</v>
      </c>
      <c r="I11" s="24" cm="1">
        <f t="array" aca="1" ref="I11" ca="1">SUM(OFFSET(INDIRECT("E"&amp;ROW($E$29)+MATCH($B11&amp;$D11&amp;I$1,$B$30:$B$177&amp;$C$30:$C$177&amp;$D$30:$D$177,0)),,H2,,I2))</f>
        <v>0</v>
      </c>
      <c r="J11" s="11">
        <f t="shared" ca="1" si="3"/>
        <v>0</v>
      </c>
      <c r="K11" s="23" cm="1">
        <f t="array" aca="1" ref="K11" ca="1">SUM(OFFSET(INDIRECT("E"&amp;ROW($E$29)+MATCH($B11&amp;$D11&amp;K$1,$B$30:$B$177&amp;$C$30:$C$177&amp;$D$30:$D$177,0)),,K2,,L2))</f>
        <v>1.0439785014683041</v>
      </c>
      <c r="L11" s="24" cm="1">
        <f t="array" aca="1" ref="L11" ca="1">SUM(OFFSET(INDIRECT("E"&amp;ROW($E$29)+MATCH($B11&amp;$D11&amp;L$1,$B$30:$B$177&amp;$C$30:$C$177&amp;$D$30:$D$177,0)),,K2,,L2))</f>
        <v>4.3887629431843163</v>
      </c>
      <c r="M11" s="11">
        <f t="shared" ca="1" si="4"/>
        <v>-0.7630979498861048</v>
      </c>
      <c r="N11" s="23" cm="1">
        <f t="array" aca="1" ref="N11" ca="1">SUM(OFFSET(INDIRECT("E"&amp;ROW($E$29)+MATCH($B11&amp;$D11&amp;N$1,$B$30:$B$177&amp;$C$30:$C$177&amp;$D$30:$D$177,0)),,N2,,O2))</f>
        <v>0</v>
      </c>
      <c r="O11" s="24" cm="1">
        <f t="array" aca="1" ref="O11" ca="1">SUM(OFFSET(INDIRECT("E"&amp;ROW($E$29)+MATCH($B11&amp;$D11&amp;O$1,$B$30:$B$177&amp;$C$30:$C$177&amp;$D$30:$D$177,0)),,N2,,O2))</f>
        <v>0</v>
      </c>
      <c r="P11" s="11">
        <f t="shared" ca="1" si="5"/>
        <v>0</v>
      </c>
      <c r="Q11" s="23" cm="1">
        <f t="array" aca="1" ref="Q11" ca="1">SUM(OFFSET(INDIRECT("E"&amp;ROW($E$29)+MATCH($B11&amp;$D11&amp;Q$1,$B$30:$B$177&amp;$C$30:$C$177&amp;$D$30:$D$177,0)),,Q2,,R2))</f>
        <v>0</v>
      </c>
      <c r="R11" s="24" cm="1">
        <f t="array" aca="1" ref="R11" ca="1">SUM(OFFSET(INDIRECT("E"&amp;ROW($E$29)+MATCH($B11&amp;$D11&amp;R$1,$B$30:$B$177&amp;$C$30:$C$177&amp;$D$30:$D$177,0)),,Q2,,R2))</f>
        <v>0</v>
      </c>
      <c r="S11" s="11">
        <f t="shared" ca="1" si="6"/>
        <v>0</v>
      </c>
      <c r="T11" s="23" cm="1">
        <f t="array" aca="1" ref="T11" ca="1">SUM(OFFSET(INDIRECT("E"&amp;ROW($E$29)+MATCH($B11&amp;$D11&amp;T$1,$B$30:$B$177&amp;$C$30:$C$177&amp;$D$30:$D$177,0)),,T2,,U2))</f>
        <v>0</v>
      </c>
      <c r="U11" s="24" cm="1">
        <f t="array" aca="1" ref="U11" ca="1">SUM(OFFSET(INDIRECT("E"&amp;ROW($E$29)+MATCH($B11&amp;$D11&amp;U$1,$B$30:$B$177&amp;$C$30:$C$177&amp;$D$30:$D$177,0)),,T2,,U2))</f>
        <v>0</v>
      </c>
      <c r="V11" s="11">
        <f t="shared" ca="1" si="7"/>
        <v>0</v>
      </c>
      <c r="W11" s="23">
        <f t="shared" ca="1" si="8"/>
        <v>0</v>
      </c>
      <c r="X11" s="24">
        <f t="shared" ca="1" si="8"/>
        <v>0</v>
      </c>
      <c r="Y11" s="11">
        <f t="shared" ca="1" si="9"/>
        <v>0</v>
      </c>
      <c r="Z11" s="23">
        <f t="shared" ca="1" si="10"/>
        <v>1.0439785014683041</v>
      </c>
      <c r="AA11" s="24">
        <f t="shared" ca="1" si="10"/>
        <v>4.3887629431843163</v>
      </c>
      <c r="AB11" s="11">
        <f t="shared" ca="1" si="11"/>
        <v>-0.7630979498861048</v>
      </c>
      <c r="AC11" s="23" cm="1">
        <f t="array" aca="1" ref="AC11" ca="1">SUM(OFFSET(INDIRECT("E"&amp;ROW($E$29)+MATCH($B11&amp;$D11&amp;AC$1,$B$30:$B$177&amp;$C$30:$C$177&amp;$D$30:$D$177,0)),,AC2,,AD2))</f>
        <v>1.0439785014683041</v>
      </c>
      <c r="AD11" s="24" cm="1">
        <f t="array" aca="1" ref="AD11" ca="1">SUM(OFFSET(INDIRECT("E"&amp;ROW($E$29)+MATCH($B11&amp;$D11&amp;AD$1,$B$30:$B$177&amp;$C$30:$C$177&amp;$D$30:$D$177,0)),,AC2,,AD2))</f>
        <v>4.3887629431843163</v>
      </c>
      <c r="AE11" s="11">
        <f t="shared" ca="1" si="12"/>
        <v>-0.7630979498861048</v>
      </c>
    </row>
    <row r="12" spans="1:31" s="8" customFormat="1" ht="19.5" customHeight="1" x14ac:dyDescent="0.2">
      <c r="A12" s="8">
        <f t="shared" ca="1" si="0"/>
        <v>4</v>
      </c>
      <c r="B12" s="54" t="str">
        <f t="shared" ca="1" si="1"/>
        <v>PIT - Travel Insurance</v>
      </c>
      <c r="C12" s="83" t="str">
        <f t="shared" ca="1" si="2"/>
        <v>Travel Insurance</v>
      </c>
      <c r="D12" s="18" t="s">
        <v>24</v>
      </c>
      <c r="E12" s="23" cm="1">
        <f t="array" aca="1" ref="E12" ca="1">SUM(OFFSET(INDIRECT("E"&amp;ROW($E$29)+MATCH($B12&amp;$D12&amp;E$1,$B$30:$B$177&amp;$C$30:$C$177&amp;$D$30:$D$177,0)),,E2,,F2))</f>
        <v>0.20766646321630947</v>
      </c>
      <c r="F12" s="24" cm="1">
        <f t="array" aca="1" ref="F12" ca="1">SUM(OFFSET(INDIRECT("E"&amp;ROW($E$29)+MATCH($B12&amp;$D12&amp;F$1,$B$30:$B$177&amp;$C$30:$C$177&amp;$D$30:$D$177,0)),,E2,,F2))</f>
        <v>6.6892670191435313E-2</v>
      </c>
      <c r="G12" s="11">
        <f t="shared" ca="1" si="13"/>
        <v>1.9999999999999996</v>
      </c>
      <c r="H12" s="23" cm="1">
        <f t="array" aca="1" ref="H12" ca="1">SUM(OFFSET(INDIRECT("E"&amp;ROW($E$29)+MATCH($B12&amp;$D12&amp;H$1,$B$30:$B$177&amp;$C$30:$C$177&amp;$D$30:$D$177,0)),,H2,,I2))</f>
        <v>0</v>
      </c>
      <c r="I12" s="24" cm="1">
        <f t="array" aca="1" ref="I12" ca="1">SUM(OFFSET(INDIRECT("E"&amp;ROW($E$29)+MATCH($B12&amp;$D12&amp;I$1,$B$30:$B$177&amp;$C$30:$C$177&amp;$D$30:$D$177,0)),,H2,,I2))</f>
        <v>0</v>
      </c>
      <c r="J12" s="11">
        <f t="shared" ca="1" si="3"/>
        <v>0</v>
      </c>
      <c r="K12" s="23" cm="1">
        <f t="array" aca="1" ref="K12" ca="1">SUM(OFFSET(INDIRECT("E"&amp;ROW($E$29)+MATCH($B12&amp;$D12&amp;K$1,$B$30:$B$177&amp;$C$30:$C$177&amp;$D$30:$D$177,0)),,K2,,L2))</f>
        <v>0.20766646321630947</v>
      </c>
      <c r="L12" s="24" cm="1">
        <f t="array" aca="1" ref="L12" ca="1">SUM(OFFSET(INDIRECT("E"&amp;ROW($E$29)+MATCH($B12&amp;$D12&amp;L$1,$B$30:$B$177&amp;$C$30:$C$177&amp;$D$30:$D$177,0)),,K2,,L2))</f>
        <v>6.6892670191435313E-2</v>
      </c>
      <c r="M12" s="11">
        <f t="shared" ca="1" si="4"/>
        <v>1.9999999999999996</v>
      </c>
      <c r="N12" s="23" cm="1">
        <f t="array" aca="1" ref="N12" ca="1">SUM(OFFSET(INDIRECT("E"&amp;ROW($E$29)+MATCH($B12&amp;$D12&amp;N$1,$B$30:$B$177&amp;$C$30:$C$177&amp;$D$30:$D$177,0)),,N2,,O2))</f>
        <v>0</v>
      </c>
      <c r="O12" s="24" cm="1">
        <f t="array" aca="1" ref="O12" ca="1">SUM(OFFSET(INDIRECT("E"&amp;ROW($E$29)+MATCH($B12&amp;$D12&amp;O$1,$B$30:$B$177&amp;$C$30:$C$177&amp;$D$30:$D$177,0)),,N2,,O2))</f>
        <v>0</v>
      </c>
      <c r="P12" s="11">
        <f t="shared" ca="1" si="5"/>
        <v>0</v>
      </c>
      <c r="Q12" s="23" cm="1">
        <f t="array" aca="1" ref="Q12" ca="1">SUM(OFFSET(INDIRECT("E"&amp;ROW($E$29)+MATCH($B12&amp;$D12&amp;Q$1,$B$30:$B$177&amp;$C$30:$C$177&amp;$D$30:$D$177,0)),,Q2,,R2))</f>
        <v>0</v>
      </c>
      <c r="R12" s="24" cm="1">
        <f t="array" aca="1" ref="R12" ca="1">SUM(OFFSET(INDIRECT("E"&amp;ROW($E$29)+MATCH($B12&amp;$D12&amp;R$1,$B$30:$B$177&amp;$C$30:$C$177&amp;$D$30:$D$177,0)),,Q2,,R2))</f>
        <v>0</v>
      </c>
      <c r="S12" s="11">
        <f t="shared" ca="1" si="6"/>
        <v>0</v>
      </c>
      <c r="T12" s="23" cm="1">
        <f t="array" aca="1" ref="T12" ca="1">SUM(OFFSET(INDIRECT("E"&amp;ROW($E$29)+MATCH($B12&amp;$D12&amp;T$1,$B$30:$B$177&amp;$C$30:$C$177&amp;$D$30:$D$177,0)),,T2,,U2))</f>
        <v>0</v>
      </c>
      <c r="U12" s="24" cm="1">
        <f t="array" aca="1" ref="U12" ca="1">SUM(OFFSET(INDIRECT("E"&amp;ROW($E$29)+MATCH($B12&amp;$D12&amp;U$1,$B$30:$B$177&amp;$C$30:$C$177&amp;$D$30:$D$177,0)),,T2,,U2))</f>
        <v>0</v>
      </c>
      <c r="V12" s="11">
        <f t="shared" ca="1" si="7"/>
        <v>0</v>
      </c>
      <c r="W12" s="23">
        <f t="shared" ca="1" si="8"/>
        <v>0</v>
      </c>
      <c r="X12" s="24">
        <f t="shared" ca="1" si="8"/>
        <v>0</v>
      </c>
      <c r="Y12" s="11">
        <f t="shared" ca="1" si="9"/>
        <v>0</v>
      </c>
      <c r="Z12" s="23">
        <f t="shared" ca="1" si="10"/>
        <v>0.20766646321630947</v>
      </c>
      <c r="AA12" s="24">
        <f t="shared" ca="1" si="10"/>
        <v>6.6892670191435313E-2</v>
      </c>
      <c r="AB12" s="11">
        <f t="shared" ca="1" si="11"/>
        <v>1.9999999999999996</v>
      </c>
      <c r="AC12" s="23" cm="1">
        <f t="array" aca="1" ref="AC12" ca="1">SUM(OFFSET(INDIRECT("E"&amp;ROW($E$29)+MATCH($B12&amp;$D12&amp;AC$1,$B$30:$B$177&amp;$C$30:$C$177&amp;$D$30:$D$177,0)),,AC2,,AD2))</f>
        <v>0.20766646321630947</v>
      </c>
      <c r="AD12" s="24" cm="1">
        <f t="array" aca="1" ref="AD12" ca="1">SUM(OFFSET(INDIRECT("E"&amp;ROW($E$29)+MATCH($B12&amp;$D12&amp;AD$1,$B$30:$B$177&amp;$C$30:$C$177&amp;$D$30:$D$177,0)),,AC2,,AD2))</f>
        <v>6.6892670191435313E-2</v>
      </c>
      <c r="AE12" s="11">
        <f t="shared" ca="1" si="12"/>
        <v>1.9999999999999996</v>
      </c>
    </row>
    <row r="13" spans="1:31" s="8" customFormat="1" ht="19.5" customHeight="1" x14ac:dyDescent="0.2">
      <c r="A13" s="8">
        <f t="shared" ca="1" si="0"/>
        <v>4</v>
      </c>
      <c r="B13" s="54" t="str">
        <f t="shared" ca="1" si="1"/>
        <v>PIT - Travel Insurance</v>
      </c>
      <c r="C13" s="83"/>
      <c r="D13" s="19" t="s">
        <v>25</v>
      </c>
      <c r="E13" s="64" cm="1">
        <f t="array" aca="1" ref="E13" ca="1">SUM(OFFSET(INDIRECT("E"&amp;ROW($E$29)+MATCH($B13&amp;$D13&amp;E$1,$B$30:$B$177&amp;$C$30:$C$177&amp;$D$30:$D$177,0)),,E2,,F2))</f>
        <v>0.60687606817481821</v>
      </c>
      <c r="F13" s="65" cm="1">
        <f t="array" aca="1" ref="F13" ca="1">SUM(OFFSET(INDIRECT("E"&amp;ROW($E$29)+MATCH($B13&amp;$D13&amp;F$1,$B$30:$B$177&amp;$C$30:$C$177&amp;$D$30:$D$177,0)),,E2,,F2))</f>
        <v>0.42004739631435067</v>
      </c>
      <c r="G13" s="66">
        <f t="shared" ca="1" si="13"/>
        <v>0.45238095238095238</v>
      </c>
      <c r="H13" s="64" cm="1">
        <f t="array" aca="1" ref="H13" ca="1">SUM(OFFSET(INDIRECT("E"&amp;ROW($E$29)+MATCH($B13&amp;$D13&amp;H$1,$B$30:$B$177&amp;$C$30:$C$177&amp;$D$30:$D$177,0)),,H2,,I2))</f>
        <v>0</v>
      </c>
      <c r="I13" s="65" cm="1">
        <f t="array" aca="1" ref="I13" ca="1">SUM(OFFSET(INDIRECT("E"&amp;ROW($E$29)+MATCH($B13&amp;$D13&amp;I$1,$B$30:$B$177&amp;$C$30:$C$177&amp;$D$30:$D$177,0)),,H2,,I2))</f>
        <v>0</v>
      </c>
      <c r="J13" s="66">
        <f t="shared" ca="1" si="3"/>
        <v>0</v>
      </c>
      <c r="K13" s="67" cm="1">
        <f t="array" aca="1" ref="K13" ca="1">SUM(OFFSET(INDIRECT("E"&amp;ROW($E$29)+MATCH($B13&amp;$D13&amp;K$1,$B$30:$B$177&amp;$C$30:$C$177&amp;$D$30:$D$177,0)),,K2,,L2))</f>
        <v>0.60687606817481821</v>
      </c>
      <c r="L13" s="68" cm="1">
        <f t="array" aca="1" ref="L13" ca="1">SUM(OFFSET(INDIRECT("E"&amp;ROW($E$29)+MATCH($B13&amp;$D13&amp;L$1,$B$30:$B$177&amp;$C$30:$C$177&amp;$D$30:$D$177,0)),,K2,,L2))</f>
        <v>0.42004739631435067</v>
      </c>
      <c r="M13" s="66">
        <f t="shared" ca="1" si="4"/>
        <v>0.45238095238095238</v>
      </c>
      <c r="N13" s="67" cm="1">
        <f t="array" aca="1" ref="N13" ca="1">SUM(OFFSET(INDIRECT("E"&amp;ROW($E$29)+MATCH($B13&amp;$D13&amp;N$1,$B$30:$B$177&amp;$C$30:$C$177&amp;$D$30:$D$177,0)),,N2,,O2))</f>
        <v>0</v>
      </c>
      <c r="O13" s="68" cm="1">
        <f t="array" aca="1" ref="O13" ca="1">SUM(OFFSET(INDIRECT("E"&amp;ROW($E$29)+MATCH($B13&amp;$D13&amp;O$1,$B$30:$B$177&amp;$C$30:$C$177&amp;$D$30:$D$177,0)),,N2,,O2))</f>
        <v>0</v>
      </c>
      <c r="P13" s="66">
        <f t="shared" ca="1" si="5"/>
        <v>0</v>
      </c>
      <c r="Q13" s="64" cm="1">
        <f t="array" aca="1" ref="Q13" ca="1">SUM(OFFSET(INDIRECT("E"&amp;ROW($E$29)+MATCH($B13&amp;$D13&amp;Q$1,$B$30:$B$177&amp;$C$30:$C$177&amp;$D$30:$D$177,0)),,Q2,,R2))</f>
        <v>0</v>
      </c>
      <c r="R13" s="65" cm="1">
        <f t="array" aca="1" ref="R13" ca="1">SUM(OFFSET(INDIRECT("E"&amp;ROW($E$29)+MATCH($B13&amp;$D13&amp;R$1,$B$30:$B$177&amp;$C$30:$C$177&amp;$D$30:$D$177,0)),,Q2,,R2))</f>
        <v>0</v>
      </c>
      <c r="S13" s="66">
        <f t="shared" ca="1" si="6"/>
        <v>0</v>
      </c>
      <c r="T13" s="64" cm="1">
        <f t="array" aca="1" ref="T13" ca="1">SUM(OFFSET(INDIRECT("E"&amp;ROW($E$29)+MATCH($B13&amp;$D13&amp;T$1,$B$30:$B$177&amp;$C$30:$C$177&amp;$D$30:$D$177,0)),,T2,,U2))</f>
        <v>0</v>
      </c>
      <c r="U13" s="65" cm="1">
        <f t="array" aca="1" ref="U13" ca="1">SUM(OFFSET(INDIRECT("E"&amp;ROW($E$29)+MATCH($B13&amp;$D13&amp;U$1,$B$30:$B$177&amp;$C$30:$C$177&amp;$D$30:$D$177,0)),,T2,,U2))</f>
        <v>0</v>
      </c>
      <c r="V13" s="66">
        <f t="shared" ca="1" si="7"/>
        <v>0</v>
      </c>
      <c r="W13" s="67">
        <f t="shared" ca="1" si="8"/>
        <v>0</v>
      </c>
      <c r="X13" s="68">
        <f t="shared" ca="1" si="8"/>
        <v>0</v>
      </c>
      <c r="Y13" s="66">
        <f t="shared" ca="1" si="9"/>
        <v>0</v>
      </c>
      <c r="Z13" s="67">
        <f t="shared" ca="1" si="10"/>
        <v>0.60687606817481821</v>
      </c>
      <c r="AA13" s="68">
        <f t="shared" ca="1" si="10"/>
        <v>0.42004739631435067</v>
      </c>
      <c r="AB13" s="66">
        <f t="shared" ca="1" si="11"/>
        <v>0.45238095238095238</v>
      </c>
      <c r="AC13" s="67" cm="1">
        <f t="array" aca="1" ref="AC13" ca="1">SUM(OFFSET(INDIRECT("E"&amp;ROW($E$29)+MATCH($B13&amp;$D13&amp;AC$1,$B$30:$B$177&amp;$C$30:$C$177&amp;$D$30:$D$177,0)),,AC2,,AD2))</f>
        <v>0.60687606817481821</v>
      </c>
      <c r="AD13" s="68" cm="1">
        <f t="array" aca="1" ref="AD13" ca="1">SUM(OFFSET(INDIRECT("E"&amp;ROW($E$29)+MATCH($B13&amp;$D13&amp;AD$1,$B$30:$B$177&amp;$C$30:$C$177&amp;$D$30:$D$177,0)),,AC2,,AD2))</f>
        <v>0.42004739631435067</v>
      </c>
      <c r="AE13" s="66">
        <f t="shared" ca="1" si="12"/>
        <v>0.45238095238095238</v>
      </c>
    </row>
    <row r="14" spans="1:31" s="8" customFormat="1" ht="19.5" customHeight="1" x14ac:dyDescent="0.2">
      <c r="A14" s="8">
        <f t="shared" ca="1" si="0"/>
        <v>6</v>
      </c>
      <c r="B14" s="55" t="str">
        <f t="shared" ca="1" si="1"/>
        <v>FFF - Commercial Fire</v>
      </c>
      <c r="C14" s="83" t="str">
        <f t="shared" ca="1" si="2"/>
        <v>Commercial Fire</v>
      </c>
      <c r="D14" s="18" t="s">
        <v>24</v>
      </c>
      <c r="E14" s="23" cm="1">
        <f t="array" aca="1" ref="E14" ca="1">SUM(OFFSET(INDIRECT("E"&amp;ROW($E$29)+MATCH($B14&amp;$D14&amp;E$1,$B$30:$B$177&amp;$C$30:$C$177&amp;$D$30:$D$177,0)),,E2,,F2))</f>
        <v>7.1991112238356733E-2</v>
      </c>
      <c r="F14" s="24" cm="1">
        <f t="array" aca="1" ref="F14" ca="1">SUM(OFFSET(INDIRECT("E"&amp;ROW($E$29)+MATCH($B14&amp;$D14&amp;F$1,$B$30:$B$177&amp;$C$30:$C$177&amp;$D$30:$D$177,0)),,E2,,F2))</f>
        <v>8.7486523721987855E-2</v>
      </c>
      <c r="G14" s="11">
        <f t="shared" ca="1" si="13"/>
        <v>-0.22222222222222213</v>
      </c>
      <c r="H14" s="23" cm="1">
        <f t="array" aca="1" ref="H14" ca="1">SUM(OFFSET(INDIRECT("E"&amp;ROW($E$29)+MATCH($B14&amp;$D14&amp;H$1,$B$30:$B$177&amp;$C$30:$C$177&amp;$D$30:$D$177,0)),,H2,,I2))</f>
        <v>0</v>
      </c>
      <c r="I14" s="24" cm="1">
        <f t="array" aca="1" ref="I14" ca="1">SUM(OFFSET(INDIRECT("E"&amp;ROW($E$29)+MATCH($B14&amp;$D14&amp;I$1,$B$30:$B$177&amp;$C$30:$C$177&amp;$D$30:$D$177,0)),,H2,,I2))</f>
        <v>0</v>
      </c>
      <c r="J14" s="11">
        <f t="shared" ca="1" si="3"/>
        <v>0</v>
      </c>
      <c r="K14" s="23" cm="1">
        <f t="array" aca="1" ref="K14" ca="1">SUM(OFFSET(INDIRECT("E"&amp;ROW($E$29)+MATCH($B14&amp;$D14&amp;K$1,$B$30:$B$177&amp;$C$30:$C$177&amp;$D$30:$D$177,0)),,K2,,L2))</f>
        <v>7.1991112238356733E-2</v>
      </c>
      <c r="L14" s="24" cm="1">
        <f t="array" aca="1" ref="L14" ca="1">SUM(OFFSET(INDIRECT("E"&amp;ROW($E$29)+MATCH($B14&amp;$D14&amp;L$1,$B$30:$B$177&amp;$C$30:$C$177&amp;$D$30:$D$177,0)),,K2,,L2))</f>
        <v>8.7486523721987855E-2</v>
      </c>
      <c r="M14" s="11">
        <f t="shared" ca="1" si="4"/>
        <v>-0.22222222222222213</v>
      </c>
      <c r="N14" s="23" cm="1">
        <f t="array" aca="1" ref="N14" ca="1">SUM(OFFSET(INDIRECT("E"&amp;ROW($E$29)+MATCH($B14&amp;$D14&amp;N$1,$B$30:$B$177&amp;$C$30:$C$177&amp;$D$30:$D$177,0)),,N2,,O2))</f>
        <v>0</v>
      </c>
      <c r="O14" s="24" cm="1">
        <f t="array" aca="1" ref="O14" ca="1">SUM(OFFSET(INDIRECT("E"&amp;ROW($E$29)+MATCH($B14&amp;$D14&amp;O$1,$B$30:$B$177&amp;$C$30:$C$177&amp;$D$30:$D$177,0)),,N2,,O2))</f>
        <v>0</v>
      </c>
      <c r="P14" s="11">
        <f t="shared" ca="1" si="5"/>
        <v>0</v>
      </c>
      <c r="Q14" s="23" cm="1">
        <f t="array" aca="1" ref="Q14" ca="1">SUM(OFFSET(INDIRECT("E"&amp;ROW($E$29)+MATCH($B14&amp;$D14&amp;Q$1,$B$30:$B$177&amp;$C$30:$C$177&amp;$D$30:$D$177,0)),,Q2,,R2))</f>
        <v>0</v>
      </c>
      <c r="R14" s="24" cm="1">
        <f t="array" aca="1" ref="R14" ca="1">SUM(OFFSET(INDIRECT("E"&amp;ROW($E$29)+MATCH($B14&amp;$D14&amp;R$1,$B$30:$B$177&amp;$C$30:$C$177&amp;$D$30:$D$177,0)),,Q2,,R2))</f>
        <v>0</v>
      </c>
      <c r="S14" s="11">
        <f t="shared" ca="1" si="6"/>
        <v>0</v>
      </c>
      <c r="T14" s="23" cm="1">
        <f t="array" aca="1" ref="T14" ca="1">SUM(OFFSET(INDIRECT("E"&amp;ROW($E$29)+MATCH($B14&amp;$D14&amp;T$1,$B$30:$B$177&amp;$C$30:$C$177&amp;$D$30:$D$177,0)),,T2,,U2))</f>
        <v>0</v>
      </c>
      <c r="U14" s="24" cm="1">
        <f t="array" aca="1" ref="U14" ca="1">SUM(OFFSET(INDIRECT("E"&amp;ROW($E$29)+MATCH($B14&amp;$D14&amp;U$1,$B$30:$B$177&amp;$C$30:$C$177&amp;$D$30:$D$177,0)),,T2,,U2))</f>
        <v>0</v>
      </c>
      <c r="V14" s="11">
        <f t="shared" ca="1" si="7"/>
        <v>0</v>
      </c>
      <c r="W14" s="23">
        <f t="shared" ca="1" si="8"/>
        <v>0</v>
      </c>
      <c r="X14" s="24">
        <f t="shared" ca="1" si="8"/>
        <v>0</v>
      </c>
      <c r="Y14" s="11">
        <f t="shared" ca="1" si="9"/>
        <v>0</v>
      </c>
      <c r="Z14" s="23">
        <f t="shared" ca="1" si="10"/>
        <v>7.1991112238356733E-2</v>
      </c>
      <c r="AA14" s="24">
        <f t="shared" ca="1" si="10"/>
        <v>8.7486523721987855E-2</v>
      </c>
      <c r="AB14" s="11">
        <f t="shared" ca="1" si="11"/>
        <v>-0.22222222222222213</v>
      </c>
      <c r="AC14" s="23" cm="1">
        <f t="array" aca="1" ref="AC14" ca="1">SUM(OFFSET(INDIRECT("E"&amp;ROW($E$29)+MATCH($B14&amp;$D14&amp;AC$1,$B$30:$B$177&amp;$C$30:$C$177&amp;$D$30:$D$177,0)),,AC2,,AD2))</f>
        <v>7.1991112238356733E-2</v>
      </c>
      <c r="AD14" s="24" cm="1">
        <f t="array" aca="1" ref="AD14" ca="1">SUM(OFFSET(INDIRECT("E"&amp;ROW($E$29)+MATCH($B14&amp;$D14&amp;AD$1,$B$30:$B$177&amp;$C$30:$C$177&amp;$D$30:$D$177,0)),,AC2,,AD2))</f>
        <v>8.7486523721987855E-2</v>
      </c>
      <c r="AE14" s="11">
        <f t="shared" ca="1" si="12"/>
        <v>-0.22222222222222213</v>
      </c>
    </row>
    <row r="15" spans="1:31" s="8" customFormat="1" ht="19.5" customHeight="1" x14ac:dyDescent="0.2">
      <c r="A15" s="8">
        <f t="shared" ca="1" si="0"/>
        <v>6</v>
      </c>
      <c r="B15" s="55" t="str">
        <f t="shared" ca="1" si="1"/>
        <v>FFF - Commercial Fire</v>
      </c>
      <c r="C15" s="83"/>
      <c r="D15" s="19" t="s">
        <v>25</v>
      </c>
      <c r="E15" s="64" cm="1">
        <f t="array" aca="1" ref="E15" ca="1">SUM(OFFSET(INDIRECT("E"&amp;ROW($E$29)+MATCH($B15&amp;$D15&amp;E$1,$B$30:$B$177&amp;$C$30:$C$177&amp;$D$30:$D$177,0)),,E2,,F2))</f>
        <v>0.41565146440863732</v>
      </c>
      <c r="F15" s="65" cm="1">
        <f t="array" aca="1" ref="F15" ca="1">SUM(OFFSET(INDIRECT("E"&amp;ROW($E$29)+MATCH($B15&amp;$D15&amp;F$1,$B$30:$B$177&amp;$C$30:$C$177&amp;$D$30:$D$177,0)),,E2,,F2))</f>
        <v>1.6565290905527965</v>
      </c>
      <c r="G15" s="66">
        <f t="shared" ca="1" si="13"/>
        <v>-0.74698795180722899</v>
      </c>
      <c r="H15" s="64" cm="1">
        <f t="array" aca="1" ref="H15" ca="1">SUM(OFFSET(INDIRECT("E"&amp;ROW($E$29)+MATCH($B15&amp;$D15&amp;H$1,$B$30:$B$177&amp;$C$30:$C$177&amp;$D$30:$D$177,0)),,H2,,I2))</f>
        <v>0</v>
      </c>
      <c r="I15" s="65" cm="1">
        <f t="array" aca="1" ref="I15" ca="1">SUM(OFFSET(INDIRECT("E"&amp;ROW($E$29)+MATCH($B15&amp;$D15&amp;I$1,$B$30:$B$177&amp;$C$30:$C$177&amp;$D$30:$D$177,0)),,H2,,I2))</f>
        <v>0</v>
      </c>
      <c r="J15" s="66">
        <f t="shared" ca="1" si="3"/>
        <v>0</v>
      </c>
      <c r="K15" s="67" cm="1">
        <f t="array" aca="1" ref="K15" ca="1">SUM(OFFSET(INDIRECT("E"&amp;ROW($E$29)+MATCH($B15&amp;$D15&amp;K$1,$B$30:$B$177&amp;$C$30:$C$177&amp;$D$30:$D$177,0)),,K2,,L2))</f>
        <v>0.41565146440863732</v>
      </c>
      <c r="L15" s="68" cm="1">
        <f t="array" aca="1" ref="L15" ca="1">SUM(OFFSET(INDIRECT("E"&amp;ROW($E$29)+MATCH($B15&amp;$D15&amp;L$1,$B$30:$B$177&amp;$C$30:$C$177&amp;$D$30:$D$177,0)),,K2,,L2))</f>
        <v>1.6565290905527965</v>
      </c>
      <c r="M15" s="66">
        <f t="shared" ca="1" si="4"/>
        <v>-0.74698795180722899</v>
      </c>
      <c r="N15" s="67" cm="1">
        <f t="array" aca="1" ref="N15" ca="1">SUM(OFFSET(INDIRECT("E"&amp;ROW($E$29)+MATCH($B15&amp;$D15&amp;N$1,$B$30:$B$177&amp;$C$30:$C$177&amp;$D$30:$D$177,0)),,N2,,O2))</f>
        <v>0</v>
      </c>
      <c r="O15" s="68" cm="1">
        <f t="array" aca="1" ref="O15" ca="1">SUM(OFFSET(INDIRECT("E"&amp;ROW($E$29)+MATCH($B15&amp;$D15&amp;O$1,$B$30:$B$177&amp;$C$30:$C$177&amp;$D$30:$D$177,0)),,N2,,O2))</f>
        <v>0</v>
      </c>
      <c r="P15" s="66">
        <f t="shared" ca="1" si="5"/>
        <v>0</v>
      </c>
      <c r="Q15" s="64" cm="1">
        <f t="array" aca="1" ref="Q15" ca="1">SUM(OFFSET(INDIRECT("E"&amp;ROW($E$29)+MATCH($B15&amp;$D15&amp;Q$1,$B$30:$B$177&amp;$C$30:$C$177&amp;$D$30:$D$177,0)),,Q2,,R2))</f>
        <v>0</v>
      </c>
      <c r="R15" s="65" cm="1">
        <f t="array" aca="1" ref="R15" ca="1">SUM(OFFSET(INDIRECT("E"&amp;ROW($E$29)+MATCH($B15&amp;$D15&amp;R$1,$B$30:$B$177&amp;$C$30:$C$177&amp;$D$30:$D$177,0)),,Q2,,R2))</f>
        <v>0</v>
      </c>
      <c r="S15" s="66">
        <f t="shared" ca="1" si="6"/>
        <v>0</v>
      </c>
      <c r="T15" s="64" cm="1">
        <f t="array" aca="1" ref="T15" ca="1">SUM(OFFSET(INDIRECT("E"&amp;ROW($E$29)+MATCH($B15&amp;$D15&amp;T$1,$B$30:$B$177&amp;$C$30:$C$177&amp;$D$30:$D$177,0)),,T2,,U2))</f>
        <v>0</v>
      </c>
      <c r="U15" s="65" cm="1">
        <f t="array" aca="1" ref="U15" ca="1">SUM(OFFSET(INDIRECT("E"&amp;ROW($E$29)+MATCH($B15&amp;$D15&amp;U$1,$B$30:$B$177&amp;$C$30:$C$177&amp;$D$30:$D$177,0)),,T2,,U2))</f>
        <v>0</v>
      </c>
      <c r="V15" s="66">
        <f t="shared" ca="1" si="7"/>
        <v>0</v>
      </c>
      <c r="W15" s="67">
        <f t="shared" ca="1" si="8"/>
        <v>0</v>
      </c>
      <c r="X15" s="68">
        <f t="shared" ca="1" si="8"/>
        <v>0</v>
      </c>
      <c r="Y15" s="66">
        <f t="shared" ca="1" si="9"/>
        <v>0</v>
      </c>
      <c r="Z15" s="67">
        <f t="shared" ca="1" si="10"/>
        <v>0.41565146440863732</v>
      </c>
      <c r="AA15" s="68">
        <f t="shared" ca="1" si="10"/>
        <v>1.6565290905527965</v>
      </c>
      <c r="AB15" s="66">
        <f t="shared" ca="1" si="11"/>
        <v>-0.74698795180722899</v>
      </c>
      <c r="AC15" s="67" cm="1">
        <f t="array" aca="1" ref="AC15" ca="1">SUM(OFFSET(INDIRECT("E"&amp;ROW($E$29)+MATCH($B15&amp;$D15&amp;AC$1,$B$30:$B$177&amp;$C$30:$C$177&amp;$D$30:$D$177,0)),,AC2,,AD2))</f>
        <v>0.41565146440863732</v>
      </c>
      <c r="AD15" s="68" cm="1">
        <f t="array" aca="1" ref="AD15" ca="1">SUM(OFFSET(INDIRECT("E"&amp;ROW($E$29)+MATCH($B15&amp;$D15&amp;AD$1,$B$30:$B$177&amp;$C$30:$C$177&amp;$D$30:$D$177,0)),,AC2,,AD2))</f>
        <v>1.6565290905527965</v>
      </c>
      <c r="AE15" s="66">
        <f t="shared" ca="1" si="12"/>
        <v>-0.74698795180722899</v>
      </c>
    </row>
    <row r="16" spans="1:31" s="8" customFormat="1" ht="19.5" customHeight="1" x14ac:dyDescent="0.2">
      <c r="A16" s="8">
        <f t="shared" ca="1" si="0"/>
        <v>7</v>
      </c>
      <c r="B16" s="54" t="str">
        <f t="shared" ca="1" si="1"/>
        <v>MVA - Motor</v>
      </c>
      <c r="C16" s="83" t="str">
        <f t="shared" ca="1" si="2"/>
        <v>Motor</v>
      </c>
      <c r="D16" s="18" t="s">
        <v>24</v>
      </c>
      <c r="E16" s="23" cm="1">
        <f t="array" aca="1" ref="E16" ca="1">SUM(OFFSET(INDIRECT("E"&amp;ROW($E$29)+MATCH($B16&amp;$D16&amp;E$1,$B$30:$B$177&amp;$C$30:$C$177&amp;$D$30:$D$177,0)),,E2,,F2))</f>
        <v>2.1786327646730975E-2</v>
      </c>
      <c r="F16" s="24" cm="1">
        <f t="array" aca="1" ref="F16" ca="1">SUM(OFFSET(INDIRECT("E"&amp;ROW($E$29)+MATCH($B16&amp;$D16&amp;F$1,$B$30:$B$177&amp;$C$30:$C$177&amp;$D$30:$D$177,0)),,E2,,F2))</f>
        <v>1.2015974869985091E-2</v>
      </c>
      <c r="G16" s="11">
        <f t="shared" ca="1" si="13"/>
        <v>1</v>
      </c>
      <c r="H16" s="23" cm="1">
        <f t="array" aca="1" ref="H16" ca="1">SUM(OFFSET(INDIRECT("E"&amp;ROW($E$29)+MATCH($B16&amp;$D16&amp;H$1,$B$30:$B$177&amp;$C$30:$C$177&amp;$D$30:$D$177,0)),,H2,,I2))</f>
        <v>0</v>
      </c>
      <c r="I16" s="24" cm="1">
        <f t="array" aca="1" ref="I16" ca="1">SUM(OFFSET(INDIRECT("E"&amp;ROW($E$29)+MATCH($B16&amp;$D16&amp;I$1,$B$30:$B$177&amp;$C$30:$C$177&amp;$D$30:$D$177,0)),,H2,,I2))</f>
        <v>0</v>
      </c>
      <c r="J16" s="11">
        <f t="shared" ca="1" si="3"/>
        <v>0</v>
      </c>
      <c r="K16" s="23" cm="1">
        <f t="array" aca="1" ref="K16" ca="1">SUM(OFFSET(INDIRECT("E"&amp;ROW($E$29)+MATCH($B16&amp;$D16&amp;K$1,$B$30:$B$177&amp;$C$30:$C$177&amp;$D$30:$D$177,0)),,K2,,L2))</f>
        <v>2.1786327646730975E-2</v>
      </c>
      <c r="L16" s="24" cm="1">
        <f t="array" aca="1" ref="L16" ca="1">SUM(OFFSET(INDIRECT("E"&amp;ROW($E$29)+MATCH($B16&amp;$D16&amp;L$1,$B$30:$B$177&amp;$C$30:$C$177&amp;$D$30:$D$177,0)),,K2,,L2))</f>
        <v>1.2015974869985091E-2</v>
      </c>
      <c r="M16" s="11">
        <f t="shared" ca="1" si="4"/>
        <v>1</v>
      </c>
      <c r="N16" s="23" cm="1">
        <f t="array" aca="1" ref="N16" ca="1">SUM(OFFSET(INDIRECT("E"&amp;ROW($E$29)+MATCH($B16&amp;$D16&amp;N$1,$B$30:$B$177&amp;$C$30:$C$177&amp;$D$30:$D$177,0)),,N2,,O2))</f>
        <v>0</v>
      </c>
      <c r="O16" s="24" cm="1">
        <f t="array" aca="1" ref="O16" ca="1">SUM(OFFSET(INDIRECT("E"&amp;ROW($E$29)+MATCH($B16&amp;$D16&amp;O$1,$B$30:$B$177&amp;$C$30:$C$177&amp;$D$30:$D$177,0)),,N2,,O2))</f>
        <v>0</v>
      </c>
      <c r="P16" s="11">
        <f t="shared" ca="1" si="5"/>
        <v>0</v>
      </c>
      <c r="Q16" s="23" cm="1">
        <f t="array" aca="1" ref="Q16" ca="1">SUM(OFFSET(INDIRECT("E"&amp;ROW($E$29)+MATCH($B16&amp;$D16&amp;Q$1,$B$30:$B$177&amp;$C$30:$C$177&amp;$D$30:$D$177,0)),,Q2,,R2))</f>
        <v>0</v>
      </c>
      <c r="R16" s="24" cm="1">
        <f t="array" aca="1" ref="R16" ca="1">SUM(OFFSET(INDIRECT("E"&amp;ROW($E$29)+MATCH($B16&amp;$D16&amp;R$1,$B$30:$B$177&amp;$C$30:$C$177&amp;$D$30:$D$177,0)),,Q2,,R2))</f>
        <v>0</v>
      </c>
      <c r="S16" s="11">
        <f t="shared" ca="1" si="6"/>
        <v>0</v>
      </c>
      <c r="T16" s="23" cm="1">
        <f t="array" aca="1" ref="T16" ca="1">SUM(OFFSET(INDIRECT("E"&amp;ROW($E$29)+MATCH($B16&amp;$D16&amp;T$1,$B$30:$B$177&amp;$C$30:$C$177&amp;$D$30:$D$177,0)),,T2,,U2))</f>
        <v>0</v>
      </c>
      <c r="U16" s="24" cm="1">
        <f t="array" aca="1" ref="U16" ca="1">SUM(OFFSET(INDIRECT("E"&amp;ROW($E$29)+MATCH($B16&amp;$D16&amp;U$1,$B$30:$B$177&amp;$C$30:$C$177&amp;$D$30:$D$177,0)),,T2,,U2))</f>
        <v>0</v>
      </c>
      <c r="V16" s="11">
        <f t="shared" ca="1" si="7"/>
        <v>0</v>
      </c>
      <c r="W16" s="23">
        <f t="shared" ca="1" si="8"/>
        <v>0</v>
      </c>
      <c r="X16" s="24">
        <f t="shared" ca="1" si="8"/>
        <v>0</v>
      </c>
      <c r="Y16" s="11">
        <f t="shared" ca="1" si="9"/>
        <v>0</v>
      </c>
      <c r="Z16" s="23">
        <f t="shared" ca="1" si="10"/>
        <v>2.1786327646730975E-2</v>
      </c>
      <c r="AA16" s="24">
        <f t="shared" ca="1" si="10"/>
        <v>1.2015974869985091E-2</v>
      </c>
      <c r="AB16" s="11">
        <f t="shared" ca="1" si="11"/>
        <v>1</v>
      </c>
      <c r="AC16" s="23" cm="1">
        <f t="array" aca="1" ref="AC16" ca="1">SUM(OFFSET(INDIRECT("E"&amp;ROW($E$29)+MATCH($B16&amp;$D16&amp;AC$1,$B$30:$B$177&amp;$C$30:$C$177&amp;$D$30:$D$177,0)),,AC2,,AD2))</f>
        <v>2.1786327646730975E-2</v>
      </c>
      <c r="AD16" s="24" cm="1">
        <f t="array" aca="1" ref="AD16" ca="1">SUM(OFFSET(INDIRECT("E"&amp;ROW($E$29)+MATCH($B16&amp;$D16&amp;AD$1,$B$30:$B$177&amp;$C$30:$C$177&amp;$D$30:$D$177,0)),,AC2,,AD2))</f>
        <v>1.2015974869985091E-2</v>
      </c>
      <c r="AE16" s="11">
        <f t="shared" ca="1" si="12"/>
        <v>1</v>
      </c>
    </row>
    <row r="17" spans="1:66" s="8" customFormat="1" ht="19.5" customHeight="1" x14ac:dyDescent="0.2">
      <c r="A17" s="8">
        <f t="shared" ca="1" si="0"/>
        <v>7</v>
      </c>
      <c r="B17" s="54" t="str">
        <f t="shared" ca="1" si="1"/>
        <v>MVA - Motor</v>
      </c>
      <c r="C17" s="83"/>
      <c r="D17" s="19" t="s">
        <v>25</v>
      </c>
      <c r="E17" s="23" cm="1">
        <f t="array" aca="1" ref="E17" ca="1">SUM(OFFSET(INDIRECT("E"&amp;ROW($E$29)+MATCH($B17&amp;$D17&amp;E$1,$B$30:$B$177&amp;$C$30:$C$177&amp;$D$30:$D$177,0)),,E2,,F2))</f>
        <v>0.15123484934732012</v>
      </c>
      <c r="F17" s="24" cm="1">
        <f t="array" aca="1" ref="F17" ca="1">SUM(OFFSET(INDIRECT("E"&amp;ROW($E$29)+MATCH($B17&amp;$D17&amp;F$1,$B$30:$B$177&amp;$C$30:$C$177&amp;$D$30:$D$177,0)),,E2,,F2))</f>
        <v>0.17947900524371443</v>
      </c>
      <c r="G17" s="11">
        <f t="shared" ca="1" si="13"/>
        <v>-0.16666666666666666</v>
      </c>
      <c r="H17" s="23" cm="1">
        <f t="array" aca="1" ref="H17" ca="1">SUM(OFFSET(INDIRECT("E"&amp;ROW($E$29)+MATCH($B17&amp;$D17&amp;H$1,$B$30:$B$177&amp;$C$30:$C$177&amp;$D$30:$D$177,0)),,H2,,I2))</f>
        <v>0</v>
      </c>
      <c r="I17" s="24" cm="1">
        <f t="array" aca="1" ref="I17" ca="1">SUM(OFFSET(INDIRECT("E"&amp;ROW($E$29)+MATCH($B17&amp;$D17&amp;I$1,$B$30:$B$177&amp;$C$30:$C$177&amp;$D$30:$D$177,0)),,H2,,I2))</f>
        <v>0</v>
      </c>
      <c r="J17" s="11">
        <f t="shared" ca="1" si="3"/>
        <v>0</v>
      </c>
      <c r="K17" s="23" cm="1">
        <f t="array" aca="1" ref="K17" ca="1">SUM(OFFSET(INDIRECT("E"&amp;ROW($E$29)+MATCH($B17&amp;$D17&amp;K$1,$B$30:$B$177&amp;$C$30:$C$177&amp;$D$30:$D$177,0)),,K2,,L2))</f>
        <v>0.15123484934732012</v>
      </c>
      <c r="L17" s="24" cm="1">
        <f t="array" aca="1" ref="L17" ca="1">SUM(OFFSET(INDIRECT("E"&amp;ROW($E$29)+MATCH($B17&amp;$D17&amp;L$1,$B$30:$B$177&amp;$C$30:$C$177&amp;$D$30:$D$177,0)),,K2,,L2))</f>
        <v>0.17947900524371443</v>
      </c>
      <c r="M17" s="11">
        <f t="shared" ca="1" si="4"/>
        <v>-0.16666666666666666</v>
      </c>
      <c r="N17" s="23" cm="1">
        <f t="array" aca="1" ref="N17" ca="1">SUM(OFFSET(INDIRECT("E"&amp;ROW($E$29)+MATCH($B17&amp;$D17&amp;N$1,$B$30:$B$177&amp;$C$30:$C$177&amp;$D$30:$D$177,0)),,N2,,O2))</f>
        <v>0</v>
      </c>
      <c r="O17" s="24" cm="1">
        <f t="array" aca="1" ref="O17" ca="1">SUM(OFFSET(INDIRECT("E"&amp;ROW($E$29)+MATCH($B17&amp;$D17&amp;O$1,$B$30:$B$177&amp;$C$30:$C$177&amp;$D$30:$D$177,0)),,N2,,O2))</f>
        <v>0</v>
      </c>
      <c r="P17" s="11">
        <f t="shared" ca="1" si="5"/>
        <v>0</v>
      </c>
      <c r="Q17" s="23" cm="1">
        <f t="array" aca="1" ref="Q17" ca="1">SUM(OFFSET(INDIRECT("E"&amp;ROW($E$29)+MATCH($B17&amp;$D17&amp;Q$1,$B$30:$B$177&amp;$C$30:$C$177&amp;$D$30:$D$177,0)),,Q2,,R2))</f>
        <v>0</v>
      </c>
      <c r="R17" s="24" cm="1">
        <f t="array" aca="1" ref="R17" ca="1">SUM(OFFSET(INDIRECT("E"&amp;ROW($E$29)+MATCH($B17&amp;$D17&amp;R$1,$B$30:$B$177&amp;$C$30:$C$177&amp;$D$30:$D$177,0)),,Q2,,R2))</f>
        <v>0</v>
      </c>
      <c r="S17" s="11">
        <f t="shared" ca="1" si="6"/>
        <v>0</v>
      </c>
      <c r="T17" s="23" cm="1">
        <f t="array" aca="1" ref="T17" ca="1">SUM(OFFSET(INDIRECT("E"&amp;ROW($E$29)+MATCH($B17&amp;$D17&amp;T$1,$B$30:$B$177&amp;$C$30:$C$177&amp;$D$30:$D$177,0)),,T2,,U2))</f>
        <v>0</v>
      </c>
      <c r="U17" s="24" cm="1">
        <f t="array" aca="1" ref="U17" ca="1">SUM(OFFSET(INDIRECT("E"&amp;ROW($E$29)+MATCH($B17&amp;$D17&amp;U$1,$B$30:$B$177&amp;$C$30:$C$177&amp;$D$30:$D$177,0)),,T2,,U2))</f>
        <v>0</v>
      </c>
      <c r="V17" s="11">
        <f t="shared" ca="1" si="7"/>
        <v>0</v>
      </c>
      <c r="W17" s="23">
        <f t="shared" ca="1" si="8"/>
        <v>0</v>
      </c>
      <c r="X17" s="24">
        <f t="shared" ca="1" si="8"/>
        <v>0</v>
      </c>
      <c r="Y17" s="11">
        <f t="shared" ca="1" si="9"/>
        <v>0</v>
      </c>
      <c r="Z17" s="23">
        <f t="shared" ca="1" si="10"/>
        <v>0.15123484934732012</v>
      </c>
      <c r="AA17" s="24">
        <f t="shared" ca="1" si="10"/>
        <v>0.17947900524371443</v>
      </c>
      <c r="AB17" s="11">
        <f t="shared" ca="1" si="11"/>
        <v>-0.16666666666666666</v>
      </c>
      <c r="AC17" s="23" cm="1">
        <f t="array" aca="1" ref="AC17" ca="1">SUM(OFFSET(INDIRECT("E"&amp;ROW($E$29)+MATCH($B17&amp;$D17&amp;AC$1,$B$30:$B$177&amp;$C$30:$C$177&amp;$D$30:$D$177,0)),,AC2,,AD2))</f>
        <v>0.15123484934732012</v>
      </c>
      <c r="AD17" s="24" cm="1">
        <f t="array" aca="1" ref="AD17" ca="1">SUM(OFFSET(INDIRECT("E"&amp;ROW($E$29)+MATCH($B17&amp;$D17&amp;AD$1,$B$30:$B$177&amp;$C$30:$C$177&amp;$D$30:$D$177,0)),,AC2,,AD2))</f>
        <v>0.17947900524371443</v>
      </c>
      <c r="AE17" s="11">
        <f t="shared" ca="1" si="12"/>
        <v>-0.16666666666666666</v>
      </c>
      <c r="AF17"/>
      <c r="AH17"/>
    </row>
    <row r="18" spans="1:66" s="8" customFormat="1" ht="19.5" customHeight="1" x14ac:dyDescent="0.2">
      <c r="A18" s="8">
        <f t="shared" ca="1" si="0"/>
        <v>8</v>
      </c>
      <c r="B18" s="54" t="str">
        <f t="shared" ca="1" si="1"/>
        <v>PLB - Broadform Liability</v>
      </c>
      <c r="C18" s="83" t="str">
        <f t="shared" ca="1" si="2"/>
        <v>Broadform Liability</v>
      </c>
      <c r="D18" s="18" t="s">
        <v>24</v>
      </c>
      <c r="E18" s="23" cm="1">
        <f t="array" aca="1" ref="E18" ca="1">SUM(OFFSET(INDIRECT("E"&amp;ROW($E$29)+MATCH($B18&amp;$D18&amp;E$1,$B$30:$B$177&amp;$C$30:$C$177&amp;$D$30:$D$177,0)),,E2,,F2))</f>
        <v>9.3631538690668731E-3</v>
      </c>
      <c r="F18" s="24" cm="1">
        <f t="array" aca="1" ref="F18" ca="1">SUM(OFFSET(INDIRECT("E"&amp;ROW($E$29)+MATCH($B18&amp;$D18&amp;F$1,$B$30:$B$177&amp;$C$30:$C$177&amp;$D$30:$D$177,0)),,E2,,F2))</f>
        <v>5.8479032617522473E-3</v>
      </c>
      <c r="G18" s="11">
        <f t="shared" ca="1" si="13"/>
        <v>0</v>
      </c>
      <c r="H18" s="23" cm="1">
        <f t="array" aca="1" ref="H18" ca="1">SUM(OFFSET(INDIRECT("E"&amp;ROW($E$29)+MATCH($B18&amp;$D18&amp;H$1,$B$30:$B$177&amp;$C$30:$C$177&amp;$D$30:$D$177,0)),,H2,,I2))</f>
        <v>0</v>
      </c>
      <c r="I18" s="24" cm="1">
        <f t="array" aca="1" ref="I18" ca="1">SUM(OFFSET(INDIRECT("E"&amp;ROW($E$29)+MATCH($B18&amp;$D18&amp;I$1,$B$30:$B$177&amp;$C$30:$C$177&amp;$D$30:$D$177,0)),,H2,,I2))</f>
        <v>0</v>
      </c>
      <c r="J18" s="11">
        <f t="shared" ca="1" si="3"/>
        <v>0</v>
      </c>
      <c r="K18" s="23" cm="1">
        <f t="array" aca="1" ref="K18" ca="1">SUM(OFFSET(INDIRECT("E"&amp;ROW($E$29)+MATCH($B18&amp;$D18&amp;K$1,$B$30:$B$177&amp;$C$30:$C$177&amp;$D$30:$D$177,0)),,K2,,L2))</f>
        <v>9.3631538690668731E-3</v>
      </c>
      <c r="L18" s="24" cm="1">
        <f t="array" aca="1" ref="L18" ca="1">SUM(OFFSET(INDIRECT("E"&amp;ROW($E$29)+MATCH($B18&amp;$D18&amp;L$1,$B$30:$B$177&amp;$C$30:$C$177&amp;$D$30:$D$177,0)),,K2,,L2))</f>
        <v>5.8479032617522473E-3</v>
      </c>
      <c r="M18" s="11">
        <f t="shared" ca="1" si="4"/>
        <v>0</v>
      </c>
      <c r="N18" s="23" cm="1">
        <f t="array" aca="1" ref="N18" ca="1">SUM(OFFSET(INDIRECT("E"&amp;ROW($E$29)+MATCH($B18&amp;$D18&amp;N$1,$B$30:$B$177&amp;$C$30:$C$177&amp;$D$30:$D$177,0)),,N2,,O2))</f>
        <v>0</v>
      </c>
      <c r="O18" s="24" cm="1">
        <f t="array" aca="1" ref="O18" ca="1">SUM(OFFSET(INDIRECT("E"&amp;ROW($E$29)+MATCH($B18&amp;$D18&amp;O$1,$B$30:$B$177&amp;$C$30:$C$177&amp;$D$30:$D$177,0)),,N2,,O2))</f>
        <v>0</v>
      </c>
      <c r="P18" s="11">
        <f t="shared" ca="1" si="5"/>
        <v>0</v>
      </c>
      <c r="Q18" s="23" cm="1">
        <f t="array" aca="1" ref="Q18" ca="1">SUM(OFFSET(INDIRECT("E"&amp;ROW($E$29)+MATCH($B18&amp;$D18&amp;Q$1,$B$30:$B$177&amp;$C$30:$C$177&amp;$D$30:$D$177,0)),,Q2,,R2))</f>
        <v>0</v>
      </c>
      <c r="R18" s="24" cm="1">
        <f t="array" aca="1" ref="R18" ca="1">SUM(OFFSET(INDIRECT("E"&amp;ROW($E$29)+MATCH($B18&amp;$D18&amp;R$1,$B$30:$B$177&amp;$C$30:$C$177&amp;$D$30:$D$177,0)),,Q2,,R2))</f>
        <v>0</v>
      </c>
      <c r="S18" s="11">
        <f t="shared" ca="1" si="6"/>
        <v>0</v>
      </c>
      <c r="T18" s="23" cm="1">
        <f t="array" aca="1" ref="T18" ca="1">SUM(OFFSET(INDIRECT("E"&amp;ROW($E$29)+MATCH($B18&amp;$D18&amp;T$1,$B$30:$B$177&amp;$C$30:$C$177&amp;$D$30:$D$177,0)),,T2,,U2))</f>
        <v>0</v>
      </c>
      <c r="U18" s="24" cm="1">
        <f t="array" aca="1" ref="U18" ca="1">SUM(OFFSET(INDIRECT("E"&amp;ROW($E$29)+MATCH($B18&amp;$D18&amp;U$1,$B$30:$B$177&amp;$C$30:$C$177&amp;$D$30:$D$177,0)),,T2,,U2))</f>
        <v>0</v>
      </c>
      <c r="V18" s="11">
        <f t="shared" ca="1" si="7"/>
        <v>0</v>
      </c>
      <c r="W18" s="23">
        <f t="shared" ca="1" si="8"/>
        <v>0</v>
      </c>
      <c r="X18" s="24">
        <f t="shared" ca="1" si="8"/>
        <v>0</v>
      </c>
      <c r="Y18" s="11">
        <f t="shared" ca="1" si="9"/>
        <v>0</v>
      </c>
      <c r="Z18" s="23">
        <f t="shared" ca="1" si="10"/>
        <v>9.3631538690668731E-3</v>
      </c>
      <c r="AA18" s="24">
        <f t="shared" ca="1" si="10"/>
        <v>5.8479032617522473E-3</v>
      </c>
      <c r="AB18" s="11">
        <f t="shared" ca="1" si="11"/>
        <v>0</v>
      </c>
      <c r="AC18" s="23" cm="1">
        <f t="array" aca="1" ref="AC18" ca="1">SUM(OFFSET(INDIRECT("E"&amp;ROW($E$29)+MATCH($B18&amp;$D18&amp;AC$1,$B$30:$B$177&amp;$C$30:$C$177&amp;$D$30:$D$177,0)),,AC2,,AD2))</f>
        <v>9.3631538690668731E-3</v>
      </c>
      <c r="AD18" s="24" cm="1">
        <f t="array" aca="1" ref="AD18" ca="1">SUM(OFFSET(INDIRECT("E"&amp;ROW($E$29)+MATCH($B18&amp;$D18&amp;AD$1,$B$30:$B$177&amp;$C$30:$C$177&amp;$D$30:$D$177,0)),,AC2,,AD2))</f>
        <v>5.8479032617522473E-3</v>
      </c>
      <c r="AE18" s="11">
        <f t="shared" ca="1" si="12"/>
        <v>0</v>
      </c>
      <c r="AF18"/>
      <c r="AH18"/>
    </row>
    <row r="19" spans="1:66" s="8" customFormat="1" ht="19.5" customHeight="1" x14ac:dyDescent="0.2">
      <c r="A19" s="8">
        <f t="shared" ca="1" si="0"/>
        <v>8</v>
      </c>
      <c r="B19" s="54" t="str">
        <f t="shared" ca="1" si="1"/>
        <v>PLB - Broadform Liability</v>
      </c>
      <c r="C19" s="83"/>
      <c r="D19" s="19" t="s">
        <v>25</v>
      </c>
      <c r="E19" s="23" cm="1">
        <f t="array" aca="1" ref="E19" ca="1">SUM(OFFSET(INDIRECT("E"&amp;ROW($E$29)+MATCH($B19&amp;$D19&amp;E$1,$B$30:$B$177&amp;$C$30:$C$177&amp;$D$30:$D$177,0)),,E2,,F2))</f>
        <v>4.8482156480257096E-2</v>
      </c>
      <c r="F19" s="24" cm="1">
        <f t="array" aca="1" ref="F19" ca="1">SUM(OFFSET(INDIRECT("E"&amp;ROW($E$29)+MATCH($B19&amp;$D19&amp;F$1,$B$30:$B$177&amp;$C$30:$C$177&amp;$D$30:$D$177,0)),,E2,,F2))</f>
        <v>7.6825738714132331E-3</v>
      </c>
      <c r="G19" s="11">
        <f t="shared" ca="1" si="13"/>
        <v>4</v>
      </c>
      <c r="H19" s="23" cm="1">
        <f t="array" aca="1" ref="H19" ca="1">SUM(OFFSET(INDIRECT("E"&amp;ROW($E$29)+MATCH($B19&amp;$D19&amp;H$1,$B$30:$B$177&amp;$C$30:$C$177&amp;$D$30:$D$177,0)),,H2,,I2))</f>
        <v>0</v>
      </c>
      <c r="I19" s="24" cm="1">
        <f t="array" aca="1" ref="I19" ca="1">SUM(OFFSET(INDIRECT("E"&amp;ROW($E$29)+MATCH($B19&amp;$D19&amp;I$1,$B$30:$B$177&amp;$C$30:$C$177&amp;$D$30:$D$177,0)),,H2,,I2))</f>
        <v>0</v>
      </c>
      <c r="J19" s="11">
        <f t="shared" ca="1" si="3"/>
        <v>0</v>
      </c>
      <c r="K19" s="23" cm="1">
        <f t="array" aca="1" ref="K19" ca="1">SUM(OFFSET(INDIRECT("E"&amp;ROW($E$29)+MATCH($B19&amp;$D19&amp;K$1,$B$30:$B$177&amp;$C$30:$C$177&amp;$D$30:$D$177,0)),,K2,,L2))</f>
        <v>4.8482156480257096E-2</v>
      </c>
      <c r="L19" s="24" cm="1">
        <f t="array" aca="1" ref="L19" ca="1">SUM(OFFSET(INDIRECT("E"&amp;ROW($E$29)+MATCH($B19&amp;$D19&amp;L$1,$B$30:$B$177&amp;$C$30:$C$177&amp;$D$30:$D$177,0)),,K2,,L2))</f>
        <v>7.6825738714132331E-3</v>
      </c>
      <c r="M19" s="11">
        <f t="shared" ca="1" si="4"/>
        <v>4</v>
      </c>
      <c r="N19" s="23" cm="1">
        <f t="array" aca="1" ref="N19" ca="1">SUM(OFFSET(INDIRECT("E"&amp;ROW($E$29)+MATCH($B19&amp;$D19&amp;N$1,$B$30:$B$177&amp;$C$30:$C$177&amp;$D$30:$D$177,0)),,N2,,O2))</f>
        <v>0</v>
      </c>
      <c r="O19" s="24" cm="1">
        <f t="array" aca="1" ref="O19" ca="1">SUM(OFFSET(INDIRECT("E"&amp;ROW($E$29)+MATCH($B19&amp;$D19&amp;O$1,$B$30:$B$177&amp;$C$30:$C$177&amp;$D$30:$D$177,0)),,N2,,O2))</f>
        <v>0</v>
      </c>
      <c r="P19" s="11">
        <f t="shared" ca="1" si="5"/>
        <v>0</v>
      </c>
      <c r="Q19" s="23" cm="1">
        <f t="array" aca="1" ref="Q19" ca="1">SUM(OFFSET(INDIRECT("E"&amp;ROW($E$29)+MATCH($B19&amp;$D19&amp;Q$1,$B$30:$B$177&amp;$C$30:$C$177&amp;$D$30:$D$177,0)),,Q2,,R2))</f>
        <v>0</v>
      </c>
      <c r="R19" s="24" cm="1">
        <f t="array" aca="1" ref="R19" ca="1">SUM(OFFSET(INDIRECT("E"&amp;ROW($E$29)+MATCH($B19&amp;$D19&amp;R$1,$B$30:$B$177&amp;$C$30:$C$177&amp;$D$30:$D$177,0)),,Q2,,R2))</f>
        <v>0</v>
      </c>
      <c r="S19" s="11">
        <f t="shared" ca="1" si="6"/>
        <v>0</v>
      </c>
      <c r="T19" s="23" cm="1">
        <f t="array" aca="1" ref="T19" ca="1">SUM(OFFSET(INDIRECT("E"&amp;ROW($E$29)+MATCH($B19&amp;$D19&amp;T$1,$B$30:$B$177&amp;$C$30:$C$177&amp;$D$30:$D$177,0)),,T2,,U2))</f>
        <v>0</v>
      </c>
      <c r="U19" s="24" cm="1">
        <f t="array" aca="1" ref="U19" ca="1">SUM(OFFSET(INDIRECT("E"&amp;ROW($E$29)+MATCH($B19&amp;$D19&amp;U$1,$B$30:$B$177&amp;$C$30:$C$177&amp;$D$30:$D$177,0)),,T2,,U2))</f>
        <v>0</v>
      </c>
      <c r="V19" s="11">
        <f t="shared" ca="1" si="7"/>
        <v>0</v>
      </c>
      <c r="W19" s="23">
        <f t="shared" ca="1" si="8"/>
        <v>0</v>
      </c>
      <c r="X19" s="24">
        <f t="shared" ca="1" si="8"/>
        <v>0</v>
      </c>
      <c r="Y19" s="11">
        <f t="shared" ca="1" si="9"/>
        <v>0</v>
      </c>
      <c r="Z19" s="23">
        <f t="shared" ca="1" si="10"/>
        <v>4.8482156480257096E-2</v>
      </c>
      <c r="AA19" s="24">
        <f t="shared" ca="1" si="10"/>
        <v>7.6825738714132331E-3</v>
      </c>
      <c r="AB19" s="11">
        <f t="shared" ca="1" si="11"/>
        <v>4</v>
      </c>
      <c r="AC19" s="23" cm="1">
        <f t="array" aca="1" ref="AC19" ca="1">SUM(OFFSET(INDIRECT("E"&amp;ROW($E$29)+MATCH($B19&amp;$D19&amp;AC$1,$B$30:$B$177&amp;$C$30:$C$177&amp;$D$30:$D$177,0)),,AC2,,AD2))</f>
        <v>4.8482156480257096E-2</v>
      </c>
      <c r="AD19" s="24" cm="1">
        <f t="array" aca="1" ref="AD19" ca="1">SUM(OFFSET(INDIRECT("E"&amp;ROW($E$29)+MATCH($B19&amp;$D19&amp;AD$1,$B$30:$B$177&amp;$C$30:$C$177&amp;$D$30:$D$177,0)),,AC2,,AD2))</f>
        <v>7.6825738714132331E-3</v>
      </c>
      <c r="AE19" s="11">
        <f t="shared" ca="1" si="12"/>
        <v>4</v>
      </c>
      <c r="AF19"/>
      <c r="AH19"/>
    </row>
    <row r="20" spans="1:66" s="8" customFormat="1" ht="19.5" customHeight="1" x14ac:dyDescent="0.2">
      <c r="A20" s="8">
        <f t="shared" ca="1" si="0"/>
        <v>9</v>
      </c>
      <c r="B20" s="54" t="str">
        <f t="shared" ca="1" si="1"/>
        <v>DMH - Domestic Helpers</v>
      </c>
      <c r="C20" s="83" t="str">
        <f t="shared" ca="1" si="2"/>
        <v>Domestic Helpers</v>
      </c>
      <c r="D20" s="56" t="s">
        <v>24</v>
      </c>
      <c r="E20" s="23" cm="1">
        <f t="array" aca="1" ref="E20" ca="1">SUM(OFFSET(INDIRECT("E"&amp;ROW($E$29)+MATCH($B20&amp;$D20&amp;E$1,$B$30:$B$177&amp;$C$30:$C$177&amp;$D$30:$D$177,0)),,E2,,F2))</f>
        <v>2.605801652856423E-2</v>
      </c>
      <c r="F20" s="24" cm="1">
        <f t="array" aca="1" ref="F20" ca="1">SUM(OFFSET(INDIRECT("E"&amp;ROW($E$29)+MATCH($B20&amp;$D20&amp;F$1,$B$30:$B$177&amp;$C$30:$C$177&amp;$D$30:$D$177,0)),,E2,,F2))</f>
        <v>1.0282106124873468E-2</v>
      </c>
      <c r="G20" s="11">
        <f t="shared" ca="1" si="13"/>
        <v>1.9999999999999996</v>
      </c>
      <c r="H20" s="23" cm="1">
        <f t="array" aca="1" ref="H20" ca="1">SUM(OFFSET(INDIRECT("E"&amp;ROW($E$29)+MATCH($B20&amp;$D20&amp;H$1,$B$30:$B$177&amp;$C$30:$C$177&amp;$D$30:$D$177,0)),,H2,,I2))</f>
        <v>0</v>
      </c>
      <c r="I20" s="24" cm="1">
        <f t="array" aca="1" ref="I20" ca="1">SUM(OFFSET(INDIRECT("E"&amp;ROW($E$29)+MATCH($B20&amp;$D20&amp;I$1,$B$30:$B$177&amp;$C$30:$C$177&amp;$D$30:$D$177,0)),,H2,,I2))</f>
        <v>0</v>
      </c>
      <c r="J20" s="11">
        <f t="shared" ca="1" si="3"/>
        <v>0</v>
      </c>
      <c r="K20" s="23" cm="1">
        <f t="array" aca="1" ref="K20" ca="1">SUM(OFFSET(INDIRECT("E"&amp;ROW($E$29)+MATCH($B20&amp;$D20&amp;K$1,$B$30:$B$177&amp;$C$30:$C$177&amp;$D$30:$D$177,0)),,K2,,L2))</f>
        <v>2.605801652856423E-2</v>
      </c>
      <c r="L20" s="24" cm="1">
        <f t="array" aca="1" ref="L20" ca="1">SUM(OFFSET(INDIRECT("E"&amp;ROW($E$29)+MATCH($B20&amp;$D20&amp;L$1,$B$30:$B$177&amp;$C$30:$C$177&amp;$D$30:$D$177,0)),,K2,,L2))</f>
        <v>1.0282106124873468E-2</v>
      </c>
      <c r="M20" s="11">
        <f t="shared" ca="1" si="4"/>
        <v>1.9999999999999996</v>
      </c>
      <c r="N20" s="23" cm="1">
        <f t="array" aca="1" ref="N20" ca="1">SUM(OFFSET(INDIRECT("E"&amp;ROW($E$29)+MATCH($B20&amp;$D20&amp;N$1,$B$30:$B$177&amp;$C$30:$C$177&amp;$D$30:$D$177,0)),,N2,,O2))</f>
        <v>0</v>
      </c>
      <c r="O20" s="24" cm="1">
        <f t="array" aca="1" ref="O20" ca="1">SUM(OFFSET(INDIRECT("E"&amp;ROW($E$29)+MATCH($B20&amp;$D20&amp;O$1,$B$30:$B$177&amp;$C$30:$C$177&amp;$D$30:$D$177,0)),,N2,,O2))</f>
        <v>0</v>
      </c>
      <c r="P20" s="11">
        <f t="shared" ca="1" si="5"/>
        <v>0</v>
      </c>
      <c r="Q20" s="23" cm="1">
        <f t="array" aca="1" ref="Q20" ca="1">SUM(OFFSET(INDIRECT("E"&amp;ROW($E$29)+MATCH($B20&amp;$D20&amp;Q$1,$B$30:$B$177&amp;$C$30:$C$177&amp;$D$30:$D$177,0)),,Q2,,R2))</f>
        <v>0</v>
      </c>
      <c r="R20" s="24" cm="1">
        <f t="array" aca="1" ref="R20" ca="1">SUM(OFFSET(INDIRECT("E"&amp;ROW($E$29)+MATCH($B20&amp;$D20&amp;R$1,$B$30:$B$177&amp;$C$30:$C$177&amp;$D$30:$D$177,0)),,Q2,,R2))</f>
        <v>0</v>
      </c>
      <c r="S20" s="11">
        <f t="shared" ca="1" si="6"/>
        <v>0</v>
      </c>
      <c r="T20" s="23" cm="1">
        <f t="array" aca="1" ref="T20" ca="1">SUM(OFFSET(INDIRECT("E"&amp;ROW($E$29)+MATCH($B20&amp;$D20&amp;T$1,$B$30:$B$177&amp;$C$30:$C$177&amp;$D$30:$D$177,0)),,T2,,U2))</f>
        <v>0</v>
      </c>
      <c r="U20" s="24" cm="1">
        <f t="array" aca="1" ref="U20" ca="1">SUM(OFFSET(INDIRECT("E"&amp;ROW($E$29)+MATCH($B20&amp;$D20&amp;U$1,$B$30:$B$177&amp;$C$30:$C$177&amp;$D$30:$D$177,0)),,T2,,U2))</f>
        <v>0</v>
      </c>
      <c r="V20" s="11">
        <f t="shared" ca="1" si="7"/>
        <v>0</v>
      </c>
      <c r="W20" s="23">
        <f t="shared" ca="1" si="8"/>
        <v>0</v>
      </c>
      <c r="X20" s="24">
        <f t="shared" ca="1" si="8"/>
        <v>0</v>
      </c>
      <c r="Y20" s="11">
        <f t="shared" ca="1" si="9"/>
        <v>0</v>
      </c>
      <c r="Z20" s="23">
        <f t="shared" ca="1" si="10"/>
        <v>2.605801652856423E-2</v>
      </c>
      <c r="AA20" s="24">
        <f t="shared" ca="1" si="10"/>
        <v>1.0282106124873468E-2</v>
      </c>
      <c r="AB20" s="11">
        <f t="shared" ca="1" si="11"/>
        <v>1.9999999999999996</v>
      </c>
      <c r="AC20" s="23" cm="1">
        <f t="array" aca="1" ref="AC20" ca="1">SUM(OFFSET(INDIRECT("E"&amp;ROW($E$29)+MATCH($B20&amp;$D20&amp;AC$1,$B$30:$B$177&amp;$C$30:$C$177&amp;$D$30:$D$177,0)),,AC2,,AD2))</f>
        <v>2.605801652856423E-2</v>
      </c>
      <c r="AD20" s="24" cm="1">
        <f t="array" aca="1" ref="AD20" ca="1">SUM(OFFSET(INDIRECT("E"&amp;ROW($E$29)+MATCH($B20&amp;$D20&amp;AD$1,$B$30:$B$177&amp;$C$30:$C$177&amp;$D$30:$D$177,0)),,AC2,,AD2))</f>
        <v>1.0282106124873468E-2</v>
      </c>
      <c r="AE20" s="11">
        <f t="shared" ca="1" si="12"/>
        <v>1.9999999999999996</v>
      </c>
      <c r="AF20"/>
      <c r="AH20"/>
    </row>
    <row r="21" spans="1:66" s="8" customFormat="1" ht="19.5" customHeight="1" x14ac:dyDescent="0.2">
      <c r="A21" s="8">
        <f t="shared" ca="1" si="0"/>
        <v>9</v>
      </c>
      <c r="B21" s="54" t="str">
        <f t="shared" ca="1" si="1"/>
        <v>DMH - Domestic Helpers</v>
      </c>
      <c r="C21" s="83"/>
      <c r="D21" s="56" t="s">
        <v>25</v>
      </c>
      <c r="E21" s="23" cm="1">
        <f t="array" aca="1" ref="E21" ca="1">SUM(OFFSET(INDIRECT("E"&amp;ROW($E$29)+MATCH($B21&amp;$D21&amp;E$1,$B$30:$B$177&amp;$C$30:$C$177&amp;$D$30:$D$177,0)),,E2,,F2))</f>
        <v>2.2632001298821428E-2</v>
      </c>
      <c r="F21" s="24" cm="1">
        <f t="array" aca="1" ref="F21" ca="1">SUM(OFFSET(INDIRECT("E"&amp;ROW($E$29)+MATCH($B21&amp;$D21&amp;F$1,$B$30:$B$177&amp;$C$30:$C$177&amp;$D$30:$D$177,0)),,E2,,F2))</f>
        <v>8.4980946583061209E-3</v>
      </c>
      <c r="G21" s="11">
        <f t="shared" ca="1" si="13"/>
        <v>1</v>
      </c>
      <c r="H21" s="23" cm="1">
        <f t="array" aca="1" ref="H21" ca="1">SUM(OFFSET(INDIRECT("E"&amp;ROW($E$29)+MATCH($B21&amp;$D21&amp;H$1,$B$30:$B$177&amp;$C$30:$C$177&amp;$D$30:$D$177,0)),,H2,,I2))</f>
        <v>0</v>
      </c>
      <c r="I21" s="24" cm="1">
        <f t="array" aca="1" ref="I21" ca="1">SUM(OFFSET(INDIRECT("E"&amp;ROW($E$29)+MATCH($B21&amp;$D21&amp;I$1,$B$30:$B$177&amp;$C$30:$C$177&amp;$D$30:$D$177,0)),,H2,,I2))</f>
        <v>0</v>
      </c>
      <c r="J21" s="11">
        <f t="shared" ca="1" si="3"/>
        <v>0</v>
      </c>
      <c r="K21" s="23" cm="1">
        <f t="array" aca="1" ref="K21" ca="1">SUM(OFFSET(INDIRECT("E"&amp;ROW($E$29)+MATCH($B21&amp;$D21&amp;K$1,$B$30:$B$177&amp;$C$30:$C$177&amp;$D$30:$D$177,0)),,K2,,L2))</f>
        <v>2.2632001298821428E-2</v>
      </c>
      <c r="L21" s="24" cm="1">
        <f t="array" aca="1" ref="L21" ca="1">SUM(OFFSET(INDIRECT("E"&amp;ROW($E$29)+MATCH($B21&amp;$D21&amp;L$1,$B$30:$B$177&amp;$C$30:$C$177&amp;$D$30:$D$177,0)),,K2,,L2))</f>
        <v>8.4980946583061209E-3</v>
      </c>
      <c r="M21" s="11">
        <f t="shared" ca="1" si="4"/>
        <v>1</v>
      </c>
      <c r="N21" s="23" cm="1">
        <f t="array" aca="1" ref="N21" ca="1">SUM(OFFSET(INDIRECT("E"&amp;ROW($E$29)+MATCH($B21&amp;$D21&amp;N$1,$B$30:$B$177&amp;$C$30:$C$177&amp;$D$30:$D$177,0)),,N2,,O2))</f>
        <v>0</v>
      </c>
      <c r="O21" s="24" cm="1">
        <f t="array" aca="1" ref="O21" ca="1">SUM(OFFSET(INDIRECT("E"&amp;ROW($E$29)+MATCH($B21&amp;$D21&amp;O$1,$B$30:$B$177&amp;$C$30:$C$177&amp;$D$30:$D$177,0)),,N2,,O2))</f>
        <v>0</v>
      </c>
      <c r="P21" s="11">
        <f t="shared" ca="1" si="5"/>
        <v>0</v>
      </c>
      <c r="Q21" s="23" cm="1">
        <f t="array" aca="1" ref="Q21" ca="1">SUM(OFFSET(INDIRECT("E"&amp;ROW($E$29)+MATCH($B21&amp;$D21&amp;Q$1,$B$30:$B$177&amp;$C$30:$C$177&amp;$D$30:$D$177,0)),,Q2,,R2))</f>
        <v>0</v>
      </c>
      <c r="R21" s="24" cm="1">
        <f t="array" aca="1" ref="R21" ca="1">SUM(OFFSET(INDIRECT("E"&amp;ROW($E$29)+MATCH($B21&amp;$D21&amp;R$1,$B$30:$B$177&amp;$C$30:$C$177&amp;$D$30:$D$177,0)),,Q2,,R2))</f>
        <v>0</v>
      </c>
      <c r="S21" s="11">
        <f t="shared" ca="1" si="6"/>
        <v>0</v>
      </c>
      <c r="T21" s="23" cm="1">
        <f t="array" aca="1" ref="T21" ca="1">SUM(OFFSET(INDIRECT("E"&amp;ROW($E$29)+MATCH($B21&amp;$D21&amp;T$1,$B$30:$B$177&amp;$C$30:$C$177&amp;$D$30:$D$177,0)),,T2,,U2))</f>
        <v>0</v>
      </c>
      <c r="U21" s="24" cm="1">
        <f t="array" aca="1" ref="U21" ca="1">SUM(OFFSET(INDIRECT("E"&amp;ROW($E$29)+MATCH($B21&amp;$D21&amp;U$1,$B$30:$B$177&amp;$C$30:$C$177&amp;$D$30:$D$177,0)),,T2,,U2))</f>
        <v>0</v>
      </c>
      <c r="V21" s="11">
        <f t="shared" ca="1" si="7"/>
        <v>0</v>
      </c>
      <c r="W21" s="23">
        <f t="shared" ca="1" si="8"/>
        <v>0</v>
      </c>
      <c r="X21" s="24">
        <f t="shared" ca="1" si="8"/>
        <v>0</v>
      </c>
      <c r="Y21" s="11">
        <f t="shared" ca="1" si="9"/>
        <v>0</v>
      </c>
      <c r="Z21" s="23">
        <f t="shared" ca="1" si="10"/>
        <v>2.2632001298821428E-2</v>
      </c>
      <c r="AA21" s="24">
        <f t="shared" ca="1" si="10"/>
        <v>8.4980946583061209E-3</v>
      </c>
      <c r="AB21" s="11">
        <f t="shared" ca="1" si="11"/>
        <v>1</v>
      </c>
      <c r="AC21" s="23" cm="1">
        <f t="array" aca="1" ref="AC21" ca="1">SUM(OFFSET(INDIRECT("E"&amp;ROW($E$29)+MATCH($B21&amp;$D21&amp;AC$1,$B$30:$B$177&amp;$C$30:$C$177&amp;$D$30:$D$177,0)),,AC2,,AD2))</f>
        <v>2.2632001298821428E-2</v>
      </c>
      <c r="AD21" s="24" cm="1">
        <f t="array" aca="1" ref="AD21" ca="1">SUM(OFFSET(INDIRECT("E"&amp;ROW($E$29)+MATCH($B21&amp;$D21&amp;AD$1,$B$30:$B$177&amp;$C$30:$C$177&amp;$D$30:$D$177,0)),,AC2,,AD2))</f>
        <v>8.4980946583061209E-3</v>
      </c>
      <c r="AE21" s="11">
        <f t="shared" ca="1" si="12"/>
        <v>1</v>
      </c>
      <c r="AF21"/>
      <c r="AH21"/>
    </row>
    <row r="22" spans="1:66" s="8" customFormat="1" ht="19.5" customHeight="1" x14ac:dyDescent="0.2">
      <c r="B22" s="54" t="s">
        <v>22</v>
      </c>
      <c r="C22" s="83" t="str">
        <f t="shared" ref="C22:C24" si="14">B22</f>
        <v xml:space="preserve">Other </v>
      </c>
      <c r="D22" s="18" t="s">
        <v>24</v>
      </c>
      <c r="E22" s="23">
        <f ca="1">E24-SUMIF($D$6:$D$21,$D22,E$6:E$21)</f>
        <v>3.4590228360321662E-3</v>
      </c>
      <c r="F22" s="24">
        <f ca="1">F24-SUMIF($D$6:$D$21,$D22,F$6:F$21)</f>
        <v>1.366271917359918E-2</v>
      </c>
      <c r="G22" s="11">
        <f t="shared" ca="1" si="13"/>
        <v>-1</v>
      </c>
      <c r="H22" s="23">
        <f ca="1">H24-SUMIF($D$6:$D$21,$D22,H$6:H$21)</f>
        <v>0</v>
      </c>
      <c r="I22" s="24">
        <f ca="1">I24-SUMIF($D$6:$D$21,$D22,I$6:I$21)</f>
        <v>0</v>
      </c>
      <c r="J22" s="11">
        <f t="shared" ca="1" si="3"/>
        <v>0</v>
      </c>
      <c r="K22" s="23">
        <f ca="1">K24-SUMIF($D$6:$D$21,$D22,K$6:K$21)</f>
        <v>3.4590228360321662E-3</v>
      </c>
      <c r="L22" s="24">
        <f ca="1">L24-SUMIF($D$6:$D$21,$D22,L$6:L$21)</f>
        <v>1.366271917359918E-2</v>
      </c>
      <c r="M22" s="11">
        <f t="shared" ca="1" si="4"/>
        <v>-1</v>
      </c>
      <c r="N22" s="23">
        <f ca="1">N24-SUMIF($D$6:$D$21,$D22,N$6:N$21)</f>
        <v>0</v>
      </c>
      <c r="O22" s="24">
        <f ca="1">O24-SUMIF($D$6:$D$21,$D22,O$6:O$21)</f>
        <v>0</v>
      </c>
      <c r="P22" s="11">
        <f t="shared" ca="1" si="5"/>
        <v>0</v>
      </c>
      <c r="Q22" s="23">
        <f ca="1">Q24-SUMIF($D$6:$D$21,$D22,Q$6:Q$21)</f>
        <v>0</v>
      </c>
      <c r="R22" s="24">
        <f ca="1">R24-SUMIF($D$6:$D$21,$D22,R$6:R$21)</f>
        <v>0</v>
      </c>
      <c r="S22" s="11">
        <f t="shared" ca="1" si="6"/>
        <v>0</v>
      </c>
      <c r="T22" s="23">
        <f ca="1">T24-SUMIF($D$6:$D$21,$D22,T$6:T$21)</f>
        <v>0</v>
      </c>
      <c r="U22" s="24">
        <f ca="1">U24-SUMIF($D$6:$D$21,$D22,U$6:U$21)</f>
        <v>0</v>
      </c>
      <c r="V22" s="11">
        <f t="shared" ca="1" si="7"/>
        <v>0</v>
      </c>
      <c r="W22" s="23">
        <f ca="1">W24-SUMIF($D$6:$D$21,$D22,W$6:W$21)</f>
        <v>0</v>
      </c>
      <c r="X22" s="24">
        <f ca="1">X24-SUMIF($D$6:$D$21,$D22,X$6:X$21)</f>
        <v>0</v>
      </c>
      <c r="Y22" s="11">
        <f t="shared" ca="1" si="9"/>
        <v>0</v>
      </c>
      <c r="Z22" s="23">
        <f ca="1">Z24-SUMIF($D$6:$D$21,$D22,Z$6:Z$21)</f>
        <v>3.4590228360321662E-3</v>
      </c>
      <c r="AA22" s="24">
        <f ca="1">AA24-SUMIF($D$6:$D$21,$D22,AA$6:AA$21)</f>
        <v>1.366271917359918E-2</v>
      </c>
      <c r="AB22" s="11">
        <f t="shared" ca="1" si="11"/>
        <v>-1</v>
      </c>
      <c r="AC22" s="23">
        <f ca="1">AC24-SUMIF($D$6:$D$21,$D22,AC$6:AC$21)</f>
        <v>3.4590228360321662E-3</v>
      </c>
      <c r="AD22" s="24">
        <f ca="1">AD24-SUMIF($D$6:$D$21,$D22,AD$6:AD$21)</f>
        <v>1.366271917359918E-2</v>
      </c>
      <c r="AE22" s="11">
        <f t="shared" ca="1" si="12"/>
        <v>-1</v>
      </c>
      <c r="AF22"/>
      <c r="AH22"/>
    </row>
    <row r="23" spans="1:66" s="8" customFormat="1" ht="19.5" customHeight="1" x14ac:dyDescent="0.2">
      <c r="B23" s="54" t="s">
        <v>22</v>
      </c>
      <c r="C23" s="83"/>
      <c r="D23" s="19" t="s">
        <v>25</v>
      </c>
      <c r="E23" s="23">
        <f ca="1">E25-SUMIF($D$6:$D$21,$D23,E$6:E$21)</f>
        <v>0.73818399531107026</v>
      </c>
      <c r="F23" s="24">
        <f ca="1">F25-SUMIF($D$6:$D$21,$D23,F$6:F$21)</f>
        <v>0.67073117489466938</v>
      </c>
      <c r="G23" s="11">
        <f t="shared" ca="1" si="13"/>
        <v>0.10447761194029843</v>
      </c>
      <c r="H23" s="23">
        <f ca="1">H25-SUMIF($D$6:$D$21,$D23,H$6:H$21)</f>
        <v>0</v>
      </c>
      <c r="I23" s="24">
        <f ca="1">I25-SUMIF($D$6:$D$21,$D23,I$6:I$21)</f>
        <v>0</v>
      </c>
      <c r="J23" s="11">
        <f t="shared" ca="1" si="3"/>
        <v>0</v>
      </c>
      <c r="K23" s="23">
        <f ca="1">K25-SUMIF($D$6:$D$21,$D23,K$6:K$21)</f>
        <v>0.73818399531107026</v>
      </c>
      <c r="L23" s="24">
        <f ca="1">L25-SUMIF($D$6:$D$21,$D23,L$6:L$21)</f>
        <v>0.67073117489466938</v>
      </c>
      <c r="M23" s="11">
        <f t="shared" ca="1" si="4"/>
        <v>0.10447761194029843</v>
      </c>
      <c r="N23" s="23">
        <f ca="1">N25-SUMIF($D$6:$D$21,$D23,N$6:N$21)</f>
        <v>0</v>
      </c>
      <c r="O23" s="24">
        <f ca="1">O25-SUMIF($D$6:$D$21,$D23,O$6:O$21)</f>
        <v>0</v>
      </c>
      <c r="P23" s="11">
        <f t="shared" ca="1" si="5"/>
        <v>0</v>
      </c>
      <c r="Q23" s="23">
        <f ca="1">Q25-SUMIF($D$6:$D$21,$D23,Q$6:Q$21)</f>
        <v>0</v>
      </c>
      <c r="R23" s="24">
        <f ca="1">R25-SUMIF($D$6:$D$21,$D23,R$6:R$21)</f>
        <v>0</v>
      </c>
      <c r="S23" s="11">
        <f t="shared" ca="1" si="6"/>
        <v>0</v>
      </c>
      <c r="T23" s="23">
        <f ca="1">T25-SUMIF($D$6:$D$21,$D23,T$6:T$21)</f>
        <v>0</v>
      </c>
      <c r="U23" s="24">
        <f ca="1">U25-SUMIF($D$6:$D$21,$D23,U$6:U$21)</f>
        <v>0</v>
      </c>
      <c r="V23" s="11">
        <f t="shared" ca="1" si="7"/>
        <v>0</v>
      </c>
      <c r="W23" s="23">
        <f ca="1">W25-SUMIF($D$6:$D$21,$D23,W$6:W$21)</f>
        <v>0</v>
      </c>
      <c r="X23" s="24">
        <f ca="1">X25-SUMIF($D$6:$D$21,$D23,X$6:X$21)</f>
        <v>0</v>
      </c>
      <c r="Y23" s="11">
        <f t="shared" ca="1" si="9"/>
        <v>0</v>
      </c>
      <c r="Z23" s="23">
        <f ca="1">Z25-SUMIF($D$6:$D$21,$D23,Z$6:Z$21)</f>
        <v>0.73818399531107026</v>
      </c>
      <c r="AA23" s="24">
        <f ca="1">AA25-SUMIF($D$6:$D$21,$D23,AA$6:AA$21)</f>
        <v>0.67073117489466938</v>
      </c>
      <c r="AB23" s="11">
        <f t="shared" ca="1" si="11"/>
        <v>0.10447761194029843</v>
      </c>
      <c r="AC23" s="23">
        <f ca="1">AC25-SUMIF($D$6:$D$21,$D23,AC$6:AC$21)</f>
        <v>0.73818399531107026</v>
      </c>
      <c r="AD23" s="24">
        <f ca="1">AD25-SUMIF($D$6:$D$21,$D23,AD$6:AD$21)</f>
        <v>0.67073117489466938</v>
      </c>
      <c r="AE23" s="11">
        <f t="shared" ca="1" si="12"/>
        <v>0.10447761194029843</v>
      </c>
      <c r="AF23"/>
      <c r="AH23"/>
    </row>
    <row r="24" spans="1:66" s="8" customFormat="1" ht="19.5" customHeight="1" x14ac:dyDescent="0.2">
      <c r="B24" s="83" t="s">
        <v>26</v>
      </c>
      <c r="C24" s="83" t="str">
        <f t="shared" si="14"/>
        <v xml:space="preserve">Total </v>
      </c>
      <c r="D24" s="18" t="s">
        <v>24</v>
      </c>
      <c r="E24" s="7" cm="1">
        <f t="array" aca="1" ref="E24" ca="1">SUMPRODUCT(($C$30:$C$177=$D24)*($D$30:$D$177=E$1)*OFFSET($E$30:$E$177,,E2,,F2))</f>
        <v>0.77053722388426937</v>
      </c>
      <c r="F24" s="7" cm="1">
        <f t="array" aca="1" ref="F24" ca="1">SUMPRODUCT(($C$30:$C$177=$D24)*($D$30:$D$177=F$1)*OFFSET($E$30:$E$177,,E2,,F2))</f>
        <v>0.56664496277457699</v>
      </c>
      <c r="G24" s="2">
        <f t="shared" ca="1" si="13"/>
        <v>0.35087719298245629</v>
      </c>
      <c r="H24" s="7" cm="1">
        <f t="array" aca="1" ref="H24" ca="1">SUMPRODUCT(($C$30:$C$177=$D24)*($D$30:$D$177=H$1)*OFFSET($E$30:$E$177,,H2,,I2))</f>
        <v>0</v>
      </c>
      <c r="I24" s="7" cm="1">
        <f t="array" aca="1" ref="I24" ca="1">SUMPRODUCT(($C$30:$C$177=$D24)*($D$30:$D$177=I$1)*OFFSET($E$30:$E$177,,H2,,I2))</f>
        <v>0</v>
      </c>
      <c r="J24" s="2">
        <f t="shared" ca="1" si="3"/>
        <v>0</v>
      </c>
      <c r="K24" s="7" cm="1">
        <f t="array" aca="1" ref="K24" ca="1">SUMPRODUCT(($C$30:$C$177=$D24)*($D$30:$D$177=K$1)*OFFSET($E$30:$E$177,,K2,,L2))</f>
        <v>0.77053722388426937</v>
      </c>
      <c r="L24" s="7" cm="1">
        <f t="array" aca="1" ref="L24" ca="1">SUMPRODUCT(($C$30:$C$177=$D24)*($D$30:$D$177=L$1)*OFFSET($E$30:$E$177,,K2,,L2))</f>
        <v>0.56664496277457699</v>
      </c>
      <c r="M24" s="2">
        <f t="shared" ca="1" si="4"/>
        <v>0.35087719298245629</v>
      </c>
      <c r="N24" s="7" cm="1">
        <f t="array" aca="1" ref="N24" ca="1">SUMPRODUCT(($C$30:$C$177=$D24)*($D$30:$D$177=N$1)*OFFSET($E$30:$E$177,,N2,,O2))</f>
        <v>0</v>
      </c>
      <c r="O24" s="7" cm="1">
        <f t="array" aca="1" ref="O24" ca="1">SUMPRODUCT(($C$30:$C$177=$D24)*($D$30:$D$177=O$1)*OFFSET($E$30:$E$177,,N2,,O2))</f>
        <v>0</v>
      </c>
      <c r="P24" s="2">
        <f t="shared" ca="1" si="5"/>
        <v>0</v>
      </c>
      <c r="Q24" s="7" cm="1">
        <f t="array" aca="1" ref="Q24" ca="1">SUMPRODUCT(($C$30:$C$177=$D24)*($D$30:$D$177=Q$1)*OFFSET($E$30:$E$177,,Q2,,R2))</f>
        <v>0</v>
      </c>
      <c r="R24" s="7" cm="1">
        <f t="array" aca="1" ref="R24" ca="1">SUMPRODUCT(($C$30:$C$177=$D24)*($D$30:$D$177=R$1)*OFFSET($E$30:$E$177,,Q2,,R2))</f>
        <v>0</v>
      </c>
      <c r="S24" s="2">
        <f t="shared" ca="1" si="6"/>
        <v>0</v>
      </c>
      <c r="T24" s="7" cm="1">
        <f t="array" aca="1" ref="T24" ca="1">SUMPRODUCT(($C$30:$C$177=$D24)*($D$30:$D$177=T$1)*OFFSET($E$30:$E$177,,T2,,U2))</f>
        <v>0</v>
      </c>
      <c r="U24" s="7" cm="1">
        <f t="array" aca="1" ref="U24" ca="1">SUMPRODUCT(($C$30:$C$177=$D24)*($D$30:$D$177=U$1)*OFFSET($E$30:$E$177,,T2,,U2))</f>
        <v>0</v>
      </c>
      <c r="V24" s="2">
        <f t="shared" ca="1" si="7"/>
        <v>0</v>
      </c>
      <c r="W24" s="7">
        <f ca="1">SUMIFS(OFFSET($E$30:$E$177,,$C$2-2),$C$30:$C$177,$D24,$D$30:$D$177,W$1)</f>
        <v>0</v>
      </c>
      <c r="X24" s="7">
        <f ca="1">SUMIFS(OFFSET($E$30:$E$177,,$C$2-2),$C$30:$C$177,$D24,$D$30:$D$177,X$1)</f>
        <v>0</v>
      </c>
      <c r="Y24" s="2">
        <f t="shared" ca="1" si="9"/>
        <v>0</v>
      </c>
      <c r="Z24" s="7">
        <f ca="1">SUMIFS(OFFSET($E$30:$E$177,,$C$2-1),$C$30:$C$177,$D24,$D$30:$D$177,Z$1)</f>
        <v>0.77053722388426937</v>
      </c>
      <c r="AA24" s="7">
        <f ca="1">SUMIFS(OFFSET($E$30:$E$177,,$C$2-1),$C$30:$C$177,$D24,$D$30:$D$177,AA$1)</f>
        <v>0.56664496277457699</v>
      </c>
      <c r="AB24" s="2">
        <f t="shared" ca="1" si="11"/>
        <v>0.35087719298245629</v>
      </c>
      <c r="AC24" s="7" cm="1">
        <f t="array" aca="1" ref="AC24" ca="1">SUMPRODUCT(($C$30:$C$177=$D24)*($D$30:$D$177=AC$1)*OFFSET($E$30:$E$177,,AC2,,AD2))</f>
        <v>0.77053722388426937</v>
      </c>
      <c r="AD24" s="7" cm="1">
        <f t="array" aca="1" ref="AD24" ca="1">SUMPRODUCT(($C$30:$C$177=$D24)*($D$30:$D$177=AD$1)*OFFSET($E$30:$E$177,,AC2,,AD2))</f>
        <v>0.56664496277457699</v>
      </c>
      <c r="AE24" s="2">
        <f t="shared" ca="1" si="12"/>
        <v>0.35087719298245629</v>
      </c>
      <c r="AF24"/>
      <c r="AH24"/>
    </row>
    <row r="25" spans="1:66" s="8" customFormat="1" ht="19.5" customHeight="1" x14ac:dyDescent="0.2">
      <c r="B25" s="83"/>
      <c r="C25" s="83"/>
      <c r="D25" s="19" t="s">
        <v>25</v>
      </c>
      <c r="E25" s="4" cm="1">
        <f t="array" aca="1" ref="E25" ca="1">SUMPRODUCT(($C$30:$C$177=$D25)*($D$30:$D$177=E$1)*OFFSET($E$30:$E$177,,E2,,F2))</f>
        <v>12.105718171821156</v>
      </c>
      <c r="F25" s="4" cm="1">
        <f t="array" aca="1" ref="F25" ca="1">SUMPRODUCT(($C$30:$C$177=$D25)*($D$30:$D$177=F$1)*OFFSET($E$30:$E$177,,E2,,F2))</f>
        <v>23.189719460561736</v>
      </c>
      <c r="G25" s="1">
        <f t="shared" ca="1" si="13"/>
        <v>-0.47779215178956452</v>
      </c>
      <c r="H25" s="4" cm="1">
        <f t="array" aca="1" ref="H25" ca="1">SUMPRODUCT(($C$30:$C$177=$D25)*($D$30:$D$177=H$1)*OFFSET($E$30:$E$177,,H2,,I2))</f>
        <v>0</v>
      </c>
      <c r="I25" s="4" cm="1">
        <f t="array" aca="1" ref="I25" ca="1">SUMPRODUCT(($C$30:$C$177=$D25)*($D$30:$D$177=I$1)*OFFSET($E$30:$E$177,,H2,,I2))</f>
        <v>0</v>
      </c>
      <c r="J25" s="1">
        <f t="shared" ca="1" si="3"/>
        <v>0</v>
      </c>
      <c r="K25" s="4" cm="1">
        <f t="array" aca="1" ref="K25" ca="1">SUMPRODUCT(($C$30:$C$177=$D25)*($D$30:$D$177=K$1)*OFFSET($E$30:$E$177,,K2,,L2))</f>
        <v>12.105718171821156</v>
      </c>
      <c r="L25" s="4" cm="1">
        <f t="array" aca="1" ref="L25" ca="1">SUMPRODUCT(($C$30:$C$177=$D25)*($D$30:$D$177=L$1)*OFFSET($E$30:$E$177,,K2,,L2))</f>
        <v>23.189719460561736</v>
      </c>
      <c r="M25" s="1">
        <f t="shared" ca="1" si="4"/>
        <v>-0.47779215178956452</v>
      </c>
      <c r="N25" s="4" cm="1">
        <f t="array" aca="1" ref="N25" ca="1">SUMPRODUCT(($C$30:$C$177=$D25)*($D$30:$D$177=N$1)*OFFSET($E$30:$E$177,,N2,,O2))</f>
        <v>0</v>
      </c>
      <c r="O25" s="4" cm="1">
        <f t="array" aca="1" ref="O25" ca="1">SUMPRODUCT(($C$30:$C$177=$D25)*($D$30:$D$177=O$1)*OFFSET($E$30:$E$177,,N2,,O2))</f>
        <v>0</v>
      </c>
      <c r="P25" s="1">
        <f t="shared" ca="1" si="5"/>
        <v>0</v>
      </c>
      <c r="Q25" s="4" cm="1">
        <f t="array" aca="1" ref="Q25" ca="1">SUMPRODUCT(($C$30:$C$177=$D25)*($D$30:$D$177=Q$1)*OFFSET($E$30:$E$177,,Q2,,R2))</f>
        <v>0</v>
      </c>
      <c r="R25" s="4" cm="1">
        <f t="array" aca="1" ref="R25" ca="1">SUMPRODUCT(($C$30:$C$177=$D25)*($D$30:$D$177=R$1)*OFFSET($E$30:$E$177,,Q2,,R2))</f>
        <v>0</v>
      </c>
      <c r="S25" s="1">
        <f t="shared" ca="1" si="6"/>
        <v>0</v>
      </c>
      <c r="T25" s="4" cm="1">
        <f t="array" aca="1" ref="T25" ca="1">SUMPRODUCT(($C$30:$C$177=$D25)*($D$30:$D$177=T$1)*OFFSET($E$30:$E$177,,T2,,U2))</f>
        <v>0</v>
      </c>
      <c r="U25" s="4" cm="1">
        <f t="array" aca="1" ref="U25" ca="1">SUMPRODUCT(($C$30:$C$177=$D25)*($D$30:$D$177=U$1)*OFFSET($E$30:$E$177,,T2,,U2))</f>
        <v>0</v>
      </c>
      <c r="V25" s="1">
        <f t="shared" ca="1" si="7"/>
        <v>0</v>
      </c>
      <c r="W25" s="4">
        <f ca="1">SUMIFS(OFFSET($E$30:$E$177,,$C$2-2),$C$30:$C$177,$D25,$D$30:$D$177,W$1)</f>
        <v>0</v>
      </c>
      <c r="X25" s="4">
        <f ca="1">SUMIFS(OFFSET($E$30:$E$177,,$C$2-2),$C$30:$C$177,$D25,$D$30:$D$177,X$1)</f>
        <v>0</v>
      </c>
      <c r="Y25" s="1">
        <f t="shared" ca="1" si="9"/>
        <v>0</v>
      </c>
      <c r="Z25" s="4">
        <f ca="1">SUMIFS(OFFSET($E$30:$E$177,,$C$2-1),$C$30:$C$177,$D25,$D$30:$D$177,Z$1)</f>
        <v>12.105718171821156</v>
      </c>
      <c r="AA25" s="4">
        <f ca="1">SUMIFS(OFFSET($E$30:$E$177,,$C$2-1),$C$30:$C$177,$D25,$D$30:$D$177,AA$1)</f>
        <v>23.189719460561736</v>
      </c>
      <c r="AB25" s="1">
        <f t="shared" ca="1" si="11"/>
        <v>-0.47779215178956452</v>
      </c>
      <c r="AC25" s="4" cm="1">
        <f t="array" aca="1" ref="AC25" ca="1">SUMPRODUCT(($C$30:$C$177=$D25)*($D$30:$D$177=AC$1)*OFFSET($E$30:$E$177,,AC2,,AD2))</f>
        <v>12.105718171821156</v>
      </c>
      <c r="AD25" s="4" cm="1">
        <f t="array" aca="1" ref="AD25" ca="1">SUMPRODUCT(($C$30:$C$177=$D25)*($D$30:$D$177=AD$1)*OFFSET($E$30:$E$177,,AC2,,AD2))</f>
        <v>23.189719460561736</v>
      </c>
      <c r="AE25" s="1">
        <f t="shared" ca="1" si="12"/>
        <v>-0.47779215178956452</v>
      </c>
      <c r="AF25"/>
      <c r="AH25"/>
    </row>
    <row r="26" spans="1:66" s="8" customFormat="1" ht="19.5" customHeight="1" x14ac:dyDescent="0.2">
      <c r="B26" s="83"/>
      <c r="C26" s="83"/>
      <c r="D26" s="69" t="s">
        <v>1</v>
      </c>
      <c r="E26" s="5">
        <f ca="1">SUM(E24:E25)</f>
        <v>12.876255395705424</v>
      </c>
      <c r="F26" s="6">
        <f ca="1">SUM(F24:F25)</f>
        <v>23.756364423336315</v>
      </c>
      <c r="G26" s="3">
        <f t="shared" ca="1" si="13"/>
        <v>-0.45791245791245794</v>
      </c>
      <c r="H26" s="5">
        <f ca="1">SUM(H24:H25)</f>
        <v>0</v>
      </c>
      <c r="I26" s="6">
        <f ca="1">SUM(I24:I25)</f>
        <v>0</v>
      </c>
      <c r="J26" s="3">
        <f t="shared" ca="1" si="3"/>
        <v>0</v>
      </c>
      <c r="K26" s="5">
        <f ca="1">SUM(K24:K25)</f>
        <v>12.876255395705424</v>
      </c>
      <c r="L26" s="6">
        <f ca="1">SUM(L24:L25)</f>
        <v>23.756364423336315</v>
      </c>
      <c r="M26" s="3">
        <f t="shared" ca="1" si="4"/>
        <v>-0.45791245791245794</v>
      </c>
      <c r="N26" s="5">
        <f ca="1">SUM(N24:N25)</f>
        <v>0</v>
      </c>
      <c r="O26" s="6">
        <f ca="1">SUM(O24:O25)</f>
        <v>0</v>
      </c>
      <c r="P26" s="3">
        <f t="shared" ca="1" si="5"/>
        <v>0</v>
      </c>
      <c r="Q26" s="5">
        <f ca="1">SUM(Q24:Q25)</f>
        <v>0</v>
      </c>
      <c r="R26" s="6">
        <f ca="1">SUM(R24:R25)</f>
        <v>0</v>
      </c>
      <c r="S26" s="3">
        <f t="shared" ca="1" si="6"/>
        <v>0</v>
      </c>
      <c r="T26" s="5">
        <f ca="1">SUM(T24:T25)</f>
        <v>0</v>
      </c>
      <c r="U26" s="6">
        <f ca="1">SUM(U24:U25)</f>
        <v>0</v>
      </c>
      <c r="V26" s="3">
        <f t="shared" ca="1" si="7"/>
        <v>0</v>
      </c>
      <c r="W26" s="5">
        <f ca="1">SUM(W24:W25)</f>
        <v>0</v>
      </c>
      <c r="X26" s="6">
        <f ca="1">SUM(X24:X25)</f>
        <v>0</v>
      </c>
      <c r="Y26" s="3">
        <f t="shared" ca="1" si="9"/>
        <v>0</v>
      </c>
      <c r="Z26" s="5">
        <f ca="1">SUM(Z24:Z25)</f>
        <v>12.876255395705424</v>
      </c>
      <c r="AA26" s="6">
        <f ca="1">SUM(AA24:AA25)</f>
        <v>23.756364423336315</v>
      </c>
      <c r="AB26" s="3">
        <f t="shared" ca="1" si="11"/>
        <v>-0.45791245791245794</v>
      </c>
      <c r="AC26" s="5">
        <f ca="1">SUM(AC24:AC25)</f>
        <v>12.876255395705424</v>
      </c>
      <c r="AD26" s="6">
        <f ca="1">SUM(AD24:AD25)</f>
        <v>23.756364423336315</v>
      </c>
      <c r="AE26" s="3">
        <f t="shared" ca="1" si="12"/>
        <v>-0.45791245791245794</v>
      </c>
      <c r="AF26"/>
      <c r="AH26"/>
    </row>
    <row r="27" spans="1:66" ht="15" thickBot="1" x14ac:dyDescent="0.25">
      <c r="B27" s="36" t="str" cm="1">
        <f t="array" aca="1" ref="B27" ca="1">_xlfn.CONCAT("*The Other Products contains ",IF(($Q$30:$Q$103&lt;&gt;0)*($A$30:$A$103&gt;MAX($A$6:$A$21)),LEFT($B$30:$B$103,3)&amp;", ",""))</f>
        <v xml:space="preserve">*The Other Products contains GEN, ISR, PAD, PAM, WCA, </v>
      </c>
      <c r="C27" s="36"/>
      <c r="D27" s="35" t="s">
        <v>65</v>
      </c>
      <c r="E27" s="71" t="e">
        <f ca="1">ROUND(E26-SUM(#REF!),5)</f>
        <v>#REF!</v>
      </c>
      <c r="F27" s="71" t="e">
        <f ca="1">ROUND(F26-SUM(#REF!),5)</f>
        <v>#REF!</v>
      </c>
      <c r="G27" s="62"/>
      <c r="H27" s="62" t="e">
        <f ca="1">ROUND(H26-SUM(#REF!),5)</f>
        <v>#REF!</v>
      </c>
      <c r="I27" s="62" t="e">
        <f ca="1">ROUND(I26-SUM(#REF!),5)</f>
        <v>#REF!</v>
      </c>
      <c r="J27" s="62"/>
      <c r="K27" s="62" t="e">
        <f ca="1">ROUND(K26-SUM(#REF!),5)</f>
        <v>#REF!</v>
      </c>
      <c r="L27" s="62" t="e">
        <f ca="1">ROUND(L26-SUM(#REF!),5)</f>
        <v>#REF!</v>
      </c>
      <c r="M27" s="62"/>
      <c r="N27" s="62" t="e">
        <f ca="1">ROUND(N26-SUM(#REF!),5)</f>
        <v>#REF!</v>
      </c>
      <c r="O27" s="62" t="e">
        <f ca="1">ROUND(O26-SUM(#REF!),5)</f>
        <v>#REF!</v>
      </c>
      <c r="P27" s="62"/>
      <c r="Q27" s="72" t="e">
        <f ca="1">ROUND(Q26-SUM(#REF!),5)</f>
        <v>#REF!</v>
      </c>
      <c r="R27" s="72" t="e">
        <f ca="1">ROUND(R26-SUM(#REF!),5)</f>
        <v>#REF!</v>
      </c>
      <c r="S27" s="63"/>
      <c r="T27" s="63" t="e">
        <f ca="1">ROUND(T26-SUM(#REF!),5)</f>
        <v>#REF!</v>
      </c>
      <c r="U27" s="63" t="e">
        <f ca="1">ROUND(U26-SUM(#REF!),5)</f>
        <v>#REF!</v>
      </c>
      <c r="V27" s="63"/>
      <c r="W27" s="63" t="e">
        <f ca="1">ROUND(W26-SUM(#REF!),5)</f>
        <v>#REF!</v>
      </c>
      <c r="X27" s="63" t="e">
        <f ca="1">ROUND(X26-SUM(#REF!),5)</f>
        <v>#REF!</v>
      </c>
      <c r="Y27" s="63"/>
      <c r="Z27" s="63" t="e">
        <f ca="1">ROUND(Z26-SUM(#REF!),5)</f>
        <v>#REF!</v>
      </c>
      <c r="AA27" s="63" t="e">
        <f ca="1">ROUND(AA26-SUM(#REF!),5)</f>
        <v>#REF!</v>
      </c>
      <c r="AB27" s="63"/>
      <c r="AC27" s="63" t="e">
        <f ca="1">ROUND(AC26-SUM(#REF!),5)</f>
        <v>#REF!</v>
      </c>
      <c r="AD27" s="63" t="e">
        <f ca="1">ROUND(AD26-SUM(#REF!),5)</f>
        <v>#REF!</v>
      </c>
    </row>
    <row r="28" spans="1:66" ht="15" thickBot="1" x14ac:dyDescent="0.25">
      <c r="A28" s="17"/>
      <c r="B28" s="17"/>
      <c r="C28" s="27"/>
      <c r="E28">
        <v>0</v>
      </c>
      <c r="F28">
        <f>E28+4</f>
        <v>4</v>
      </c>
      <c r="G28" s="36">
        <f t="shared" ref="G28:P28" si="15">F28+4</f>
        <v>8</v>
      </c>
      <c r="H28" s="36">
        <f t="shared" si="15"/>
        <v>12</v>
      </c>
      <c r="I28" s="36">
        <f t="shared" si="15"/>
        <v>16</v>
      </c>
      <c r="J28" s="36">
        <f t="shared" si="15"/>
        <v>20</v>
      </c>
      <c r="K28" s="36">
        <f t="shared" si="15"/>
        <v>24</v>
      </c>
      <c r="L28" s="36">
        <f t="shared" si="15"/>
        <v>28</v>
      </c>
      <c r="M28" s="36">
        <f t="shared" si="15"/>
        <v>32</v>
      </c>
      <c r="N28" s="36">
        <f t="shared" si="15"/>
        <v>36</v>
      </c>
      <c r="O28" s="36">
        <f t="shared" si="15"/>
        <v>40</v>
      </c>
      <c r="P28" s="36">
        <f t="shared" si="15"/>
        <v>44</v>
      </c>
      <c r="Q28" s="9"/>
      <c r="S28" s="76" t="s">
        <v>2</v>
      </c>
      <c r="T28" s="77"/>
      <c r="U28" s="77"/>
      <c r="V28" s="78"/>
      <c r="W28" s="76" t="s">
        <v>3</v>
      </c>
      <c r="X28" s="77"/>
      <c r="Y28" s="77"/>
      <c r="Z28" s="78"/>
      <c r="AA28" s="76" t="s">
        <v>4</v>
      </c>
      <c r="AB28" s="77"/>
      <c r="AC28" s="77"/>
      <c r="AD28" s="78"/>
      <c r="AE28" s="76" t="s">
        <v>5</v>
      </c>
      <c r="AF28" s="77"/>
      <c r="AG28" s="77"/>
      <c r="AH28" s="78"/>
      <c r="AI28" s="76" t="s">
        <v>6</v>
      </c>
      <c r="AJ28" s="77"/>
      <c r="AK28" s="77"/>
      <c r="AL28" s="78"/>
      <c r="AM28" s="76" t="s">
        <v>7</v>
      </c>
      <c r="AN28" s="77"/>
      <c r="AO28" s="77"/>
      <c r="AP28" s="78"/>
      <c r="AQ28" s="76" t="s">
        <v>8</v>
      </c>
      <c r="AR28" s="77"/>
      <c r="AS28" s="77"/>
      <c r="AT28" s="78"/>
      <c r="AU28" s="76" t="s">
        <v>9</v>
      </c>
      <c r="AV28" s="77"/>
      <c r="AW28" s="77"/>
      <c r="AX28" s="78"/>
      <c r="AY28" s="76" t="s">
        <v>10</v>
      </c>
      <c r="AZ28" s="77"/>
      <c r="BA28" s="77"/>
      <c r="BB28" s="78"/>
      <c r="BC28" s="76" t="s">
        <v>11</v>
      </c>
      <c r="BD28" s="77"/>
      <c r="BE28" s="77"/>
      <c r="BF28" s="78"/>
      <c r="BG28" s="76" t="s">
        <v>12</v>
      </c>
      <c r="BH28" s="77"/>
      <c r="BI28" s="77"/>
      <c r="BJ28" s="78"/>
      <c r="BK28" s="76" t="s">
        <v>13</v>
      </c>
      <c r="BL28" s="77"/>
      <c r="BM28" s="77"/>
      <c r="BN28" s="78"/>
    </row>
    <row r="29" spans="1:66" ht="15" thickBot="1" x14ac:dyDescent="0.25">
      <c r="B29" s="25" t="s">
        <v>63</v>
      </c>
      <c r="C29" s="30" t="s">
        <v>23</v>
      </c>
      <c r="D29" s="30" t="s">
        <v>64</v>
      </c>
      <c r="E29" s="33" t="s">
        <v>2</v>
      </c>
      <c r="F29" s="31" t="s">
        <v>3</v>
      </c>
      <c r="G29" s="31" t="s">
        <v>4</v>
      </c>
      <c r="H29" s="31" t="s">
        <v>5</v>
      </c>
      <c r="I29" s="31" t="s">
        <v>6</v>
      </c>
      <c r="J29" s="31" t="s">
        <v>7</v>
      </c>
      <c r="K29" s="31" t="s">
        <v>8</v>
      </c>
      <c r="L29" s="31" t="s">
        <v>9</v>
      </c>
      <c r="M29" s="31" t="s">
        <v>10</v>
      </c>
      <c r="N29" s="31" t="s">
        <v>11</v>
      </c>
      <c r="O29" s="31" t="s">
        <v>12</v>
      </c>
      <c r="P29" s="32" t="s">
        <v>13</v>
      </c>
      <c r="Q29" s="32" t="s">
        <v>66</v>
      </c>
      <c r="S29" s="37" t="s">
        <v>29</v>
      </c>
      <c r="T29" s="38" t="s">
        <v>30</v>
      </c>
      <c r="U29" s="38" t="s">
        <v>31</v>
      </c>
      <c r="V29" s="39" t="s">
        <v>32</v>
      </c>
      <c r="W29" s="37"/>
      <c r="X29" s="38"/>
      <c r="Y29" s="38"/>
      <c r="Z29" s="39"/>
      <c r="AA29" s="37"/>
      <c r="AB29" s="38"/>
      <c r="AC29" s="38"/>
      <c r="AD29" s="39"/>
      <c r="AE29" s="37"/>
      <c r="AF29" s="38"/>
      <c r="AG29" s="38"/>
      <c r="AH29" s="39"/>
      <c r="AI29" s="37"/>
      <c r="AJ29" s="38"/>
      <c r="AK29" s="38"/>
      <c r="AL29" s="39"/>
      <c r="AM29" s="37"/>
      <c r="AN29" s="38"/>
      <c r="AO29" s="38"/>
      <c r="AP29" s="39"/>
      <c r="AQ29" s="37"/>
      <c r="AR29" s="38"/>
      <c r="AS29" s="38"/>
      <c r="AT29" s="39"/>
      <c r="AU29" s="37"/>
      <c r="AV29" s="38"/>
      <c r="AW29" s="38"/>
      <c r="AX29" s="39"/>
      <c r="AY29" s="37"/>
      <c r="AZ29" s="38"/>
      <c r="BA29" s="38"/>
      <c r="BB29" s="39"/>
      <c r="BC29" s="37"/>
      <c r="BD29" s="38"/>
      <c r="BE29" s="38"/>
      <c r="BF29" s="39"/>
      <c r="BG29" s="37"/>
      <c r="BH29" s="38"/>
      <c r="BI29" s="38"/>
      <c r="BJ29" s="39"/>
      <c r="BK29" s="37"/>
      <c r="BL29" s="38"/>
      <c r="BM29" s="38"/>
      <c r="BN29" s="39"/>
    </row>
    <row r="30" spans="1:66" x14ac:dyDescent="0.2">
      <c r="A30" s="58">
        <f ca="1">IF($B30="PAM - Health Protector",999,_xlfn.RANK.EQ($Q30,$Q$30:$Q$103))</f>
        <v>13</v>
      </c>
      <c r="B30" s="28" t="s">
        <v>40</v>
      </c>
      <c r="C30" s="28" t="str">
        <f>IF(COUNTIF($B$30:B30,B30)=1,"NB Total","RN Total")</f>
        <v>NB Total</v>
      </c>
      <c r="D30" s="28" t="s">
        <v>27</v>
      </c>
      <c r="E30" s="46">
        <f t="shared" ref="E30:P39" ca="1" si="16">SUMIFS(OFFSET($V$30:$V$177,,E$28,,),OFFSET($U$30:$U$177,,E$28,,),$D30,OFFSET($T$30:$T$177,,E$28,,),$C30,OFFSET($S$30:$S$177,,E$28,,),$B30)/1000000</f>
        <v>0</v>
      </c>
      <c r="F30" s="47">
        <f t="shared" ca="1" si="16"/>
        <v>0</v>
      </c>
      <c r="G30" s="47">
        <f t="shared" ca="1" si="16"/>
        <v>0</v>
      </c>
      <c r="H30" s="47">
        <f t="shared" ca="1" si="16"/>
        <v>0</v>
      </c>
      <c r="I30" s="47">
        <f t="shared" ca="1" si="16"/>
        <v>0</v>
      </c>
      <c r="J30" s="47">
        <f t="shared" ca="1" si="16"/>
        <v>0</v>
      </c>
      <c r="K30" s="47">
        <f t="shared" ca="1" si="16"/>
        <v>0</v>
      </c>
      <c r="L30" s="47">
        <f t="shared" ca="1" si="16"/>
        <v>0</v>
      </c>
      <c r="M30" s="47">
        <f t="shared" ca="1" si="16"/>
        <v>0</v>
      </c>
      <c r="N30" s="47">
        <f t="shared" ca="1" si="16"/>
        <v>0</v>
      </c>
      <c r="O30" s="47">
        <f t="shared" ca="1" si="16"/>
        <v>0</v>
      </c>
      <c r="P30" s="48">
        <f t="shared" ca="1" si="16"/>
        <v>0</v>
      </c>
      <c r="Q30" s="60">
        <f ca="1">IF(COUNTIF($B$30:$B30,$B30)=1,SUM(OFFSET(E30:P30,,,2,)),0)</f>
        <v>0</v>
      </c>
      <c r="S30" s="37" t="s">
        <v>15</v>
      </c>
      <c r="T30" s="38" t="s">
        <v>25</v>
      </c>
      <c r="U30" s="38" t="s">
        <v>28</v>
      </c>
      <c r="V30" s="40">
        <v>420047.39631435066</v>
      </c>
      <c r="W30" s="37"/>
      <c r="X30" s="38"/>
      <c r="Y30" s="38"/>
      <c r="Z30" s="39"/>
      <c r="AA30" s="37"/>
      <c r="AB30" s="38"/>
      <c r="AC30" s="38"/>
      <c r="AD30" s="39"/>
      <c r="AE30" s="37"/>
      <c r="AF30" s="38"/>
      <c r="AG30" s="38"/>
      <c r="AH30" s="40"/>
      <c r="AI30" s="37"/>
      <c r="AJ30" s="38"/>
      <c r="AK30" s="38"/>
      <c r="AL30" s="39"/>
      <c r="AM30" s="37"/>
      <c r="AN30" s="38"/>
      <c r="AO30" s="38"/>
      <c r="AP30" s="39"/>
      <c r="AQ30" s="37"/>
      <c r="AR30" s="38"/>
      <c r="AS30" s="38"/>
      <c r="AT30" s="40"/>
      <c r="AU30" s="37"/>
      <c r="AV30" s="38"/>
      <c r="AW30" s="38"/>
      <c r="AX30" s="39"/>
      <c r="AY30" s="37"/>
      <c r="AZ30" s="38"/>
      <c r="BA30" s="38"/>
      <c r="BB30" s="39"/>
      <c r="BC30" s="37"/>
      <c r="BD30" s="38"/>
      <c r="BE30" s="38"/>
      <c r="BF30" s="40"/>
      <c r="BG30" s="37"/>
      <c r="BH30" s="38"/>
      <c r="BI30" s="38"/>
      <c r="BJ30" s="39"/>
      <c r="BK30" s="37"/>
      <c r="BL30" s="38"/>
      <c r="BM30" s="38"/>
      <c r="BN30" s="39"/>
    </row>
    <row r="31" spans="1:66" x14ac:dyDescent="0.2">
      <c r="A31" s="58">
        <f t="shared" ref="A31:A94" ca="1" si="17">IF($B31="PAM - Health Protector",999,_xlfn.RANK.EQ($Q31,$Q$30:$Q$103))</f>
        <v>13</v>
      </c>
      <c r="B31" s="28" t="s">
        <v>40</v>
      </c>
      <c r="C31" s="28" t="str">
        <f>IF(COUNTIF($B$30:B31,B31)=1,"NB Total","RN Total")</f>
        <v>RN Total</v>
      </c>
      <c r="D31" s="28" t="s">
        <v>27</v>
      </c>
      <c r="E31" s="46">
        <f t="shared" ca="1" si="16"/>
        <v>0</v>
      </c>
      <c r="F31" s="47">
        <f t="shared" ca="1" si="16"/>
        <v>0</v>
      </c>
      <c r="G31" s="47">
        <f t="shared" ca="1" si="16"/>
        <v>0</v>
      </c>
      <c r="H31" s="47">
        <f t="shared" ca="1" si="16"/>
        <v>0</v>
      </c>
      <c r="I31" s="47">
        <f t="shared" ca="1" si="16"/>
        <v>0</v>
      </c>
      <c r="J31" s="47">
        <f t="shared" ca="1" si="16"/>
        <v>0</v>
      </c>
      <c r="K31" s="47">
        <f t="shared" ca="1" si="16"/>
        <v>0</v>
      </c>
      <c r="L31" s="47">
        <f t="shared" ca="1" si="16"/>
        <v>0</v>
      </c>
      <c r="M31" s="47">
        <f t="shared" ca="1" si="16"/>
        <v>0</v>
      </c>
      <c r="N31" s="47">
        <f t="shared" ca="1" si="16"/>
        <v>0</v>
      </c>
      <c r="O31" s="47">
        <f t="shared" ca="1" si="16"/>
        <v>0</v>
      </c>
      <c r="P31" s="48">
        <f t="shared" ca="1" si="16"/>
        <v>0</v>
      </c>
      <c r="Q31" s="60">
        <f ca="1">IF(COUNTIF($B$30:$B31,$B31)=1,SUM(OFFSET(E31:P31,,,2,)),0)</f>
        <v>0</v>
      </c>
      <c r="S31" s="37" t="s">
        <v>15</v>
      </c>
      <c r="T31" s="38" t="s">
        <v>24</v>
      </c>
      <c r="U31" s="38" t="s">
        <v>28</v>
      </c>
      <c r="V31" s="40">
        <v>66892.670191435318</v>
      </c>
      <c r="W31" s="37"/>
      <c r="X31" s="38"/>
      <c r="Y31" s="38"/>
      <c r="Z31" s="39"/>
      <c r="AA31" s="37"/>
      <c r="AB31" s="38"/>
      <c r="AC31" s="38"/>
      <c r="AD31" s="39"/>
      <c r="AE31" s="37"/>
      <c r="AF31" s="38"/>
      <c r="AG31" s="38"/>
      <c r="AH31" s="40"/>
      <c r="AI31" s="37"/>
      <c r="AJ31" s="38"/>
      <c r="AK31" s="38"/>
      <c r="AL31" s="39"/>
      <c r="AM31" s="37"/>
      <c r="AN31" s="38"/>
      <c r="AO31" s="38"/>
      <c r="AP31" s="39"/>
      <c r="AQ31" s="37"/>
      <c r="AR31" s="38"/>
      <c r="AS31" s="38"/>
      <c r="AT31" s="40"/>
      <c r="AU31" s="37"/>
      <c r="AV31" s="38"/>
      <c r="AW31" s="38"/>
      <c r="AX31" s="39"/>
      <c r="AY31" s="37"/>
      <c r="AZ31" s="38"/>
      <c r="BA31" s="38"/>
      <c r="BB31" s="39"/>
      <c r="BC31" s="37"/>
      <c r="BD31" s="38"/>
      <c r="BE31" s="38"/>
      <c r="BF31" s="40"/>
      <c r="BG31" s="37"/>
      <c r="BH31" s="38"/>
      <c r="BI31" s="38"/>
      <c r="BJ31" s="39"/>
      <c r="BK31" s="37"/>
      <c r="BL31" s="38"/>
      <c r="BM31" s="38"/>
      <c r="BN31" s="39"/>
    </row>
    <row r="32" spans="1:66" x14ac:dyDescent="0.2">
      <c r="A32" s="58">
        <f t="shared" ca="1" si="17"/>
        <v>13</v>
      </c>
      <c r="B32" s="28" t="s">
        <v>41</v>
      </c>
      <c r="C32" s="28" t="str">
        <f>IF(COUNTIF($B$30:B32,B32)=1,"NB Total","RN Total")</f>
        <v>NB Total</v>
      </c>
      <c r="D32" s="28" t="s">
        <v>27</v>
      </c>
      <c r="E32" s="46">
        <f t="shared" ca="1" si="16"/>
        <v>0</v>
      </c>
      <c r="F32" s="47">
        <f t="shared" ca="1" si="16"/>
        <v>0</v>
      </c>
      <c r="G32" s="47">
        <f t="shared" ca="1" si="16"/>
        <v>0</v>
      </c>
      <c r="H32" s="47">
        <f t="shared" ca="1" si="16"/>
        <v>0</v>
      </c>
      <c r="I32" s="47">
        <f t="shared" ca="1" si="16"/>
        <v>0</v>
      </c>
      <c r="J32" s="47">
        <f t="shared" ca="1" si="16"/>
        <v>0</v>
      </c>
      <c r="K32" s="47">
        <f t="shared" ca="1" si="16"/>
        <v>0</v>
      </c>
      <c r="L32" s="47">
        <f t="shared" ca="1" si="16"/>
        <v>0</v>
      </c>
      <c r="M32" s="47">
        <f t="shared" ca="1" si="16"/>
        <v>0</v>
      </c>
      <c r="N32" s="47">
        <f t="shared" ca="1" si="16"/>
        <v>0</v>
      </c>
      <c r="O32" s="47">
        <f t="shared" ca="1" si="16"/>
        <v>0</v>
      </c>
      <c r="P32" s="48">
        <f t="shared" ca="1" si="16"/>
        <v>0</v>
      </c>
      <c r="Q32" s="60">
        <f ca="1">IF(COUNTIF($B$30:$B32,$B32)=1,SUM(OFFSET(E32:P32,,,2,)),0)</f>
        <v>0</v>
      </c>
      <c r="S32" s="37" t="s">
        <v>15</v>
      </c>
      <c r="T32" s="38" t="s">
        <v>25</v>
      </c>
      <c r="U32" s="38" t="s">
        <v>27</v>
      </c>
      <c r="V32" s="40">
        <v>606876.06817481818</v>
      </c>
      <c r="W32" s="37"/>
      <c r="X32" s="38"/>
      <c r="Y32" s="38"/>
      <c r="Z32" s="40"/>
      <c r="AA32" s="37"/>
      <c r="AB32" s="38"/>
      <c r="AC32" s="38"/>
      <c r="AD32" s="39"/>
      <c r="AE32" s="37"/>
      <c r="AF32" s="38"/>
      <c r="AG32" s="38"/>
      <c r="AH32" s="40"/>
      <c r="AI32" s="37"/>
      <c r="AJ32" s="38"/>
      <c r="AK32" s="38"/>
      <c r="AL32" s="39"/>
      <c r="AM32" s="37"/>
      <c r="AN32" s="38"/>
      <c r="AO32" s="38"/>
      <c r="AP32" s="39"/>
      <c r="AQ32" s="37"/>
      <c r="AR32" s="38"/>
      <c r="AS32" s="38"/>
      <c r="AT32" s="40"/>
      <c r="AU32" s="37"/>
      <c r="AV32" s="38"/>
      <c r="AW32" s="38"/>
      <c r="AX32" s="39"/>
      <c r="AY32" s="37"/>
      <c r="AZ32" s="38"/>
      <c r="BA32" s="38"/>
      <c r="BB32" s="39"/>
      <c r="BC32" s="37"/>
      <c r="BD32" s="38"/>
      <c r="BE32" s="38"/>
      <c r="BF32" s="40"/>
      <c r="BG32" s="37"/>
      <c r="BH32" s="38"/>
      <c r="BI32" s="38"/>
      <c r="BJ32" s="39"/>
      <c r="BK32" s="37"/>
      <c r="BL32" s="38"/>
      <c r="BM32" s="38"/>
      <c r="BN32" s="39"/>
    </row>
    <row r="33" spans="1:66" x14ac:dyDescent="0.2">
      <c r="A33" s="58">
        <f t="shared" ca="1" si="17"/>
        <v>13</v>
      </c>
      <c r="B33" s="28" t="s">
        <v>41</v>
      </c>
      <c r="C33" s="28" t="str">
        <f>IF(COUNTIF($B$30:B33,B33)=1,"NB Total","RN Total")</f>
        <v>RN Total</v>
      </c>
      <c r="D33" s="28" t="s">
        <v>27</v>
      </c>
      <c r="E33" s="46">
        <f t="shared" ca="1" si="16"/>
        <v>0</v>
      </c>
      <c r="F33" s="47">
        <f t="shared" ca="1" si="16"/>
        <v>0</v>
      </c>
      <c r="G33" s="47">
        <f t="shared" ca="1" si="16"/>
        <v>0</v>
      </c>
      <c r="H33" s="47">
        <f t="shared" ca="1" si="16"/>
        <v>0</v>
      </c>
      <c r="I33" s="47">
        <f t="shared" ca="1" si="16"/>
        <v>0</v>
      </c>
      <c r="J33" s="47">
        <f t="shared" ca="1" si="16"/>
        <v>0</v>
      </c>
      <c r="K33" s="47">
        <f t="shared" ca="1" si="16"/>
        <v>0</v>
      </c>
      <c r="L33" s="47">
        <f t="shared" ca="1" si="16"/>
        <v>0</v>
      </c>
      <c r="M33" s="47">
        <f t="shared" ca="1" si="16"/>
        <v>0</v>
      </c>
      <c r="N33" s="47">
        <f t="shared" ca="1" si="16"/>
        <v>0</v>
      </c>
      <c r="O33" s="47">
        <f t="shared" ca="1" si="16"/>
        <v>0</v>
      </c>
      <c r="P33" s="48">
        <f t="shared" ca="1" si="16"/>
        <v>0</v>
      </c>
      <c r="Q33" s="60">
        <f ca="1">IF(COUNTIF($B$30:$B33,$B33)=1,SUM(OFFSET(E33:P33,,,2,)),0)</f>
        <v>0</v>
      </c>
      <c r="S33" s="37" t="s">
        <v>15</v>
      </c>
      <c r="T33" s="38" t="s">
        <v>24</v>
      </c>
      <c r="U33" s="38" t="s">
        <v>27</v>
      </c>
      <c r="V33" s="40">
        <v>207666.46321630946</v>
      </c>
      <c r="W33" s="37"/>
      <c r="X33" s="38"/>
      <c r="Y33" s="38"/>
      <c r="Z33" s="40"/>
      <c r="AA33" s="37"/>
      <c r="AB33" s="38"/>
      <c r="AC33" s="38"/>
      <c r="AD33" s="39"/>
      <c r="AE33" s="37"/>
      <c r="AF33" s="38"/>
      <c r="AG33" s="38"/>
      <c r="AH33" s="40"/>
      <c r="AI33" s="37"/>
      <c r="AJ33" s="38"/>
      <c r="AK33" s="38"/>
      <c r="AL33" s="39"/>
      <c r="AM33" s="37"/>
      <c r="AN33" s="38"/>
      <c r="AO33" s="38"/>
      <c r="AP33" s="39"/>
      <c r="AQ33" s="37"/>
      <c r="AR33" s="38"/>
      <c r="AS33" s="38"/>
      <c r="AT33" s="40"/>
      <c r="AU33" s="37"/>
      <c r="AV33" s="38"/>
      <c r="AW33" s="38"/>
      <c r="AX33" s="39"/>
      <c r="AY33" s="37"/>
      <c r="AZ33" s="38"/>
      <c r="BA33" s="38"/>
      <c r="BB33" s="39"/>
      <c r="BC33" s="37"/>
      <c r="BD33" s="38"/>
      <c r="BE33" s="38"/>
      <c r="BF33" s="40"/>
      <c r="BG33" s="37"/>
      <c r="BH33" s="38"/>
      <c r="BI33" s="38"/>
      <c r="BJ33" s="39"/>
      <c r="BK33" s="37"/>
      <c r="BL33" s="38"/>
      <c r="BM33" s="38"/>
      <c r="BN33" s="39"/>
    </row>
    <row r="34" spans="1:66" x14ac:dyDescent="0.2">
      <c r="A34" s="58">
        <f t="shared" ca="1" si="17"/>
        <v>13</v>
      </c>
      <c r="B34" s="28" t="s">
        <v>42</v>
      </c>
      <c r="C34" s="28" t="str">
        <f>IF(COUNTIF($B$30:B34,B34)=1,"NB Total","RN Total")</f>
        <v>NB Total</v>
      </c>
      <c r="D34" s="28" t="s">
        <v>27</v>
      </c>
      <c r="E34" s="46">
        <f t="shared" ca="1" si="16"/>
        <v>0</v>
      </c>
      <c r="F34" s="47">
        <f t="shared" ca="1" si="16"/>
        <v>0</v>
      </c>
      <c r="G34" s="47">
        <f t="shared" ca="1" si="16"/>
        <v>0</v>
      </c>
      <c r="H34" s="47">
        <f t="shared" ca="1" si="16"/>
        <v>0</v>
      </c>
      <c r="I34" s="47">
        <f t="shared" ca="1" si="16"/>
        <v>0</v>
      </c>
      <c r="J34" s="47">
        <f t="shared" ca="1" si="16"/>
        <v>0</v>
      </c>
      <c r="K34" s="47">
        <f t="shared" ca="1" si="16"/>
        <v>0</v>
      </c>
      <c r="L34" s="47">
        <f t="shared" ca="1" si="16"/>
        <v>0</v>
      </c>
      <c r="M34" s="47">
        <f t="shared" ca="1" si="16"/>
        <v>0</v>
      </c>
      <c r="N34" s="47">
        <f t="shared" ca="1" si="16"/>
        <v>0</v>
      </c>
      <c r="O34" s="47">
        <f t="shared" ca="1" si="16"/>
        <v>0</v>
      </c>
      <c r="P34" s="48">
        <f t="shared" ca="1" si="16"/>
        <v>0</v>
      </c>
      <c r="Q34" s="60">
        <f ca="1">IF(COUNTIF($B$30:$B34,$B34)=1,SUM(OFFSET(E34:P34,,,2,)),0)</f>
        <v>0</v>
      </c>
      <c r="S34" s="37" t="s">
        <v>17</v>
      </c>
      <c r="T34" s="38" t="s">
        <v>25</v>
      </c>
      <c r="U34" s="38" t="s">
        <v>28</v>
      </c>
      <c r="V34" s="40">
        <v>4947690.5331911007</v>
      </c>
      <c r="W34" s="37"/>
      <c r="X34" s="38"/>
      <c r="Y34" s="38"/>
      <c r="Z34" s="40"/>
      <c r="AA34" s="37"/>
      <c r="AB34" s="38"/>
      <c r="AC34" s="38"/>
      <c r="AD34" s="39"/>
      <c r="AE34" s="37"/>
      <c r="AF34" s="38"/>
      <c r="AG34" s="38"/>
      <c r="AH34" s="40"/>
      <c r="AI34" s="37"/>
      <c r="AJ34" s="38"/>
      <c r="AK34" s="38"/>
      <c r="AL34" s="39"/>
      <c r="AM34" s="37"/>
      <c r="AN34" s="38"/>
      <c r="AO34" s="38"/>
      <c r="AP34" s="39"/>
      <c r="AQ34" s="37"/>
      <c r="AR34" s="38"/>
      <c r="AS34" s="38"/>
      <c r="AT34" s="40"/>
      <c r="AU34" s="37"/>
      <c r="AV34" s="38"/>
      <c r="AW34" s="38"/>
      <c r="AX34" s="39"/>
      <c r="AY34" s="37"/>
      <c r="AZ34" s="38"/>
      <c r="BA34" s="38"/>
      <c r="BB34" s="39"/>
      <c r="BC34" s="37"/>
      <c r="BD34" s="38"/>
      <c r="BE34" s="38"/>
      <c r="BF34" s="40"/>
      <c r="BG34" s="37"/>
      <c r="BH34" s="38"/>
      <c r="BI34" s="38"/>
      <c r="BJ34" s="39"/>
      <c r="BK34" s="37"/>
      <c r="BL34" s="38"/>
      <c r="BM34" s="38"/>
      <c r="BN34" s="39"/>
    </row>
    <row r="35" spans="1:66" x14ac:dyDescent="0.2">
      <c r="A35" s="58">
        <f t="shared" ca="1" si="17"/>
        <v>13</v>
      </c>
      <c r="B35" s="28" t="s">
        <v>42</v>
      </c>
      <c r="C35" s="28" t="str">
        <f>IF(COUNTIF($B$30:B35,B35)=1,"NB Total","RN Total")</f>
        <v>RN Total</v>
      </c>
      <c r="D35" s="28" t="s">
        <v>27</v>
      </c>
      <c r="E35" s="46">
        <f t="shared" ca="1" si="16"/>
        <v>0</v>
      </c>
      <c r="F35" s="47">
        <f t="shared" ca="1" si="16"/>
        <v>0</v>
      </c>
      <c r="G35" s="47">
        <f t="shared" ca="1" si="16"/>
        <v>0</v>
      </c>
      <c r="H35" s="47">
        <f t="shared" ca="1" si="16"/>
        <v>0</v>
      </c>
      <c r="I35" s="47">
        <f t="shared" ca="1" si="16"/>
        <v>0</v>
      </c>
      <c r="J35" s="47">
        <f t="shared" ca="1" si="16"/>
        <v>0</v>
      </c>
      <c r="K35" s="47">
        <f t="shared" ca="1" si="16"/>
        <v>0</v>
      </c>
      <c r="L35" s="47">
        <f t="shared" ca="1" si="16"/>
        <v>0</v>
      </c>
      <c r="M35" s="47">
        <f t="shared" ca="1" si="16"/>
        <v>0</v>
      </c>
      <c r="N35" s="47">
        <f t="shared" ca="1" si="16"/>
        <v>0</v>
      </c>
      <c r="O35" s="47">
        <f t="shared" ca="1" si="16"/>
        <v>0</v>
      </c>
      <c r="P35" s="48">
        <f t="shared" ca="1" si="16"/>
        <v>0</v>
      </c>
      <c r="Q35" s="60">
        <f ca="1">IF(COUNTIF($B$30:$B35,$B35)=1,SUM(OFFSET(E35:P35,,,2,)),0)</f>
        <v>0</v>
      </c>
      <c r="S35" s="37" t="s">
        <v>17</v>
      </c>
      <c r="T35" s="38" t="s">
        <v>24</v>
      </c>
      <c r="U35" s="38" t="s">
        <v>28</v>
      </c>
      <c r="V35" s="40">
        <v>2723.3733097239137</v>
      </c>
      <c r="W35" s="37"/>
      <c r="X35" s="38"/>
      <c r="Y35" s="38"/>
      <c r="Z35" s="40"/>
      <c r="AA35" s="37"/>
      <c r="AB35" s="38"/>
      <c r="AC35" s="38"/>
      <c r="AD35" s="39"/>
      <c r="AE35" s="37"/>
      <c r="AF35" s="38"/>
      <c r="AG35" s="38"/>
      <c r="AH35" s="40"/>
      <c r="AI35" s="37"/>
      <c r="AJ35" s="38"/>
      <c r="AK35" s="38"/>
      <c r="AL35" s="39"/>
      <c r="AM35" s="37"/>
      <c r="AN35" s="38"/>
      <c r="AO35" s="38"/>
      <c r="AP35" s="39"/>
      <c r="AQ35" s="37"/>
      <c r="AR35" s="38"/>
      <c r="AS35" s="38"/>
      <c r="AT35" s="40"/>
      <c r="AU35" s="37"/>
      <c r="AV35" s="38"/>
      <c r="AW35" s="38"/>
      <c r="AX35" s="39"/>
      <c r="AY35" s="37"/>
      <c r="AZ35" s="38"/>
      <c r="BA35" s="38"/>
      <c r="BB35" s="39"/>
      <c r="BC35" s="37"/>
      <c r="BD35" s="38"/>
      <c r="BE35" s="38"/>
      <c r="BF35" s="40"/>
      <c r="BG35" s="37"/>
      <c r="BH35" s="38"/>
      <c r="BI35" s="38"/>
      <c r="BJ35" s="39"/>
      <c r="BK35" s="37"/>
      <c r="BL35" s="38"/>
      <c r="BM35" s="38"/>
      <c r="BN35" s="39"/>
    </row>
    <row r="36" spans="1:66" x14ac:dyDescent="0.2">
      <c r="A36" s="58">
        <f t="shared" ca="1" si="17"/>
        <v>13</v>
      </c>
      <c r="B36" s="28" t="s">
        <v>43</v>
      </c>
      <c r="C36" s="28" t="str">
        <f>IF(COUNTIF($B$30:B36,B36)=1,"NB Total","RN Total")</f>
        <v>NB Total</v>
      </c>
      <c r="D36" s="28" t="s">
        <v>27</v>
      </c>
      <c r="E36" s="46">
        <f t="shared" ca="1" si="16"/>
        <v>0</v>
      </c>
      <c r="F36" s="47">
        <f t="shared" ca="1" si="16"/>
        <v>0</v>
      </c>
      <c r="G36" s="47">
        <f t="shared" ca="1" si="16"/>
        <v>0</v>
      </c>
      <c r="H36" s="47">
        <f t="shared" ca="1" si="16"/>
        <v>0</v>
      </c>
      <c r="I36" s="47">
        <f t="shared" ca="1" si="16"/>
        <v>0</v>
      </c>
      <c r="J36" s="47">
        <f t="shared" ca="1" si="16"/>
        <v>0</v>
      </c>
      <c r="K36" s="47">
        <f t="shared" ca="1" si="16"/>
        <v>0</v>
      </c>
      <c r="L36" s="47">
        <f t="shared" ca="1" si="16"/>
        <v>0</v>
      </c>
      <c r="M36" s="47">
        <f t="shared" ca="1" si="16"/>
        <v>0</v>
      </c>
      <c r="N36" s="47">
        <f t="shared" ca="1" si="16"/>
        <v>0</v>
      </c>
      <c r="O36" s="47">
        <f t="shared" ca="1" si="16"/>
        <v>0</v>
      </c>
      <c r="P36" s="48">
        <f t="shared" ca="1" si="16"/>
        <v>0</v>
      </c>
      <c r="Q36" s="60">
        <f ca="1">IF(COUNTIF($B$30:$B36,$B36)=1,SUM(OFFSET(E36:P36,,,2,)),0)</f>
        <v>0</v>
      </c>
      <c r="S36" s="37" t="s">
        <v>17</v>
      </c>
      <c r="T36" s="38" t="s">
        <v>25</v>
      </c>
      <c r="U36" s="38" t="s">
        <v>27</v>
      </c>
      <c r="V36" s="40">
        <v>7955822.3850270752</v>
      </c>
      <c r="W36" s="37"/>
      <c r="X36" s="38"/>
      <c r="Y36" s="38"/>
      <c r="Z36" s="40"/>
      <c r="AA36" s="37"/>
      <c r="AB36" s="38"/>
      <c r="AC36" s="38"/>
      <c r="AD36" s="39"/>
      <c r="AE36" s="37"/>
      <c r="AF36" s="38"/>
      <c r="AG36" s="38"/>
      <c r="AH36" s="40"/>
      <c r="AI36" s="37"/>
      <c r="AJ36" s="38"/>
      <c r="AK36" s="38"/>
      <c r="AL36" s="39"/>
      <c r="AM36" s="37"/>
      <c r="AN36" s="38"/>
      <c r="AO36" s="38"/>
      <c r="AP36" s="39"/>
      <c r="AQ36" s="37"/>
      <c r="AR36" s="38"/>
      <c r="AS36" s="38"/>
      <c r="AT36" s="40"/>
      <c r="AU36" s="37"/>
      <c r="AV36" s="38"/>
      <c r="AW36" s="38"/>
      <c r="AX36" s="39"/>
      <c r="AY36" s="37"/>
      <c r="AZ36" s="38"/>
      <c r="BA36" s="38"/>
      <c r="BB36" s="39"/>
      <c r="BC36" s="37"/>
      <c r="BD36" s="38"/>
      <c r="BE36" s="38"/>
      <c r="BF36" s="40"/>
      <c r="BG36" s="37"/>
      <c r="BH36" s="38"/>
      <c r="BI36" s="38"/>
      <c r="BJ36" s="39"/>
      <c r="BK36" s="37"/>
      <c r="BL36" s="38"/>
      <c r="BM36" s="38"/>
      <c r="BN36" s="39"/>
    </row>
    <row r="37" spans="1:66" x14ac:dyDescent="0.2">
      <c r="A37" s="58">
        <f t="shared" ca="1" si="17"/>
        <v>13</v>
      </c>
      <c r="B37" s="28" t="s">
        <v>43</v>
      </c>
      <c r="C37" s="28" t="str">
        <f>IF(COUNTIF($B$30:B37,B37)=1,"NB Total","RN Total")</f>
        <v>RN Total</v>
      </c>
      <c r="D37" s="28" t="s">
        <v>27</v>
      </c>
      <c r="E37" s="46">
        <f t="shared" ca="1" si="16"/>
        <v>0</v>
      </c>
      <c r="F37" s="47">
        <f t="shared" ca="1" si="16"/>
        <v>0</v>
      </c>
      <c r="G37" s="47">
        <f t="shared" ca="1" si="16"/>
        <v>0</v>
      </c>
      <c r="H37" s="47">
        <f t="shared" ca="1" si="16"/>
        <v>0</v>
      </c>
      <c r="I37" s="47">
        <f t="shared" ca="1" si="16"/>
        <v>0</v>
      </c>
      <c r="J37" s="47">
        <f t="shared" ca="1" si="16"/>
        <v>0</v>
      </c>
      <c r="K37" s="47">
        <f t="shared" ca="1" si="16"/>
        <v>0</v>
      </c>
      <c r="L37" s="47">
        <f t="shared" ca="1" si="16"/>
        <v>0</v>
      </c>
      <c r="M37" s="47">
        <f t="shared" ca="1" si="16"/>
        <v>0</v>
      </c>
      <c r="N37" s="47">
        <f t="shared" ca="1" si="16"/>
        <v>0</v>
      </c>
      <c r="O37" s="47">
        <f t="shared" ca="1" si="16"/>
        <v>0</v>
      </c>
      <c r="P37" s="48">
        <f t="shared" ca="1" si="16"/>
        <v>0</v>
      </c>
      <c r="Q37" s="60">
        <f ca="1">IF(COUNTIF($B$30:$B37,$B37)=1,SUM(OFFSET(E37:P37,,,2,)),0)</f>
        <v>0</v>
      </c>
      <c r="S37" s="37" t="s">
        <v>17</v>
      </c>
      <c r="T37" s="38" t="s">
        <v>24</v>
      </c>
      <c r="U37" s="38" t="s">
        <v>27</v>
      </c>
      <c r="V37" s="40">
        <v>35517.326494369263</v>
      </c>
      <c r="W37" s="37"/>
      <c r="X37" s="38"/>
      <c r="Y37" s="38"/>
      <c r="Z37" s="40"/>
      <c r="AA37" s="37"/>
      <c r="AB37" s="38"/>
      <c r="AC37" s="38"/>
      <c r="AD37" s="39"/>
      <c r="AE37" s="37"/>
      <c r="AF37" s="38"/>
      <c r="AG37" s="38"/>
      <c r="AH37" s="40"/>
      <c r="AI37" s="37"/>
      <c r="AJ37" s="38"/>
      <c r="AK37" s="38"/>
      <c r="AL37" s="39"/>
      <c r="AM37" s="37"/>
      <c r="AN37" s="38"/>
      <c r="AO37" s="38"/>
      <c r="AP37" s="39"/>
      <c r="AQ37" s="37"/>
      <c r="AR37" s="38"/>
      <c r="AS37" s="38"/>
      <c r="AT37" s="40"/>
      <c r="AU37" s="37"/>
      <c r="AV37" s="38"/>
      <c r="AW37" s="38"/>
      <c r="AX37" s="39"/>
      <c r="AY37" s="37"/>
      <c r="AZ37" s="38"/>
      <c r="BA37" s="38"/>
      <c r="BB37" s="39"/>
      <c r="BC37" s="37"/>
      <c r="BD37" s="38"/>
      <c r="BE37" s="38"/>
      <c r="BF37" s="40"/>
      <c r="BG37" s="37"/>
      <c r="BH37" s="38"/>
      <c r="BI37" s="38"/>
      <c r="BJ37" s="39"/>
      <c r="BK37" s="37"/>
      <c r="BL37" s="38"/>
      <c r="BM37" s="38"/>
      <c r="BN37" s="39"/>
    </row>
    <row r="38" spans="1:66" x14ac:dyDescent="0.2">
      <c r="A38" s="58">
        <f t="shared" ca="1" si="17"/>
        <v>13</v>
      </c>
      <c r="B38" s="28" t="s">
        <v>44</v>
      </c>
      <c r="C38" s="28" t="str">
        <f>IF(COUNTIF($B$30:B38,B38)=1,"NB Total","RN Total")</f>
        <v>NB Total</v>
      </c>
      <c r="D38" s="28" t="s">
        <v>27</v>
      </c>
      <c r="E38" s="46">
        <f t="shared" ca="1" si="16"/>
        <v>0</v>
      </c>
      <c r="F38" s="47">
        <f t="shared" ca="1" si="16"/>
        <v>0</v>
      </c>
      <c r="G38" s="47">
        <f t="shared" ca="1" si="16"/>
        <v>0</v>
      </c>
      <c r="H38" s="47">
        <f t="shared" ca="1" si="16"/>
        <v>0</v>
      </c>
      <c r="I38" s="47">
        <f t="shared" ca="1" si="16"/>
        <v>0</v>
      </c>
      <c r="J38" s="47">
        <f t="shared" ca="1" si="16"/>
        <v>0</v>
      </c>
      <c r="K38" s="47">
        <f t="shared" ca="1" si="16"/>
        <v>0</v>
      </c>
      <c r="L38" s="47">
        <f t="shared" ca="1" si="16"/>
        <v>0</v>
      </c>
      <c r="M38" s="47">
        <f t="shared" ca="1" si="16"/>
        <v>0</v>
      </c>
      <c r="N38" s="47">
        <f t="shared" ca="1" si="16"/>
        <v>0</v>
      </c>
      <c r="O38" s="47">
        <f t="shared" ca="1" si="16"/>
        <v>0</v>
      </c>
      <c r="P38" s="48">
        <f t="shared" ca="1" si="16"/>
        <v>0</v>
      </c>
      <c r="Q38" s="60">
        <f ca="1">IF(COUNTIF($B$30:$B38,$B38)=1,SUM(OFFSET(E38:P38,,,2,)),0)</f>
        <v>0</v>
      </c>
      <c r="S38" s="37" t="s">
        <v>16</v>
      </c>
      <c r="T38" s="38" t="s">
        <v>25</v>
      </c>
      <c r="U38" s="38" t="s">
        <v>28</v>
      </c>
      <c r="V38" s="40">
        <v>10910298.648651065</v>
      </c>
      <c r="W38" s="37"/>
      <c r="X38" s="38"/>
      <c r="Y38" s="38"/>
      <c r="Z38" s="40"/>
      <c r="AA38" s="37"/>
      <c r="AB38" s="38"/>
      <c r="AC38" s="38"/>
      <c r="AD38" s="39"/>
      <c r="AE38" s="37"/>
      <c r="AF38" s="38"/>
      <c r="AG38" s="38"/>
      <c r="AH38" s="40"/>
      <c r="AI38" s="37"/>
      <c r="AJ38" s="38"/>
      <c r="AK38" s="38"/>
      <c r="AL38" s="39"/>
      <c r="AM38" s="37"/>
      <c r="AN38" s="38"/>
      <c r="AO38" s="38"/>
      <c r="AP38" s="39"/>
      <c r="AQ38" s="37"/>
      <c r="AR38" s="38"/>
      <c r="AS38" s="38"/>
      <c r="AT38" s="40"/>
      <c r="AU38" s="37"/>
      <c r="AV38" s="38"/>
      <c r="AW38" s="38"/>
      <c r="AX38" s="39"/>
      <c r="AY38" s="37"/>
      <c r="AZ38" s="38"/>
      <c r="BA38" s="38"/>
      <c r="BB38" s="39"/>
      <c r="BC38" s="37"/>
      <c r="BD38" s="38"/>
      <c r="BE38" s="38"/>
      <c r="BF38" s="40"/>
      <c r="BG38" s="37"/>
      <c r="BH38" s="38"/>
      <c r="BI38" s="38"/>
      <c r="BJ38" s="39"/>
      <c r="BK38" s="37"/>
      <c r="BL38" s="38"/>
      <c r="BM38" s="38"/>
      <c r="BN38" s="39"/>
    </row>
    <row r="39" spans="1:66" x14ac:dyDescent="0.2">
      <c r="A39" s="58">
        <f t="shared" ca="1" si="17"/>
        <v>13</v>
      </c>
      <c r="B39" s="28" t="s">
        <v>44</v>
      </c>
      <c r="C39" s="28" t="str">
        <f>IF(COUNTIF($B$30:B39,B39)=1,"NB Total","RN Total")</f>
        <v>RN Total</v>
      </c>
      <c r="D39" s="28" t="s">
        <v>27</v>
      </c>
      <c r="E39" s="46">
        <f t="shared" ca="1" si="16"/>
        <v>0</v>
      </c>
      <c r="F39" s="47">
        <f t="shared" ca="1" si="16"/>
        <v>0</v>
      </c>
      <c r="G39" s="47">
        <f t="shared" ca="1" si="16"/>
        <v>0</v>
      </c>
      <c r="H39" s="47">
        <f t="shared" ca="1" si="16"/>
        <v>0</v>
      </c>
      <c r="I39" s="47">
        <f t="shared" ca="1" si="16"/>
        <v>0</v>
      </c>
      <c r="J39" s="47">
        <f t="shared" ca="1" si="16"/>
        <v>0</v>
      </c>
      <c r="K39" s="47">
        <f t="shared" ca="1" si="16"/>
        <v>0</v>
      </c>
      <c r="L39" s="47">
        <f t="shared" ca="1" si="16"/>
        <v>0</v>
      </c>
      <c r="M39" s="47">
        <f t="shared" ca="1" si="16"/>
        <v>0</v>
      </c>
      <c r="N39" s="47">
        <f t="shared" ca="1" si="16"/>
        <v>0</v>
      </c>
      <c r="O39" s="47">
        <f t="shared" ca="1" si="16"/>
        <v>0</v>
      </c>
      <c r="P39" s="48">
        <f t="shared" ca="1" si="16"/>
        <v>0</v>
      </c>
      <c r="Q39" s="60">
        <f ca="1">IF(COUNTIF($B$30:$B39,$B39)=1,SUM(OFFSET(E39:P39,,,2,)),0)</f>
        <v>0</v>
      </c>
      <c r="S39" s="37" t="s">
        <v>16</v>
      </c>
      <c r="T39" s="38" t="s">
        <v>24</v>
      </c>
      <c r="U39" s="38" t="s">
        <v>28</v>
      </c>
      <c r="V39" s="40">
        <v>366716.15105584706</v>
      </c>
      <c r="W39" s="37"/>
      <c r="X39" s="38"/>
      <c r="Y39" s="38"/>
      <c r="Z39" s="40"/>
      <c r="AA39" s="37"/>
      <c r="AB39" s="38"/>
      <c r="AC39" s="38"/>
      <c r="AD39" s="39"/>
      <c r="AE39" s="37"/>
      <c r="AF39" s="38"/>
      <c r="AG39" s="38"/>
      <c r="AH39" s="40"/>
      <c r="AI39" s="37"/>
      <c r="AJ39" s="38"/>
      <c r="AK39" s="38"/>
      <c r="AL39" s="39"/>
      <c r="AM39" s="37"/>
      <c r="AN39" s="38"/>
      <c r="AO39" s="38"/>
      <c r="AP39" s="39"/>
      <c r="AQ39" s="37"/>
      <c r="AR39" s="38"/>
      <c r="AS39" s="38"/>
      <c r="AT39" s="40"/>
      <c r="AU39" s="37"/>
      <c r="AV39" s="38"/>
      <c r="AW39" s="38"/>
      <c r="AX39" s="39"/>
      <c r="AY39" s="37"/>
      <c r="AZ39" s="38"/>
      <c r="BA39" s="38"/>
      <c r="BB39" s="39"/>
      <c r="BC39" s="37"/>
      <c r="BD39" s="38"/>
      <c r="BE39" s="38"/>
      <c r="BF39" s="40"/>
      <c r="BG39" s="37"/>
      <c r="BH39" s="38"/>
      <c r="BI39" s="38"/>
      <c r="BJ39" s="39"/>
      <c r="BK39" s="37"/>
      <c r="BL39" s="38"/>
      <c r="BM39" s="38"/>
      <c r="BN39" s="39"/>
    </row>
    <row r="40" spans="1:66" x14ac:dyDescent="0.2">
      <c r="A40" s="58">
        <f t="shared" ca="1" si="17"/>
        <v>13</v>
      </c>
      <c r="B40" s="28" t="s">
        <v>45</v>
      </c>
      <c r="C40" s="28" t="str">
        <f>IF(COUNTIF($B$30:B40,B40)=1,"NB Total","RN Total")</f>
        <v>NB Total</v>
      </c>
      <c r="D40" s="28" t="s">
        <v>27</v>
      </c>
      <c r="E40" s="46">
        <f t="shared" ref="E40:P49" ca="1" si="18">SUMIFS(OFFSET($V$30:$V$177,,E$28,,),OFFSET($U$30:$U$177,,E$28,,),$D40,OFFSET($T$30:$T$177,,E$28,,),$C40,OFFSET($S$30:$S$177,,E$28,,),$B40)/1000000</f>
        <v>0</v>
      </c>
      <c r="F40" s="47">
        <f t="shared" ca="1" si="18"/>
        <v>0</v>
      </c>
      <c r="G40" s="47">
        <f t="shared" ca="1" si="18"/>
        <v>0</v>
      </c>
      <c r="H40" s="47">
        <f t="shared" ca="1" si="18"/>
        <v>0</v>
      </c>
      <c r="I40" s="47">
        <f t="shared" ca="1" si="18"/>
        <v>0</v>
      </c>
      <c r="J40" s="47">
        <f t="shared" ca="1" si="18"/>
        <v>0</v>
      </c>
      <c r="K40" s="47">
        <f t="shared" ca="1" si="18"/>
        <v>0</v>
      </c>
      <c r="L40" s="47">
        <f t="shared" ca="1" si="18"/>
        <v>0</v>
      </c>
      <c r="M40" s="47">
        <f t="shared" ca="1" si="18"/>
        <v>0</v>
      </c>
      <c r="N40" s="47">
        <f t="shared" ca="1" si="18"/>
        <v>0</v>
      </c>
      <c r="O40" s="47">
        <f t="shared" ca="1" si="18"/>
        <v>0</v>
      </c>
      <c r="P40" s="48">
        <f t="shared" ca="1" si="18"/>
        <v>0</v>
      </c>
      <c r="Q40" s="60">
        <f ca="1">IF(COUNTIF($B$30:$B40,$B40)=1,SUM(OFFSET(E40:P40,,,2,)),0)</f>
        <v>0</v>
      </c>
      <c r="S40" s="37" t="s">
        <v>16</v>
      </c>
      <c r="T40" s="38" t="s">
        <v>25</v>
      </c>
      <c r="U40" s="38" t="s">
        <v>27</v>
      </c>
      <c r="V40" s="40">
        <v>1122856.7503048501</v>
      </c>
      <c r="W40" s="37"/>
      <c r="X40" s="38"/>
      <c r="Y40" s="38"/>
      <c r="Z40" s="40"/>
      <c r="AA40" s="37"/>
      <c r="AB40" s="38"/>
      <c r="AC40" s="38"/>
      <c r="AD40" s="39"/>
      <c r="AE40" s="37"/>
      <c r="AF40" s="38"/>
      <c r="AG40" s="38"/>
      <c r="AH40" s="40"/>
      <c r="AI40" s="37"/>
      <c r="AJ40" s="38"/>
      <c r="AK40" s="38"/>
      <c r="AL40" s="39"/>
      <c r="AM40" s="37"/>
      <c r="AN40" s="38"/>
      <c r="AO40" s="38"/>
      <c r="AP40" s="39"/>
      <c r="AQ40" s="37"/>
      <c r="AR40" s="38"/>
      <c r="AS40" s="38"/>
      <c r="AT40" s="40"/>
      <c r="AU40" s="37"/>
      <c r="AV40" s="38"/>
      <c r="AW40" s="38"/>
      <c r="AX40" s="39"/>
      <c r="AY40" s="37"/>
      <c r="AZ40" s="38"/>
      <c r="BA40" s="38"/>
      <c r="BB40" s="39"/>
      <c r="BC40" s="37"/>
      <c r="BD40" s="38"/>
      <c r="BE40" s="38"/>
      <c r="BF40" s="40"/>
      <c r="BG40" s="37"/>
      <c r="BH40" s="38"/>
      <c r="BI40" s="38"/>
      <c r="BJ40" s="39"/>
      <c r="BK40" s="37"/>
      <c r="BL40" s="38"/>
      <c r="BM40" s="38"/>
      <c r="BN40" s="39"/>
    </row>
    <row r="41" spans="1:66" x14ac:dyDescent="0.2">
      <c r="A41" s="58">
        <f t="shared" ca="1" si="17"/>
        <v>13</v>
      </c>
      <c r="B41" s="28" t="s">
        <v>45</v>
      </c>
      <c r="C41" s="28" t="str">
        <f>IF(COUNTIF($B$30:B41,B41)=1,"NB Total","RN Total")</f>
        <v>RN Total</v>
      </c>
      <c r="D41" s="28" t="s">
        <v>27</v>
      </c>
      <c r="E41" s="46">
        <f t="shared" ca="1" si="18"/>
        <v>0</v>
      </c>
      <c r="F41" s="47">
        <f t="shared" ca="1" si="18"/>
        <v>0</v>
      </c>
      <c r="G41" s="47">
        <f t="shared" ca="1" si="18"/>
        <v>0</v>
      </c>
      <c r="H41" s="47">
        <f t="shared" ca="1" si="18"/>
        <v>0</v>
      </c>
      <c r="I41" s="47">
        <f t="shared" ca="1" si="18"/>
        <v>0</v>
      </c>
      <c r="J41" s="47">
        <f t="shared" ca="1" si="18"/>
        <v>0</v>
      </c>
      <c r="K41" s="47">
        <f t="shared" ca="1" si="18"/>
        <v>0</v>
      </c>
      <c r="L41" s="47">
        <f t="shared" ca="1" si="18"/>
        <v>0</v>
      </c>
      <c r="M41" s="47">
        <f t="shared" ca="1" si="18"/>
        <v>0</v>
      </c>
      <c r="N41" s="47">
        <f t="shared" ca="1" si="18"/>
        <v>0</v>
      </c>
      <c r="O41" s="47">
        <f t="shared" ca="1" si="18"/>
        <v>0</v>
      </c>
      <c r="P41" s="48">
        <f t="shared" ca="1" si="18"/>
        <v>0</v>
      </c>
      <c r="Q41" s="60">
        <f ca="1">IF(COUNTIF($B$30:$B41,$B41)=1,SUM(OFFSET(E41:P41,,,2,)),0)</f>
        <v>0</v>
      </c>
      <c r="S41" s="37" t="s">
        <v>16</v>
      </c>
      <c r="T41" s="38" t="s">
        <v>24</v>
      </c>
      <c r="U41" s="38" t="s">
        <v>27</v>
      </c>
      <c r="V41" s="40">
        <v>346653.56231518672</v>
      </c>
      <c r="W41" s="37"/>
      <c r="X41" s="38"/>
      <c r="Y41" s="38"/>
      <c r="Z41" s="40"/>
      <c r="AA41" s="37"/>
      <c r="AB41" s="38"/>
      <c r="AC41" s="38"/>
      <c r="AD41" s="39"/>
      <c r="AE41" s="37"/>
      <c r="AF41" s="38"/>
      <c r="AG41" s="38"/>
      <c r="AH41" s="40"/>
      <c r="AI41" s="37"/>
      <c r="AJ41" s="38"/>
      <c r="AK41" s="38"/>
      <c r="AL41" s="39"/>
      <c r="AM41" s="37"/>
      <c r="AN41" s="38"/>
      <c r="AO41" s="38"/>
      <c r="AP41" s="39"/>
      <c r="AQ41" s="37"/>
      <c r="AR41" s="38"/>
      <c r="AS41" s="38"/>
      <c r="AT41" s="40"/>
      <c r="AU41" s="37"/>
      <c r="AV41" s="38"/>
      <c r="AW41" s="38"/>
      <c r="AX41" s="39"/>
      <c r="AY41" s="37"/>
      <c r="AZ41" s="38"/>
      <c r="BA41" s="38"/>
      <c r="BB41" s="39"/>
      <c r="BC41" s="37"/>
      <c r="BD41" s="38"/>
      <c r="BE41" s="38"/>
      <c r="BF41" s="40"/>
      <c r="BG41" s="37"/>
      <c r="BH41" s="38"/>
      <c r="BI41" s="38"/>
      <c r="BJ41" s="39"/>
      <c r="BK41" s="37"/>
      <c r="BL41" s="38"/>
      <c r="BM41" s="38"/>
      <c r="BN41" s="39"/>
    </row>
    <row r="42" spans="1:66" x14ac:dyDescent="0.2">
      <c r="A42" s="58">
        <f t="shared" ca="1" si="17"/>
        <v>13</v>
      </c>
      <c r="B42" s="28" t="s">
        <v>46</v>
      </c>
      <c r="C42" s="28" t="str">
        <f>IF(COUNTIF($B$30:B42,B42)=1,"NB Total","RN Total")</f>
        <v>NB Total</v>
      </c>
      <c r="D42" s="28" t="s">
        <v>27</v>
      </c>
      <c r="E42" s="46">
        <f t="shared" ca="1" si="18"/>
        <v>0</v>
      </c>
      <c r="F42" s="47">
        <f t="shared" ca="1" si="18"/>
        <v>0</v>
      </c>
      <c r="G42" s="47">
        <f t="shared" ca="1" si="18"/>
        <v>0</v>
      </c>
      <c r="H42" s="47">
        <f t="shared" ca="1" si="18"/>
        <v>0</v>
      </c>
      <c r="I42" s="47">
        <f t="shared" ca="1" si="18"/>
        <v>0</v>
      </c>
      <c r="J42" s="47">
        <f t="shared" ca="1" si="18"/>
        <v>0</v>
      </c>
      <c r="K42" s="47">
        <f t="shared" ca="1" si="18"/>
        <v>0</v>
      </c>
      <c r="L42" s="47">
        <f t="shared" ca="1" si="18"/>
        <v>0</v>
      </c>
      <c r="M42" s="47">
        <f t="shared" ca="1" si="18"/>
        <v>0</v>
      </c>
      <c r="N42" s="47">
        <f t="shared" ca="1" si="18"/>
        <v>0</v>
      </c>
      <c r="O42" s="47">
        <f t="shared" ca="1" si="18"/>
        <v>0</v>
      </c>
      <c r="P42" s="48">
        <f t="shared" ca="1" si="18"/>
        <v>0</v>
      </c>
      <c r="Q42" s="60">
        <f ca="1">IF(COUNTIF($B$30:$B42,$B42)=1,SUM(OFFSET(E42:P42,,,2,)),0)</f>
        <v>0</v>
      </c>
      <c r="S42" s="37" t="s">
        <v>18</v>
      </c>
      <c r="T42" s="38" t="s">
        <v>25</v>
      </c>
      <c r="U42" s="38" t="s">
        <v>28</v>
      </c>
      <c r="V42" s="40">
        <v>4388762.9431843162</v>
      </c>
      <c r="W42" s="37"/>
      <c r="X42" s="38"/>
      <c r="Y42" s="38"/>
      <c r="Z42" s="40"/>
      <c r="AA42" s="37"/>
      <c r="AB42" s="38"/>
      <c r="AC42" s="38"/>
      <c r="AD42" s="39"/>
      <c r="AE42" s="37"/>
      <c r="AF42" s="38"/>
      <c r="AG42" s="38"/>
      <c r="AH42" s="40"/>
      <c r="AI42" s="37"/>
      <c r="AJ42" s="38"/>
      <c r="AK42" s="38"/>
      <c r="AL42" s="39"/>
      <c r="AM42" s="37"/>
      <c r="AN42" s="38"/>
      <c r="AO42" s="38"/>
      <c r="AP42" s="39"/>
      <c r="AQ42" s="37"/>
      <c r="AR42" s="38"/>
      <c r="AS42" s="38"/>
      <c r="AT42" s="40"/>
      <c r="AU42" s="37"/>
      <c r="AV42" s="38"/>
      <c r="AW42" s="38"/>
      <c r="AX42" s="39"/>
      <c r="AY42" s="37"/>
      <c r="AZ42" s="38"/>
      <c r="BA42" s="38"/>
      <c r="BB42" s="39"/>
      <c r="BC42" s="37"/>
      <c r="BD42" s="38"/>
      <c r="BE42" s="38"/>
      <c r="BF42" s="40"/>
      <c r="BG42" s="37"/>
      <c r="BH42" s="38"/>
      <c r="BI42" s="38"/>
      <c r="BJ42" s="39"/>
      <c r="BK42" s="37"/>
      <c r="BL42" s="38"/>
      <c r="BM42" s="38"/>
      <c r="BN42" s="39"/>
    </row>
    <row r="43" spans="1:66" x14ac:dyDescent="0.2">
      <c r="A43" s="58">
        <f t="shared" ca="1" si="17"/>
        <v>13</v>
      </c>
      <c r="B43" s="28" t="s">
        <v>46</v>
      </c>
      <c r="C43" s="28" t="str">
        <f>IF(COUNTIF($B$30:B43,B43)=1,"NB Total","RN Total")</f>
        <v>RN Total</v>
      </c>
      <c r="D43" s="28" t="s">
        <v>27</v>
      </c>
      <c r="E43" s="46">
        <f t="shared" ca="1" si="18"/>
        <v>0</v>
      </c>
      <c r="F43" s="47">
        <f t="shared" ca="1" si="18"/>
        <v>0</v>
      </c>
      <c r="G43" s="47">
        <f t="shared" ca="1" si="18"/>
        <v>0</v>
      </c>
      <c r="H43" s="47">
        <f t="shared" ca="1" si="18"/>
        <v>0</v>
      </c>
      <c r="I43" s="47">
        <f t="shared" ca="1" si="18"/>
        <v>0</v>
      </c>
      <c r="J43" s="47">
        <f t="shared" ca="1" si="18"/>
        <v>0</v>
      </c>
      <c r="K43" s="47">
        <f t="shared" ca="1" si="18"/>
        <v>0</v>
      </c>
      <c r="L43" s="47">
        <f t="shared" ca="1" si="18"/>
        <v>0</v>
      </c>
      <c r="M43" s="47">
        <f t="shared" ca="1" si="18"/>
        <v>0</v>
      </c>
      <c r="N43" s="47">
        <f t="shared" ca="1" si="18"/>
        <v>0</v>
      </c>
      <c r="O43" s="47">
        <f t="shared" ca="1" si="18"/>
        <v>0</v>
      </c>
      <c r="P43" s="48">
        <f t="shared" ca="1" si="18"/>
        <v>0</v>
      </c>
      <c r="Q43" s="60">
        <f ca="1">IF(COUNTIF($B$30:$B43,$B43)=1,SUM(OFFSET(E43:P43,,,2,)),0)</f>
        <v>0</v>
      </c>
      <c r="S43" s="37" t="s">
        <v>18</v>
      </c>
      <c r="T43" s="38" t="s">
        <v>24</v>
      </c>
      <c r="U43" s="38" t="s">
        <v>28</v>
      </c>
      <c r="V43" s="40">
        <v>1017.5410653729498</v>
      </c>
      <c r="W43" s="37"/>
      <c r="X43" s="38"/>
      <c r="Y43" s="38"/>
      <c r="Z43" s="40"/>
      <c r="AA43" s="37"/>
      <c r="AB43" s="38"/>
      <c r="AC43" s="38"/>
      <c r="AD43" s="39"/>
      <c r="AE43" s="37"/>
      <c r="AF43" s="38"/>
      <c r="AG43" s="38"/>
      <c r="AH43" s="40"/>
      <c r="AI43" s="37"/>
      <c r="AJ43" s="38"/>
      <c r="AK43" s="38"/>
      <c r="AL43" s="39"/>
      <c r="AM43" s="37"/>
      <c r="AN43" s="38"/>
      <c r="AO43" s="38"/>
      <c r="AP43" s="39"/>
      <c r="AQ43" s="37"/>
      <c r="AR43" s="38"/>
      <c r="AS43" s="38"/>
      <c r="AT43" s="40"/>
      <c r="AU43" s="37"/>
      <c r="AV43" s="38"/>
      <c r="AW43" s="38"/>
      <c r="AX43" s="39"/>
      <c r="AY43" s="37"/>
      <c r="AZ43" s="38"/>
      <c r="BA43" s="38"/>
      <c r="BB43" s="39"/>
      <c r="BC43" s="37"/>
      <c r="BD43" s="38"/>
      <c r="BE43" s="38"/>
      <c r="BF43" s="40"/>
      <c r="BG43" s="37"/>
      <c r="BH43" s="38"/>
      <c r="BI43" s="38"/>
      <c r="BJ43" s="39"/>
      <c r="BK43" s="37"/>
      <c r="BL43" s="38"/>
      <c r="BM43" s="38"/>
      <c r="BN43" s="39"/>
    </row>
    <row r="44" spans="1:66" x14ac:dyDescent="0.2">
      <c r="A44" s="58">
        <f t="shared" ca="1" si="17"/>
        <v>9</v>
      </c>
      <c r="B44" s="28" t="s">
        <v>20</v>
      </c>
      <c r="C44" s="28" t="str">
        <f>IF(COUNTIF($B$30:B44,B44)=1,"NB Total","RN Total")</f>
        <v>NB Total</v>
      </c>
      <c r="D44" s="28" t="s">
        <v>27</v>
      </c>
      <c r="E44" s="46">
        <f t="shared" ca="1" si="18"/>
        <v>2.605801652856423E-2</v>
      </c>
      <c r="F44" s="47">
        <f t="shared" ca="1" si="18"/>
        <v>0</v>
      </c>
      <c r="G44" s="47">
        <f t="shared" ca="1" si="18"/>
        <v>0</v>
      </c>
      <c r="H44" s="47">
        <f t="shared" ca="1" si="18"/>
        <v>0</v>
      </c>
      <c r="I44" s="47">
        <f t="shared" ca="1" si="18"/>
        <v>0</v>
      </c>
      <c r="J44" s="47">
        <f t="shared" ca="1" si="18"/>
        <v>0</v>
      </c>
      <c r="K44" s="47">
        <f t="shared" ca="1" si="18"/>
        <v>0</v>
      </c>
      <c r="L44" s="47">
        <f t="shared" ca="1" si="18"/>
        <v>0</v>
      </c>
      <c r="M44" s="47">
        <f t="shared" ca="1" si="18"/>
        <v>0</v>
      </c>
      <c r="N44" s="47">
        <f t="shared" ca="1" si="18"/>
        <v>0</v>
      </c>
      <c r="O44" s="47">
        <f t="shared" ca="1" si="18"/>
        <v>0</v>
      </c>
      <c r="P44" s="48">
        <f t="shared" ca="1" si="18"/>
        <v>0</v>
      </c>
      <c r="Q44" s="60">
        <f ca="1">IF(COUNTIF($B$30:$B44,$B44)=1,SUM(OFFSET(E44:P44,,,2,)),0)</f>
        <v>4.8690017827385662E-2</v>
      </c>
      <c r="S44" s="37" t="s">
        <v>18</v>
      </c>
      <c r="T44" s="38" t="s">
        <v>25</v>
      </c>
      <c r="U44" s="38" t="s">
        <v>27</v>
      </c>
      <c r="V44" s="40">
        <v>1043978.501468304</v>
      </c>
      <c r="W44" s="37"/>
      <c r="X44" s="38"/>
      <c r="Y44" s="38"/>
      <c r="Z44" s="39"/>
      <c r="AA44" s="37"/>
      <c r="AB44" s="38"/>
      <c r="AC44" s="38"/>
      <c r="AD44" s="39"/>
      <c r="AE44" s="37"/>
      <c r="AF44" s="38"/>
      <c r="AG44" s="38"/>
      <c r="AH44" s="40"/>
      <c r="AI44" s="37"/>
      <c r="AJ44" s="38"/>
      <c r="AK44" s="38"/>
      <c r="AL44" s="39"/>
      <c r="AM44" s="37"/>
      <c r="AN44" s="38"/>
      <c r="AO44" s="38"/>
      <c r="AP44" s="39"/>
      <c r="AQ44" s="37"/>
      <c r="AR44" s="38"/>
      <c r="AS44" s="38"/>
      <c r="AT44" s="40"/>
      <c r="AU44" s="37"/>
      <c r="AV44" s="38"/>
      <c r="AW44" s="38"/>
      <c r="AX44" s="39"/>
      <c r="AY44" s="37"/>
      <c r="AZ44" s="38"/>
      <c r="BA44" s="38"/>
      <c r="BB44" s="39"/>
      <c r="BC44" s="37"/>
      <c r="BD44" s="38"/>
      <c r="BE44" s="38"/>
      <c r="BF44" s="40"/>
      <c r="BG44" s="37"/>
      <c r="BH44" s="38"/>
      <c r="BI44" s="38"/>
      <c r="BJ44" s="39"/>
      <c r="BK44" s="37"/>
      <c r="BL44" s="38"/>
      <c r="BM44" s="38"/>
      <c r="BN44" s="39"/>
    </row>
    <row r="45" spans="1:66" x14ac:dyDescent="0.2">
      <c r="A45" s="58">
        <f t="shared" ca="1" si="17"/>
        <v>13</v>
      </c>
      <c r="B45" s="28" t="s">
        <v>20</v>
      </c>
      <c r="C45" s="28" t="str">
        <f>IF(COUNTIF($B$30:B45,B45)=1,"NB Total","RN Total")</f>
        <v>RN Total</v>
      </c>
      <c r="D45" s="28" t="s">
        <v>27</v>
      </c>
      <c r="E45" s="46">
        <f t="shared" ca="1" si="18"/>
        <v>2.2632001298821428E-2</v>
      </c>
      <c r="F45" s="47">
        <f t="shared" ca="1" si="18"/>
        <v>0</v>
      </c>
      <c r="G45" s="47">
        <f t="shared" ca="1" si="18"/>
        <v>0</v>
      </c>
      <c r="H45" s="47">
        <f t="shared" ca="1" si="18"/>
        <v>0</v>
      </c>
      <c r="I45" s="47">
        <f t="shared" ca="1" si="18"/>
        <v>0</v>
      </c>
      <c r="J45" s="47">
        <f t="shared" ca="1" si="18"/>
        <v>0</v>
      </c>
      <c r="K45" s="47">
        <f t="shared" ca="1" si="18"/>
        <v>0</v>
      </c>
      <c r="L45" s="47">
        <f t="shared" ca="1" si="18"/>
        <v>0</v>
      </c>
      <c r="M45" s="47">
        <f t="shared" ca="1" si="18"/>
        <v>0</v>
      </c>
      <c r="N45" s="47">
        <f t="shared" ca="1" si="18"/>
        <v>0</v>
      </c>
      <c r="O45" s="47">
        <f t="shared" ca="1" si="18"/>
        <v>0</v>
      </c>
      <c r="P45" s="48">
        <f t="shared" ca="1" si="18"/>
        <v>0</v>
      </c>
      <c r="Q45" s="60">
        <f ca="1">IF(COUNTIF($B$30:$B45,$B45)=1,SUM(OFFSET(E45:P45,,,2,)),0)</f>
        <v>0</v>
      </c>
      <c r="S45" s="37" t="s">
        <v>18</v>
      </c>
      <c r="T45" s="38" t="s">
        <v>24</v>
      </c>
      <c r="U45" s="38" t="s">
        <v>27</v>
      </c>
      <c r="V45" s="40">
        <v>48042.238739653003</v>
      </c>
      <c r="W45" s="37"/>
      <c r="X45" s="38"/>
      <c r="Y45" s="38"/>
      <c r="Z45" s="39"/>
      <c r="AA45" s="37"/>
      <c r="AB45" s="38"/>
      <c r="AC45" s="38"/>
      <c r="AD45" s="39"/>
      <c r="AE45" s="37"/>
      <c r="AF45" s="38"/>
      <c r="AG45" s="38"/>
      <c r="AH45" s="40"/>
      <c r="AI45" s="37"/>
      <c r="AJ45" s="38"/>
      <c r="AK45" s="38"/>
      <c r="AL45" s="39"/>
      <c r="AM45" s="37"/>
      <c r="AN45" s="38"/>
      <c r="AO45" s="38"/>
      <c r="AP45" s="39"/>
      <c r="AQ45" s="37"/>
      <c r="AR45" s="38"/>
      <c r="AS45" s="38"/>
      <c r="AT45" s="40"/>
      <c r="AU45" s="37"/>
      <c r="AV45" s="38"/>
      <c r="AW45" s="38"/>
      <c r="AX45" s="39"/>
      <c r="AY45" s="37"/>
      <c r="AZ45" s="38"/>
      <c r="BA45" s="38"/>
      <c r="BB45" s="39"/>
      <c r="BC45" s="37"/>
      <c r="BD45" s="38"/>
      <c r="BE45" s="38"/>
      <c r="BF45" s="40"/>
      <c r="BG45" s="37"/>
      <c r="BH45" s="38"/>
      <c r="BI45" s="38"/>
      <c r="BJ45" s="39"/>
      <c r="BK45" s="37"/>
      <c r="BL45" s="38"/>
      <c r="BM45" s="38"/>
      <c r="BN45" s="39"/>
    </row>
    <row r="46" spans="1:66" x14ac:dyDescent="0.2">
      <c r="A46" s="58">
        <f t="shared" ca="1" si="17"/>
        <v>13</v>
      </c>
      <c r="B46" s="28" t="s">
        <v>47</v>
      </c>
      <c r="C46" s="28" t="str">
        <f>IF(COUNTIF($B$30:B46,B46)=1,"NB Total","RN Total")</f>
        <v>NB Total</v>
      </c>
      <c r="D46" s="28" t="s">
        <v>27</v>
      </c>
      <c r="E46" s="46">
        <f t="shared" ca="1" si="18"/>
        <v>0</v>
      </c>
      <c r="F46" s="47">
        <f t="shared" ca="1" si="18"/>
        <v>0</v>
      </c>
      <c r="G46" s="47">
        <f t="shared" ca="1" si="18"/>
        <v>0</v>
      </c>
      <c r="H46" s="47">
        <f t="shared" ca="1" si="18"/>
        <v>0</v>
      </c>
      <c r="I46" s="47">
        <f t="shared" ca="1" si="18"/>
        <v>0</v>
      </c>
      <c r="J46" s="47">
        <f t="shared" ca="1" si="18"/>
        <v>0</v>
      </c>
      <c r="K46" s="47">
        <f t="shared" ca="1" si="18"/>
        <v>0</v>
      </c>
      <c r="L46" s="47">
        <f t="shared" ca="1" si="18"/>
        <v>0</v>
      </c>
      <c r="M46" s="47">
        <f t="shared" ca="1" si="18"/>
        <v>0</v>
      </c>
      <c r="N46" s="47">
        <f t="shared" ca="1" si="18"/>
        <v>0</v>
      </c>
      <c r="O46" s="47">
        <f t="shared" ca="1" si="18"/>
        <v>0</v>
      </c>
      <c r="P46" s="48">
        <f t="shared" ca="1" si="18"/>
        <v>0</v>
      </c>
      <c r="Q46" s="60">
        <f ca="1">IF(COUNTIF($B$30:$B46,$B46)=1,SUM(OFFSET(E46:P46,,,2,)),0)</f>
        <v>0</v>
      </c>
      <c r="S46" s="37" t="s">
        <v>21</v>
      </c>
      <c r="T46" s="38" t="s">
        <v>25</v>
      </c>
      <c r="U46" s="38" t="s">
        <v>28</v>
      </c>
      <c r="V46" s="40">
        <v>544080.53008321684</v>
      </c>
      <c r="W46" s="37"/>
      <c r="X46" s="38"/>
      <c r="Y46" s="38"/>
      <c r="Z46" s="39"/>
      <c r="AA46" s="37"/>
      <c r="AB46" s="38"/>
      <c r="AC46" s="38"/>
      <c r="AD46" s="39"/>
      <c r="AE46" s="37"/>
      <c r="AF46" s="38"/>
      <c r="AG46" s="38"/>
      <c r="AH46" s="40"/>
      <c r="AI46" s="37"/>
      <c r="AJ46" s="38"/>
      <c r="AK46" s="38"/>
      <c r="AL46" s="39"/>
      <c r="AM46" s="37"/>
      <c r="AN46" s="38"/>
      <c r="AO46" s="38"/>
      <c r="AP46" s="39"/>
      <c r="AQ46" s="37"/>
      <c r="AR46" s="38"/>
      <c r="AS46" s="38"/>
      <c r="AT46" s="40"/>
      <c r="AU46" s="37"/>
      <c r="AV46" s="38"/>
      <c r="AW46" s="38"/>
      <c r="AX46" s="39"/>
      <c r="AY46" s="37"/>
      <c r="AZ46" s="38"/>
      <c r="BA46" s="38"/>
      <c r="BB46" s="39"/>
      <c r="BC46" s="37"/>
      <c r="BD46" s="38"/>
      <c r="BE46" s="38"/>
      <c r="BF46" s="40"/>
      <c r="BG46" s="37"/>
      <c r="BH46" s="38"/>
      <c r="BI46" s="38"/>
      <c r="BJ46" s="39"/>
      <c r="BK46" s="37"/>
      <c r="BL46" s="38"/>
      <c r="BM46" s="38"/>
      <c r="BN46" s="39"/>
    </row>
    <row r="47" spans="1:66" x14ac:dyDescent="0.2">
      <c r="A47" s="58">
        <f t="shared" ca="1" si="17"/>
        <v>13</v>
      </c>
      <c r="B47" s="28" t="s">
        <v>47</v>
      </c>
      <c r="C47" s="28" t="str">
        <f>IF(COUNTIF($B$30:B47,B47)=1,"NB Total","RN Total")</f>
        <v>RN Total</v>
      </c>
      <c r="D47" s="28" t="s">
        <v>27</v>
      </c>
      <c r="E47" s="46">
        <f t="shared" ca="1" si="18"/>
        <v>0</v>
      </c>
      <c r="F47" s="47">
        <f t="shared" ca="1" si="18"/>
        <v>0</v>
      </c>
      <c r="G47" s="47">
        <f t="shared" ca="1" si="18"/>
        <v>0</v>
      </c>
      <c r="H47" s="47">
        <f t="shared" ca="1" si="18"/>
        <v>0</v>
      </c>
      <c r="I47" s="47">
        <f t="shared" ca="1" si="18"/>
        <v>0</v>
      </c>
      <c r="J47" s="47">
        <f t="shared" ca="1" si="18"/>
        <v>0</v>
      </c>
      <c r="K47" s="47">
        <f t="shared" ca="1" si="18"/>
        <v>0</v>
      </c>
      <c r="L47" s="47">
        <f t="shared" ca="1" si="18"/>
        <v>0</v>
      </c>
      <c r="M47" s="47">
        <f t="shared" ca="1" si="18"/>
        <v>0</v>
      </c>
      <c r="N47" s="47">
        <f t="shared" ca="1" si="18"/>
        <v>0</v>
      </c>
      <c r="O47" s="47">
        <f t="shared" ca="1" si="18"/>
        <v>0</v>
      </c>
      <c r="P47" s="48">
        <f t="shared" ca="1" si="18"/>
        <v>0</v>
      </c>
      <c r="Q47" s="60">
        <f ca="1">IF(COUNTIF($B$30:$B47,$B47)=1,SUM(OFFSET(E47:P47,,,2,)),0)</f>
        <v>0</v>
      </c>
      <c r="S47" s="37" t="s">
        <v>21</v>
      </c>
      <c r="T47" s="38" t="s">
        <v>25</v>
      </c>
      <c r="U47" s="38" t="s">
        <v>27</v>
      </c>
      <c r="V47" s="40">
        <v>716465.95469884761</v>
      </c>
      <c r="W47" s="37"/>
      <c r="X47" s="38"/>
      <c r="Y47" s="38"/>
      <c r="Z47" s="39"/>
      <c r="AA47" s="37"/>
      <c r="AB47" s="38"/>
      <c r="AC47" s="38"/>
      <c r="AD47" s="39"/>
      <c r="AE47" s="37"/>
      <c r="AF47" s="38"/>
      <c r="AG47" s="38"/>
      <c r="AH47" s="40"/>
      <c r="AI47" s="37"/>
      <c r="AJ47" s="38"/>
      <c r="AK47" s="38"/>
      <c r="AL47" s="39"/>
      <c r="AM47" s="37"/>
      <c r="AN47" s="38"/>
      <c r="AO47" s="38"/>
      <c r="AP47" s="39"/>
      <c r="AQ47" s="37"/>
      <c r="AR47" s="38"/>
      <c r="AS47" s="38"/>
      <c r="AT47" s="40"/>
      <c r="AU47" s="37"/>
      <c r="AV47" s="38"/>
      <c r="AW47" s="38"/>
      <c r="AX47" s="39"/>
      <c r="AY47" s="37"/>
      <c r="AZ47" s="38"/>
      <c r="BA47" s="38"/>
      <c r="BB47" s="39"/>
      <c r="BC47" s="37"/>
      <c r="BD47" s="38"/>
      <c r="BE47" s="38"/>
      <c r="BF47" s="40"/>
      <c r="BG47" s="37"/>
      <c r="BH47" s="38"/>
      <c r="BI47" s="38"/>
      <c r="BJ47" s="39"/>
      <c r="BK47" s="37"/>
      <c r="BL47" s="38"/>
      <c r="BM47" s="38"/>
      <c r="BN47" s="39"/>
    </row>
    <row r="48" spans="1:66" x14ac:dyDescent="0.2">
      <c r="A48" s="58">
        <f t="shared" ca="1" si="17"/>
        <v>13</v>
      </c>
      <c r="B48" s="28" t="s">
        <v>48</v>
      </c>
      <c r="C48" s="28" t="str">
        <f>IF(COUNTIF($B$30:B48,B48)=1,"NB Total","RN Total")</f>
        <v>NB Total</v>
      </c>
      <c r="D48" s="28" t="s">
        <v>27</v>
      </c>
      <c r="E48" s="46">
        <f t="shared" ca="1" si="18"/>
        <v>0</v>
      </c>
      <c r="F48" s="47">
        <f t="shared" ca="1" si="18"/>
        <v>0</v>
      </c>
      <c r="G48" s="47">
        <f t="shared" ca="1" si="18"/>
        <v>0</v>
      </c>
      <c r="H48" s="47">
        <f t="shared" ca="1" si="18"/>
        <v>0</v>
      </c>
      <c r="I48" s="47">
        <f t="shared" ca="1" si="18"/>
        <v>0</v>
      </c>
      <c r="J48" s="47">
        <f t="shared" ca="1" si="18"/>
        <v>0</v>
      </c>
      <c r="K48" s="47">
        <f t="shared" ca="1" si="18"/>
        <v>0</v>
      </c>
      <c r="L48" s="47">
        <f t="shared" ca="1" si="18"/>
        <v>0</v>
      </c>
      <c r="M48" s="47">
        <f t="shared" ca="1" si="18"/>
        <v>0</v>
      </c>
      <c r="N48" s="47">
        <f t="shared" ca="1" si="18"/>
        <v>0</v>
      </c>
      <c r="O48" s="47">
        <f t="shared" ca="1" si="18"/>
        <v>0</v>
      </c>
      <c r="P48" s="48">
        <f t="shared" ca="1" si="18"/>
        <v>0</v>
      </c>
      <c r="Q48" s="60">
        <f ca="1">IF(COUNTIF($B$30:$B48,$B48)=1,SUM(OFFSET(E48:P48,,,2,)),0)</f>
        <v>0</v>
      </c>
      <c r="S48" s="37" t="s">
        <v>20</v>
      </c>
      <c r="T48" s="38" t="s">
        <v>25</v>
      </c>
      <c r="U48" s="38" t="s">
        <v>28</v>
      </c>
      <c r="V48" s="40">
        <v>8498.0946583061213</v>
      </c>
      <c r="W48" s="37"/>
      <c r="X48" s="38"/>
      <c r="Y48" s="38"/>
      <c r="Z48" s="39"/>
      <c r="AA48" s="37"/>
      <c r="AB48" s="38"/>
      <c r="AC48" s="38"/>
      <c r="AD48" s="39"/>
      <c r="AE48" s="37"/>
      <c r="AF48" s="38"/>
      <c r="AG48" s="38"/>
      <c r="AH48" s="40"/>
      <c r="AI48" s="37"/>
      <c r="AJ48" s="38"/>
      <c r="AK48" s="38"/>
      <c r="AL48" s="39"/>
      <c r="AM48" s="37"/>
      <c r="AN48" s="38"/>
      <c r="AO48" s="38"/>
      <c r="AP48" s="39"/>
      <c r="AQ48" s="37"/>
      <c r="AR48" s="38"/>
      <c r="AS48" s="38"/>
      <c r="AT48" s="40"/>
      <c r="AU48" s="37"/>
      <c r="AV48" s="38"/>
      <c r="AW48" s="38"/>
      <c r="AX48" s="39"/>
      <c r="AY48" s="37"/>
      <c r="AZ48" s="38"/>
      <c r="BA48" s="38"/>
      <c r="BB48" s="39"/>
      <c r="BC48" s="37"/>
      <c r="BD48" s="38"/>
      <c r="BE48" s="38"/>
      <c r="BF48" s="40"/>
      <c r="BG48" s="37"/>
      <c r="BH48" s="38"/>
      <c r="BI48" s="38"/>
      <c r="BJ48" s="39"/>
      <c r="BK48" s="37"/>
      <c r="BL48" s="38"/>
      <c r="BM48" s="38"/>
      <c r="BN48" s="39"/>
    </row>
    <row r="49" spans="1:66" x14ac:dyDescent="0.2">
      <c r="A49" s="58">
        <f t="shared" ca="1" si="17"/>
        <v>13</v>
      </c>
      <c r="B49" s="28" t="s">
        <v>48</v>
      </c>
      <c r="C49" s="28" t="str">
        <f>IF(COUNTIF($B$30:B49,B49)=1,"NB Total","RN Total")</f>
        <v>RN Total</v>
      </c>
      <c r="D49" s="28" t="s">
        <v>27</v>
      </c>
      <c r="E49" s="46">
        <f t="shared" ca="1" si="18"/>
        <v>0</v>
      </c>
      <c r="F49" s="47">
        <f t="shared" ca="1" si="18"/>
        <v>0</v>
      </c>
      <c r="G49" s="47">
        <f t="shared" ca="1" si="18"/>
        <v>0</v>
      </c>
      <c r="H49" s="47">
        <f t="shared" ca="1" si="18"/>
        <v>0</v>
      </c>
      <c r="I49" s="47">
        <f t="shared" ca="1" si="18"/>
        <v>0</v>
      </c>
      <c r="J49" s="47">
        <f t="shared" ca="1" si="18"/>
        <v>0</v>
      </c>
      <c r="K49" s="47">
        <f t="shared" ca="1" si="18"/>
        <v>0</v>
      </c>
      <c r="L49" s="47">
        <f t="shared" ca="1" si="18"/>
        <v>0</v>
      </c>
      <c r="M49" s="47">
        <f t="shared" ca="1" si="18"/>
        <v>0</v>
      </c>
      <c r="N49" s="47">
        <f t="shared" ca="1" si="18"/>
        <v>0</v>
      </c>
      <c r="O49" s="47">
        <f t="shared" ca="1" si="18"/>
        <v>0</v>
      </c>
      <c r="P49" s="48">
        <f t="shared" ca="1" si="18"/>
        <v>0</v>
      </c>
      <c r="Q49" s="60">
        <f ca="1">IF(COUNTIF($B$30:$B49,$B49)=1,SUM(OFFSET(E49:P49,,,2,)),0)</f>
        <v>0</v>
      </c>
      <c r="S49" s="37" t="s">
        <v>20</v>
      </c>
      <c r="T49" s="38" t="s">
        <v>24</v>
      </c>
      <c r="U49" s="38" t="s">
        <v>28</v>
      </c>
      <c r="V49" s="40">
        <v>10282.106124873468</v>
      </c>
      <c r="W49" s="37"/>
      <c r="X49" s="38"/>
      <c r="Y49" s="38"/>
      <c r="Z49" s="39"/>
      <c r="AA49" s="37"/>
      <c r="AB49" s="38"/>
      <c r="AC49" s="38"/>
      <c r="AD49" s="39"/>
      <c r="AE49" s="37"/>
      <c r="AF49" s="38"/>
      <c r="AG49" s="38"/>
      <c r="AH49" s="40"/>
      <c r="AI49" s="37"/>
      <c r="AJ49" s="38"/>
      <c r="AK49" s="38"/>
      <c r="AL49" s="39"/>
      <c r="AM49" s="37"/>
      <c r="AN49" s="38"/>
      <c r="AO49" s="38"/>
      <c r="AP49" s="39"/>
      <c r="AQ49" s="37"/>
      <c r="AR49" s="38"/>
      <c r="AS49" s="38"/>
      <c r="AT49" s="40"/>
      <c r="AU49" s="37"/>
      <c r="AV49" s="38"/>
      <c r="AW49" s="38"/>
      <c r="AX49" s="39"/>
      <c r="AY49" s="37"/>
      <c r="AZ49" s="38"/>
      <c r="BA49" s="38"/>
      <c r="BB49" s="39"/>
      <c r="BC49" s="37"/>
      <c r="BD49" s="38"/>
      <c r="BE49" s="38"/>
      <c r="BF49" s="40"/>
      <c r="BG49" s="37"/>
      <c r="BH49" s="38"/>
      <c r="BI49" s="38"/>
      <c r="BJ49" s="39"/>
      <c r="BK49" s="37"/>
      <c r="BL49" s="38"/>
      <c r="BM49" s="38"/>
      <c r="BN49" s="39"/>
    </row>
    <row r="50" spans="1:66" x14ac:dyDescent="0.2">
      <c r="A50" s="58">
        <f t="shared" ca="1" si="17"/>
        <v>6</v>
      </c>
      <c r="B50" s="28" t="s">
        <v>33</v>
      </c>
      <c r="C50" s="28" t="str">
        <f>IF(COUNTIF($B$30:B50,B50)=1,"NB Total","RN Total")</f>
        <v>NB Total</v>
      </c>
      <c r="D50" s="28" t="s">
        <v>27</v>
      </c>
      <c r="E50" s="46">
        <f t="shared" ref="E50:P59" ca="1" si="19">SUMIFS(OFFSET($V$30:$V$177,,E$28,,),OFFSET($U$30:$U$177,,E$28,,),$D50,OFFSET($T$30:$T$177,,E$28,,),$C50,OFFSET($S$30:$S$177,,E$28,,),$B50)/1000000</f>
        <v>7.1991112238356733E-2</v>
      </c>
      <c r="F50" s="47">
        <f t="shared" ca="1" si="19"/>
        <v>0</v>
      </c>
      <c r="G50" s="47">
        <f t="shared" ca="1" si="19"/>
        <v>0</v>
      </c>
      <c r="H50" s="47">
        <f t="shared" ca="1" si="19"/>
        <v>0</v>
      </c>
      <c r="I50" s="47">
        <f t="shared" ca="1" si="19"/>
        <v>0</v>
      </c>
      <c r="J50" s="47">
        <f t="shared" ca="1" si="19"/>
        <v>0</v>
      </c>
      <c r="K50" s="47">
        <f t="shared" ca="1" si="19"/>
        <v>0</v>
      </c>
      <c r="L50" s="47">
        <f t="shared" ca="1" si="19"/>
        <v>0</v>
      </c>
      <c r="M50" s="47">
        <f t="shared" ca="1" si="19"/>
        <v>0</v>
      </c>
      <c r="N50" s="47">
        <f t="shared" ca="1" si="19"/>
        <v>0</v>
      </c>
      <c r="O50" s="47">
        <f t="shared" ca="1" si="19"/>
        <v>0</v>
      </c>
      <c r="P50" s="48">
        <f t="shared" ca="1" si="19"/>
        <v>0</v>
      </c>
      <c r="Q50" s="60">
        <f ca="1">IF(COUNTIF($B$30:$B50,$B50)=1,SUM(OFFSET(E50:P50,,,2,)),0)</f>
        <v>0.48764257664699406</v>
      </c>
      <c r="S50" s="37" t="s">
        <v>20</v>
      </c>
      <c r="T50" s="38" t="s">
        <v>25</v>
      </c>
      <c r="U50" s="38" t="s">
        <v>27</v>
      </c>
      <c r="V50" s="40">
        <v>22632.001298821429</v>
      </c>
      <c r="W50" s="37"/>
      <c r="X50" s="38"/>
      <c r="Y50" s="38"/>
      <c r="Z50" s="39"/>
      <c r="AA50" s="37"/>
      <c r="AB50" s="38"/>
      <c r="AC50" s="38"/>
      <c r="AD50" s="39"/>
      <c r="AE50" s="37"/>
      <c r="AF50" s="38"/>
      <c r="AG50" s="38"/>
      <c r="AH50" s="40"/>
      <c r="AI50" s="37"/>
      <c r="AJ50" s="38"/>
      <c r="AK50" s="38"/>
      <c r="AL50" s="39"/>
      <c r="AM50" s="37"/>
      <c r="AN50" s="38"/>
      <c r="AO50" s="38"/>
      <c r="AP50" s="39"/>
      <c r="AQ50" s="37"/>
      <c r="AR50" s="38"/>
      <c r="AS50" s="38"/>
      <c r="AT50" s="40"/>
      <c r="AU50" s="37"/>
      <c r="AV50" s="38"/>
      <c r="AW50" s="38"/>
      <c r="AX50" s="39"/>
      <c r="AY50" s="37"/>
      <c r="AZ50" s="38"/>
      <c r="BA50" s="38"/>
      <c r="BB50" s="39"/>
      <c r="BC50" s="37"/>
      <c r="BD50" s="38"/>
      <c r="BE50" s="38"/>
      <c r="BF50" s="40"/>
      <c r="BG50" s="37"/>
      <c r="BH50" s="38"/>
      <c r="BI50" s="38"/>
      <c r="BJ50" s="39"/>
      <c r="BK50" s="37"/>
      <c r="BL50" s="38"/>
      <c r="BM50" s="38"/>
      <c r="BN50" s="39"/>
    </row>
    <row r="51" spans="1:66" x14ac:dyDescent="0.2">
      <c r="A51" s="58">
        <f t="shared" ca="1" si="17"/>
        <v>13</v>
      </c>
      <c r="B51" s="28" t="s">
        <v>33</v>
      </c>
      <c r="C51" s="28" t="str">
        <f>IF(COUNTIF($B$30:B51,B51)=1,"NB Total","RN Total")</f>
        <v>RN Total</v>
      </c>
      <c r="D51" s="28" t="s">
        <v>27</v>
      </c>
      <c r="E51" s="46">
        <f t="shared" ca="1" si="19"/>
        <v>0.41565146440863732</v>
      </c>
      <c r="F51" s="47">
        <f t="shared" ca="1" si="19"/>
        <v>0</v>
      </c>
      <c r="G51" s="47">
        <f t="shared" ca="1" si="19"/>
        <v>0</v>
      </c>
      <c r="H51" s="47">
        <f t="shared" ca="1" si="19"/>
        <v>0</v>
      </c>
      <c r="I51" s="47">
        <f t="shared" ca="1" si="19"/>
        <v>0</v>
      </c>
      <c r="J51" s="47">
        <f t="shared" ca="1" si="19"/>
        <v>0</v>
      </c>
      <c r="K51" s="47">
        <f t="shared" ca="1" si="19"/>
        <v>0</v>
      </c>
      <c r="L51" s="47">
        <f t="shared" ca="1" si="19"/>
        <v>0</v>
      </c>
      <c r="M51" s="47">
        <f t="shared" ca="1" si="19"/>
        <v>0</v>
      </c>
      <c r="N51" s="47">
        <f t="shared" ca="1" si="19"/>
        <v>0</v>
      </c>
      <c r="O51" s="47">
        <f t="shared" ca="1" si="19"/>
        <v>0</v>
      </c>
      <c r="P51" s="48">
        <f t="shared" ca="1" si="19"/>
        <v>0</v>
      </c>
      <c r="Q51" s="60">
        <f ca="1">IF(COUNTIF($B$30:$B51,$B51)=1,SUM(OFFSET(E51:P51,,,2,)),0)</f>
        <v>0</v>
      </c>
      <c r="S51" s="41" t="s">
        <v>20</v>
      </c>
      <c r="T51" s="38" t="s">
        <v>24</v>
      </c>
      <c r="U51" s="38" t="s">
        <v>27</v>
      </c>
      <c r="V51" s="40">
        <v>26058.016528564229</v>
      </c>
      <c r="W51" s="37"/>
      <c r="X51" s="38"/>
      <c r="Y51" s="38"/>
      <c r="Z51" s="39"/>
      <c r="AA51" s="37"/>
      <c r="AB51" s="38"/>
      <c r="AC51" s="38"/>
      <c r="AD51" s="39"/>
      <c r="AE51" s="41"/>
      <c r="AF51" s="38"/>
      <c r="AG51" s="38"/>
      <c r="AH51" s="40"/>
      <c r="AI51" s="37"/>
      <c r="AJ51" s="38"/>
      <c r="AK51" s="38"/>
      <c r="AL51" s="39"/>
      <c r="AM51" s="37"/>
      <c r="AN51" s="38"/>
      <c r="AO51" s="38"/>
      <c r="AP51" s="39"/>
      <c r="AQ51" s="41"/>
      <c r="AR51" s="38"/>
      <c r="AS51" s="38"/>
      <c r="AT51" s="40"/>
      <c r="AU51" s="37"/>
      <c r="AV51" s="38"/>
      <c r="AW51" s="38"/>
      <c r="AX51" s="39"/>
      <c r="AY51" s="37"/>
      <c r="AZ51" s="38"/>
      <c r="BA51" s="38"/>
      <c r="BB51" s="39"/>
      <c r="BC51" s="41"/>
      <c r="BD51" s="38"/>
      <c r="BE51" s="38"/>
      <c r="BF51" s="40"/>
      <c r="BG51" s="37"/>
      <c r="BH51" s="38"/>
      <c r="BI51" s="38"/>
      <c r="BJ51" s="39"/>
      <c r="BK51" s="37"/>
      <c r="BL51" s="38"/>
      <c r="BM51" s="38"/>
      <c r="BN51" s="39"/>
    </row>
    <row r="52" spans="1:66" x14ac:dyDescent="0.2">
      <c r="A52" s="58">
        <f t="shared" ca="1" si="17"/>
        <v>13</v>
      </c>
      <c r="B52" s="28" t="s">
        <v>49</v>
      </c>
      <c r="C52" s="28" t="str">
        <f>IF(COUNTIF($B$30:B52,B52)=1,"NB Total","RN Total")</f>
        <v>NB Total</v>
      </c>
      <c r="D52" s="28" t="s">
        <v>27</v>
      </c>
      <c r="E52" s="46">
        <f t="shared" ca="1" si="19"/>
        <v>0</v>
      </c>
      <c r="F52" s="47">
        <f t="shared" ca="1" si="19"/>
        <v>0</v>
      </c>
      <c r="G52" s="47">
        <f t="shared" ca="1" si="19"/>
        <v>0</v>
      </c>
      <c r="H52" s="47">
        <f t="shared" ca="1" si="19"/>
        <v>0</v>
      </c>
      <c r="I52" s="47">
        <f t="shared" ca="1" si="19"/>
        <v>0</v>
      </c>
      <c r="J52" s="47">
        <f t="shared" ca="1" si="19"/>
        <v>0</v>
      </c>
      <c r="K52" s="47">
        <f t="shared" ca="1" si="19"/>
        <v>0</v>
      </c>
      <c r="L52" s="47">
        <f t="shared" ca="1" si="19"/>
        <v>0</v>
      </c>
      <c r="M52" s="47">
        <f t="shared" ca="1" si="19"/>
        <v>0</v>
      </c>
      <c r="N52" s="47">
        <f t="shared" ca="1" si="19"/>
        <v>0</v>
      </c>
      <c r="O52" s="47">
        <f t="shared" ca="1" si="19"/>
        <v>0</v>
      </c>
      <c r="P52" s="48">
        <f t="shared" ca="1" si="19"/>
        <v>0</v>
      </c>
      <c r="Q52" s="60">
        <f ca="1">IF(COUNTIF($B$30:$B52,$B52)=1,SUM(OFFSET(E52:P52,,,2,)),0)</f>
        <v>0</v>
      </c>
      <c r="S52" s="37" t="s">
        <v>19</v>
      </c>
      <c r="T52" s="38" t="s">
        <v>25</v>
      </c>
      <c r="U52" s="38" t="s">
        <v>28</v>
      </c>
      <c r="V52" s="40">
        <v>179479.00524371443</v>
      </c>
      <c r="W52" s="37"/>
      <c r="X52" s="38"/>
      <c r="Y52" s="38"/>
      <c r="Z52" s="39"/>
      <c r="AA52" s="37"/>
      <c r="AB52" s="38"/>
      <c r="AC52" s="38"/>
      <c r="AD52" s="39"/>
      <c r="AE52" s="37"/>
      <c r="AF52" s="38"/>
      <c r="AG52" s="38"/>
      <c r="AH52" s="40"/>
      <c r="AI52" s="37"/>
      <c r="AJ52" s="38"/>
      <c r="AK52" s="38"/>
      <c r="AL52" s="39"/>
      <c r="AM52" s="37"/>
      <c r="AN52" s="38"/>
      <c r="AO52" s="38"/>
      <c r="AP52" s="39"/>
      <c r="AQ52" s="37"/>
      <c r="AR52" s="38"/>
      <c r="AS52" s="38"/>
      <c r="AT52" s="40"/>
      <c r="AU52" s="37"/>
      <c r="AV52" s="38"/>
      <c r="AW52" s="38"/>
      <c r="AX52" s="39"/>
      <c r="AY52" s="37"/>
      <c r="AZ52" s="38"/>
      <c r="BA52" s="38"/>
      <c r="BB52" s="39"/>
      <c r="BC52" s="37"/>
      <c r="BD52" s="38"/>
      <c r="BE52" s="38"/>
      <c r="BF52" s="40"/>
      <c r="BG52" s="37"/>
      <c r="BH52" s="38"/>
      <c r="BI52" s="38"/>
      <c r="BJ52" s="39"/>
      <c r="BK52" s="37"/>
      <c r="BL52" s="38"/>
      <c r="BM52" s="38"/>
      <c r="BN52" s="39"/>
    </row>
    <row r="53" spans="1:66" x14ac:dyDescent="0.2">
      <c r="A53" s="58">
        <f t="shared" ca="1" si="17"/>
        <v>13</v>
      </c>
      <c r="B53" s="28" t="s">
        <v>49</v>
      </c>
      <c r="C53" s="28" t="str">
        <f>IF(COUNTIF($B$30:B53,B53)=1,"NB Total","RN Total")</f>
        <v>RN Total</v>
      </c>
      <c r="D53" s="28" t="s">
        <v>27</v>
      </c>
      <c r="E53" s="46">
        <f t="shared" ca="1" si="19"/>
        <v>0</v>
      </c>
      <c r="F53" s="47">
        <f t="shared" ca="1" si="19"/>
        <v>0</v>
      </c>
      <c r="G53" s="47">
        <f t="shared" ca="1" si="19"/>
        <v>0</v>
      </c>
      <c r="H53" s="47">
        <f t="shared" ca="1" si="19"/>
        <v>0</v>
      </c>
      <c r="I53" s="47">
        <f t="shared" ca="1" si="19"/>
        <v>0</v>
      </c>
      <c r="J53" s="47">
        <f t="shared" ca="1" si="19"/>
        <v>0</v>
      </c>
      <c r="K53" s="47">
        <f t="shared" ca="1" si="19"/>
        <v>0</v>
      </c>
      <c r="L53" s="47">
        <f t="shared" ca="1" si="19"/>
        <v>0</v>
      </c>
      <c r="M53" s="47">
        <f t="shared" ca="1" si="19"/>
        <v>0</v>
      </c>
      <c r="N53" s="47">
        <f t="shared" ca="1" si="19"/>
        <v>0</v>
      </c>
      <c r="O53" s="47">
        <f t="shared" ca="1" si="19"/>
        <v>0</v>
      </c>
      <c r="P53" s="48">
        <f t="shared" ca="1" si="19"/>
        <v>0</v>
      </c>
      <c r="Q53" s="60">
        <f ca="1">IF(COUNTIF($B$30:$B53,$B53)=1,SUM(OFFSET(E53:P53,,,2,)),0)</f>
        <v>0</v>
      </c>
      <c r="S53" s="37" t="s">
        <v>19</v>
      </c>
      <c r="T53" s="38" t="s">
        <v>24</v>
      </c>
      <c r="U53" s="38" t="s">
        <v>28</v>
      </c>
      <c r="V53" s="40">
        <v>12015.974869985092</v>
      </c>
      <c r="W53" s="37"/>
      <c r="X53" s="38"/>
      <c r="Y53" s="38"/>
      <c r="Z53" s="39"/>
      <c r="AA53" s="37"/>
      <c r="AB53" s="38"/>
      <c r="AC53" s="38"/>
      <c r="AD53" s="39"/>
      <c r="AE53" s="37"/>
      <c r="AF53" s="38"/>
      <c r="AG53" s="38"/>
      <c r="AH53" s="40"/>
      <c r="AI53" s="37"/>
      <c r="AJ53" s="38"/>
      <c r="AK53" s="38"/>
      <c r="AL53" s="39"/>
      <c r="AM53" s="37"/>
      <c r="AN53" s="38"/>
      <c r="AO53" s="38"/>
      <c r="AP53" s="39"/>
      <c r="AQ53" s="37"/>
      <c r="AR53" s="38"/>
      <c r="AS53" s="38"/>
      <c r="AT53" s="40"/>
      <c r="AU53" s="37"/>
      <c r="AV53" s="38"/>
      <c r="AW53" s="38"/>
      <c r="AX53" s="39"/>
      <c r="AY53" s="37"/>
      <c r="AZ53" s="38"/>
      <c r="BA53" s="38"/>
      <c r="BB53" s="39"/>
      <c r="BC53" s="37"/>
      <c r="BD53" s="38"/>
      <c r="BE53" s="38"/>
      <c r="BF53" s="40"/>
      <c r="BG53" s="37"/>
      <c r="BH53" s="38"/>
      <c r="BI53" s="38"/>
      <c r="BJ53" s="39"/>
      <c r="BK53" s="37"/>
      <c r="BL53" s="38"/>
      <c r="BM53" s="38"/>
      <c r="BN53" s="39"/>
    </row>
    <row r="54" spans="1:66" x14ac:dyDescent="0.2">
      <c r="A54" s="58">
        <f t="shared" ca="1" si="17"/>
        <v>12</v>
      </c>
      <c r="B54" s="28" t="s">
        <v>34</v>
      </c>
      <c r="C54" s="28" t="str">
        <f>IF(COUNTIF($B$30:B54,B54)=1,"NB Total","RN Total")</f>
        <v>NB Total</v>
      </c>
      <c r="D54" s="28" t="s">
        <v>27</v>
      </c>
      <c r="E54" s="46">
        <f t="shared" ca="1" si="19"/>
        <v>0</v>
      </c>
      <c r="F54" s="47">
        <f t="shared" ca="1" si="19"/>
        <v>0</v>
      </c>
      <c r="G54" s="47">
        <f t="shared" ca="1" si="19"/>
        <v>0</v>
      </c>
      <c r="H54" s="47">
        <f t="shared" ca="1" si="19"/>
        <v>0</v>
      </c>
      <c r="I54" s="47">
        <f t="shared" ca="1" si="19"/>
        <v>0</v>
      </c>
      <c r="J54" s="47">
        <f t="shared" ca="1" si="19"/>
        <v>0</v>
      </c>
      <c r="K54" s="47">
        <f t="shared" ca="1" si="19"/>
        <v>0</v>
      </c>
      <c r="L54" s="47">
        <f t="shared" ca="1" si="19"/>
        <v>0</v>
      </c>
      <c r="M54" s="47">
        <f t="shared" ca="1" si="19"/>
        <v>0</v>
      </c>
      <c r="N54" s="47">
        <f t="shared" ca="1" si="19"/>
        <v>0</v>
      </c>
      <c r="O54" s="47">
        <f t="shared" ca="1" si="19"/>
        <v>0</v>
      </c>
      <c r="P54" s="48">
        <f t="shared" ca="1" si="19"/>
        <v>0</v>
      </c>
      <c r="Q54" s="60">
        <f ca="1">IF(COUNTIF($B$30:$B54,$B54)=1,SUM(OFFSET(E54:P54,,,2,)),0)</f>
        <v>2.2572403341783774E-3</v>
      </c>
      <c r="S54" s="37" t="s">
        <v>19</v>
      </c>
      <c r="T54" s="38" t="s">
        <v>25</v>
      </c>
      <c r="U54" s="38" t="s">
        <v>27</v>
      </c>
      <c r="V54" s="40">
        <v>151234.84934732012</v>
      </c>
      <c r="W54" s="37"/>
      <c r="X54" s="38"/>
      <c r="Y54" s="38"/>
      <c r="Z54" s="39"/>
      <c r="AA54" s="37"/>
      <c r="AB54" s="38"/>
      <c r="AC54" s="38"/>
      <c r="AD54" s="39"/>
      <c r="AE54" s="37"/>
      <c r="AF54" s="38"/>
      <c r="AG54" s="38"/>
      <c r="AH54" s="40"/>
      <c r="AI54" s="37"/>
      <c r="AJ54" s="38"/>
      <c r="AK54" s="38"/>
      <c r="AL54" s="39"/>
      <c r="AM54" s="37"/>
      <c r="AN54" s="38"/>
      <c r="AO54" s="38"/>
      <c r="AP54" s="39"/>
      <c r="AQ54" s="37"/>
      <c r="AR54" s="38"/>
      <c r="AS54" s="38"/>
      <c r="AT54" s="40"/>
      <c r="AU54" s="37"/>
      <c r="AV54" s="38"/>
      <c r="AW54" s="38"/>
      <c r="AX54" s="39"/>
      <c r="AY54" s="37"/>
      <c r="AZ54" s="38"/>
      <c r="BA54" s="38"/>
      <c r="BB54" s="39"/>
      <c r="BC54" s="37"/>
      <c r="BD54" s="38"/>
      <c r="BE54" s="38"/>
      <c r="BF54" s="40"/>
      <c r="BG54" s="37"/>
      <c r="BH54" s="38"/>
      <c r="BI54" s="38"/>
      <c r="BJ54" s="39"/>
      <c r="BK54" s="37"/>
      <c r="BL54" s="38"/>
      <c r="BM54" s="38"/>
      <c r="BN54" s="39"/>
    </row>
    <row r="55" spans="1:66" x14ac:dyDescent="0.2">
      <c r="A55" s="58">
        <f t="shared" ca="1" si="17"/>
        <v>13</v>
      </c>
      <c r="B55" s="28" t="s">
        <v>34</v>
      </c>
      <c r="C55" s="28" t="str">
        <f>IF(COUNTIF($B$30:B55,B55)=1,"NB Total","RN Total")</f>
        <v>RN Total</v>
      </c>
      <c r="D55" s="28" t="s">
        <v>27</v>
      </c>
      <c r="E55" s="46">
        <f t="shared" ca="1" si="19"/>
        <v>2.2572403341783774E-3</v>
      </c>
      <c r="F55" s="47">
        <f t="shared" ca="1" si="19"/>
        <v>0</v>
      </c>
      <c r="G55" s="47">
        <f t="shared" ca="1" si="19"/>
        <v>0</v>
      </c>
      <c r="H55" s="47">
        <f t="shared" ca="1" si="19"/>
        <v>0</v>
      </c>
      <c r="I55" s="47">
        <f t="shared" ca="1" si="19"/>
        <v>0</v>
      </c>
      <c r="J55" s="47">
        <f t="shared" ca="1" si="19"/>
        <v>0</v>
      </c>
      <c r="K55" s="47">
        <f t="shared" ca="1" si="19"/>
        <v>0</v>
      </c>
      <c r="L55" s="47">
        <f t="shared" ca="1" si="19"/>
        <v>0</v>
      </c>
      <c r="M55" s="47">
        <f t="shared" ca="1" si="19"/>
        <v>0</v>
      </c>
      <c r="N55" s="47">
        <f t="shared" ca="1" si="19"/>
        <v>0</v>
      </c>
      <c r="O55" s="47">
        <f t="shared" ca="1" si="19"/>
        <v>0</v>
      </c>
      <c r="P55" s="48">
        <f t="shared" ca="1" si="19"/>
        <v>0</v>
      </c>
      <c r="Q55" s="60">
        <f ca="1">IF(COUNTIF($B$30:$B55,$B55)=1,SUM(OFFSET(E55:P55,,,2,)),0)</f>
        <v>0</v>
      </c>
      <c r="S55" s="37" t="s">
        <v>19</v>
      </c>
      <c r="T55" s="38" t="s">
        <v>24</v>
      </c>
      <c r="U55" s="38" t="s">
        <v>27</v>
      </c>
      <c r="V55" s="40">
        <v>21786.327646730977</v>
      </c>
      <c r="W55" s="37"/>
      <c r="X55" s="38"/>
      <c r="Y55" s="38"/>
      <c r="Z55" s="39"/>
      <c r="AA55" s="37"/>
      <c r="AB55" s="38"/>
      <c r="AC55" s="38"/>
      <c r="AD55" s="39"/>
      <c r="AE55" s="37"/>
      <c r="AF55" s="38"/>
      <c r="AG55" s="38"/>
      <c r="AH55" s="40"/>
      <c r="AI55" s="37"/>
      <c r="AJ55" s="38"/>
      <c r="AK55" s="38"/>
      <c r="AL55" s="39"/>
      <c r="AM55" s="37"/>
      <c r="AN55" s="38"/>
      <c r="AO55" s="38"/>
      <c r="AP55" s="39"/>
      <c r="AQ55" s="37"/>
      <c r="AR55" s="38"/>
      <c r="AS55" s="38"/>
      <c r="AT55" s="40"/>
      <c r="AU55" s="37"/>
      <c r="AV55" s="38"/>
      <c r="AW55" s="38"/>
      <c r="AX55" s="39"/>
      <c r="AY55" s="37"/>
      <c r="AZ55" s="38"/>
      <c r="BA55" s="38"/>
      <c r="BB55" s="39"/>
      <c r="BC55" s="37"/>
      <c r="BD55" s="38"/>
      <c r="BE55" s="38"/>
      <c r="BF55" s="40"/>
      <c r="BG55" s="37"/>
      <c r="BH55" s="38"/>
      <c r="BI55" s="38"/>
      <c r="BJ55" s="39"/>
      <c r="BK55" s="37"/>
      <c r="BL55" s="38"/>
      <c r="BM55" s="38"/>
      <c r="BN55" s="39"/>
    </row>
    <row r="56" spans="1:66" x14ac:dyDescent="0.2">
      <c r="A56" s="58">
        <f t="shared" ca="1" si="17"/>
        <v>13</v>
      </c>
      <c r="B56" s="28" t="s">
        <v>50</v>
      </c>
      <c r="C56" s="28" t="str">
        <f>IF(COUNTIF($B$30:B56,B56)=1,"NB Total","RN Total")</f>
        <v>NB Total</v>
      </c>
      <c r="D56" s="28" t="s">
        <v>27</v>
      </c>
      <c r="E56" s="46">
        <f t="shared" ca="1" si="19"/>
        <v>0</v>
      </c>
      <c r="F56" s="47">
        <f t="shared" ca="1" si="19"/>
        <v>0</v>
      </c>
      <c r="G56" s="47">
        <f t="shared" ca="1" si="19"/>
        <v>0</v>
      </c>
      <c r="H56" s="47">
        <f t="shared" ca="1" si="19"/>
        <v>0</v>
      </c>
      <c r="I56" s="47">
        <f t="shared" ca="1" si="19"/>
        <v>0</v>
      </c>
      <c r="J56" s="47">
        <f t="shared" ca="1" si="19"/>
        <v>0</v>
      </c>
      <c r="K56" s="47">
        <f t="shared" ca="1" si="19"/>
        <v>0</v>
      </c>
      <c r="L56" s="47">
        <f t="shared" ca="1" si="19"/>
        <v>0</v>
      </c>
      <c r="M56" s="47">
        <f t="shared" ca="1" si="19"/>
        <v>0</v>
      </c>
      <c r="N56" s="47">
        <f t="shared" ca="1" si="19"/>
        <v>0</v>
      </c>
      <c r="O56" s="47">
        <f t="shared" ca="1" si="19"/>
        <v>0</v>
      </c>
      <c r="P56" s="48">
        <f t="shared" ca="1" si="19"/>
        <v>0</v>
      </c>
      <c r="Q56" s="60">
        <f ca="1">IF(COUNTIF($B$30:$B56,$B56)=1,SUM(OFFSET(E56:P56,,,2,)),0)</f>
        <v>0</v>
      </c>
      <c r="S56" s="37" t="s">
        <v>33</v>
      </c>
      <c r="T56" s="38" t="s">
        <v>25</v>
      </c>
      <c r="U56" s="38" t="s">
        <v>28</v>
      </c>
      <c r="V56" s="40">
        <v>1656529.0905527966</v>
      </c>
      <c r="W56" s="37"/>
      <c r="X56" s="38"/>
      <c r="Y56" s="38"/>
      <c r="Z56" s="39"/>
      <c r="AA56" s="37"/>
      <c r="AB56" s="38"/>
      <c r="AC56" s="38"/>
      <c r="AD56" s="39"/>
      <c r="AE56" s="37"/>
      <c r="AF56" s="38"/>
      <c r="AG56" s="38"/>
      <c r="AH56" s="40"/>
      <c r="AI56" s="37"/>
      <c r="AJ56" s="38"/>
      <c r="AK56" s="38"/>
      <c r="AL56" s="39"/>
      <c r="AM56" s="37"/>
      <c r="AN56" s="38"/>
      <c r="AO56" s="38"/>
      <c r="AP56" s="39"/>
      <c r="AQ56" s="37"/>
      <c r="AR56" s="38"/>
      <c r="AS56" s="38"/>
      <c r="AT56" s="40"/>
      <c r="AU56" s="37"/>
      <c r="AV56" s="38"/>
      <c r="AW56" s="38"/>
      <c r="AX56" s="39"/>
      <c r="AY56" s="37"/>
      <c r="AZ56" s="38"/>
      <c r="BA56" s="38"/>
      <c r="BB56" s="39"/>
      <c r="BC56" s="37"/>
      <c r="BD56" s="38"/>
      <c r="BE56" s="38"/>
      <c r="BF56" s="40"/>
      <c r="BG56" s="37"/>
      <c r="BH56" s="38"/>
      <c r="BI56" s="38"/>
      <c r="BJ56" s="39"/>
      <c r="BK56" s="37"/>
      <c r="BL56" s="38"/>
      <c r="BM56" s="38"/>
      <c r="BN56" s="39"/>
    </row>
    <row r="57" spans="1:66" x14ac:dyDescent="0.2">
      <c r="A57" s="58">
        <f t="shared" ca="1" si="17"/>
        <v>13</v>
      </c>
      <c r="B57" s="28" t="s">
        <v>50</v>
      </c>
      <c r="C57" s="28" t="str">
        <f>IF(COUNTIF($B$30:B57,B57)=1,"NB Total","RN Total")</f>
        <v>RN Total</v>
      </c>
      <c r="D57" s="28" t="s">
        <v>27</v>
      </c>
      <c r="E57" s="46">
        <f t="shared" ca="1" si="19"/>
        <v>0</v>
      </c>
      <c r="F57" s="47">
        <f t="shared" ca="1" si="19"/>
        <v>0</v>
      </c>
      <c r="G57" s="47">
        <f t="shared" ca="1" si="19"/>
        <v>0</v>
      </c>
      <c r="H57" s="47">
        <f t="shared" ca="1" si="19"/>
        <v>0</v>
      </c>
      <c r="I57" s="47">
        <f t="shared" ca="1" si="19"/>
        <v>0</v>
      </c>
      <c r="J57" s="47">
        <f t="shared" ca="1" si="19"/>
        <v>0</v>
      </c>
      <c r="K57" s="47">
        <f t="shared" ca="1" si="19"/>
        <v>0</v>
      </c>
      <c r="L57" s="47">
        <f t="shared" ca="1" si="19"/>
        <v>0</v>
      </c>
      <c r="M57" s="47">
        <f t="shared" ca="1" si="19"/>
        <v>0</v>
      </c>
      <c r="N57" s="47">
        <f t="shared" ca="1" si="19"/>
        <v>0</v>
      </c>
      <c r="O57" s="47">
        <f t="shared" ca="1" si="19"/>
        <v>0</v>
      </c>
      <c r="P57" s="48">
        <f t="shared" ca="1" si="19"/>
        <v>0</v>
      </c>
      <c r="Q57" s="60">
        <f ca="1">IF(COUNTIF($B$30:$B57,$B57)=1,SUM(OFFSET(E57:P57,,,2,)),0)</f>
        <v>0</v>
      </c>
      <c r="S57" s="37" t="s">
        <v>33</v>
      </c>
      <c r="T57" s="38" t="s">
        <v>24</v>
      </c>
      <c r="U57" s="38" t="s">
        <v>28</v>
      </c>
      <c r="V57" s="40">
        <v>87486.523721987862</v>
      </c>
      <c r="W57" s="37"/>
      <c r="X57" s="38"/>
      <c r="Y57" s="38"/>
      <c r="Z57" s="39"/>
      <c r="AA57" s="37"/>
      <c r="AB57" s="38"/>
      <c r="AC57" s="38"/>
      <c r="AD57" s="39"/>
      <c r="AE57" s="37"/>
      <c r="AF57" s="38"/>
      <c r="AG57" s="38"/>
      <c r="AH57" s="40"/>
      <c r="AI57" s="37"/>
      <c r="AJ57" s="38"/>
      <c r="AK57" s="38"/>
      <c r="AL57" s="39"/>
      <c r="AM57" s="37"/>
      <c r="AN57" s="38"/>
      <c r="AO57" s="38"/>
      <c r="AP57" s="39"/>
      <c r="AQ57" s="37"/>
      <c r="AR57" s="38"/>
      <c r="AS57" s="38"/>
      <c r="AT57" s="40"/>
      <c r="AU57" s="37"/>
      <c r="AV57" s="38"/>
      <c r="AW57" s="38"/>
      <c r="AX57" s="39"/>
      <c r="AY57" s="37"/>
      <c r="AZ57" s="38"/>
      <c r="BA57" s="38"/>
      <c r="BB57" s="39"/>
      <c r="BC57" s="37"/>
      <c r="BD57" s="38"/>
      <c r="BE57" s="38"/>
      <c r="BF57" s="40"/>
      <c r="BG57" s="37"/>
      <c r="BH57" s="38"/>
      <c r="BI57" s="38"/>
      <c r="BJ57" s="39"/>
      <c r="BK57" s="37"/>
      <c r="BL57" s="38"/>
      <c r="BM57" s="38"/>
      <c r="BN57" s="39"/>
    </row>
    <row r="58" spans="1:66" x14ac:dyDescent="0.2">
      <c r="A58" s="58">
        <f t="shared" ca="1" si="17"/>
        <v>13</v>
      </c>
      <c r="B58" s="28" t="s">
        <v>51</v>
      </c>
      <c r="C58" s="28" t="str">
        <f>IF(COUNTIF($B$30:B58,B58)=1,"NB Total","RN Total")</f>
        <v>NB Total</v>
      </c>
      <c r="D58" s="28" t="s">
        <v>27</v>
      </c>
      <c r="E58" s="46">
        <f t="shared" ca="1" si="19"/>
        <v>0</v>
      </c>
      <c r="F58" s="47">
        <f t="shared" ca="1" si="19"/>
        <v>0</v>
      </c>
      <c r="G58" s="47">
        <f t="shared" ca="1" si="19"/>
        <v>0</v>
      </c>
      <c r="H58" s="47">
        <f t="shared" ca="1" si="19"/>
        <v>0</v>
      </c>
      <c r="I58" s="47">
        <f t="shared" ca="1" si="19"/>
        <v>0</v>
      </c>
      <c r="J58" s="47">
        <f t="shared" ca="1" si="19"/>
        <v>0</v>
      </c>
      <c r="K58" s="47">
        <f t="shared" ca="1" si="19"/>
        <v>0</v>
      </c>
      <c r="L58" s="47">
        <f t="shared" ca="1" si="19"/>
        <v>0</v>
      </c>
      <c r="M58" s="47">
        <f t="shared" ca="1" si="19"/>
        <v>0</v>
      </c>
      <c r="N58" s="47">
        <f t="shared" ca="1" si="19"/>
        <v>0</v>
      </c>
      <c r="O58" s="47">
        <f t="shared" ca="1" si="19"/>
        <v>0</v>
      </c>
      <c r="P58" s="48">
        <f t="shared" ca="1" si="19"/>
        <v>0</v>
      </c>
      <c r="Q58" s="60">
        <f ca="1">IF(COUNTIF($B$30:$B58,$B58)=1,SUM(OFFSET(E58:P58,,,2,)),0)</f>
        <v>0</v>
      </c>
      <c r="S58" s="37" t="s">
        <v>33</v>
      </c>
      <c r="T58" s="38" t="s">
        <v>25</v>
      </c>
      <c r="U58" s="38" t="s">
        <v>27</v>
      </c>
      <c r="V58" s="40">
        <v>415651.46440863732</v>
      </c>
      <c r="W58" s="37"/>
      <c r="X58" s="38"/>
      <c r="Y58" s="38"/>
      <c r="Z58" s="39"/>
      <c r="AA58" s="37"/>
      <c r="AB58" s="38"/>
      <c r="AC58" s="38"/>
      <c r="AD58" s="39"/>
      <c r="AE58" s="37"/>
      <c r="AF58" s="38"/>
      <c r="AG58" s="38"/>
      <c r="AH58" s="40"/>
      <c r="AI58" s="37"/>
      <c r="AJ58" s="38"/>
      <c r="AK58" s="38"/>
      <c r="AL58" s="39"/>
      <c r="AM58" s="37"/>
      <c r="AN58" s="38"/>
      <c r="AO58" s="38"/>
      <c r="AP58" s="39"/>
      <c r="AQ58" s="37"/>
      <c r="AR58" s="38"/>
      <c r="AS58" s="38"/>
      <c r="AT58" s="40"/>
      <c r="AU58" s="37"/>
      <c r="AV58" s="38"/>
      <c r="AW58" s="38"/>
      <c r="AX58" s="39"/>
      <c r="AY58" s="37"/>
      <c r="AZ58" s="38"/>
      <c r="BA58" s="38"/>
      <c r="BB58" s="39"/>
      <c r="BC58" s="37"/>
      <c r="BD58" s="38"/>
      <c r="BE58" s="38"/>
      <c r="BF58" s="40"/>
      <c r="BG58" s="37"/>
      <c r="BH58" s="38"/>
      <c r="BI58" s="38"/>
      <c r="BJ58" s="39"/>
      <c r="BK58" s="37"/>
      <c r="BL58" s="38"/>
      <c r="BM58" s="38"/>
      <c r="BN58" s="39"/>
    </row>
    <row r="59" spans="1:66" x14ac:dyDescent="0.2">
      <c r="A59" s="58">
        <f t="shared" ca="1" si="17"/>
        <v>13</v>
      </c>
      <c r="B59" s="28" t="s">
        <v>51</v>
      </c>
      <c r="C59" s="28" t="str">
        <f>IF(COUNTIF($B$30:B59,B59)=1,"NB Total","RN Total")</f>
        <v>RN Total</v>
      </c>
      <c r="D59" s="28" t="s">
        <v>27</v>
      </c>
      <c r="E59" s="46">
        <f t="shared" ca="1" si="19"/>
        <v>0</v>
      </c>
      <c r="F59" s="47">
        <f t="shared" ca="1" si="19"/>
        <v>0</v>
      </c>
      <c r="G59" s="47">
        <f t="shared" ca="1" si="19"/>
        <v>0</v>
      </c>
      <c r="H59" s="47">
        <f t="shared" ca="1" si="19"/>
        <v>0</v>
      </c>
      <c r="I59" s="47">
        <f t="shared" ca="1" si="19"/>
        <v>0</v>
      </c>
      <c r="J59" s="47">
        <f t="shared" ca="1" si="19"/>
        <v>0</v>
      </c>
      <c r="K59" s="47">
        <f t="shared" ca="1" si="19"/>
        <v>0</v>
      </c>
      <c r="L59" s="47">
        <f t="shared" ca="1" si="19"/>
        <v>0</v>
      </c>
      <c r="M59" s="47">
        <f t="shared" ca="1" si="19"/>
        <v>0</v>
      </c>
      <c r="N59" s="47">
        <f t="shared" ca="1" si="19"/>
        <v>0</v>
      </c>
      <c r="O59" s="47">
        <f t="shared" ca="1" si="19"/>
        <v>0</v>
      </c>
      <c r="P59" s="48">
        <f t="shared" ca="1" si="19"/>
        <v>0</v>
      </c>
      <c r="Q59" s="60">
        <f ca="1">IF(COUNTIF($B$30:$B59,$B59)=1,SUM(OFFSET(E59:P59,,,2,)),0)</f>
        <v>0</v>
      </c>
      <c r="S59" s="37" t="s">
        <v>33</v>
      </c>
      <c r="T59" s="38" t="s">
        <v>24</v>
      </c>
      <c r="U59" s="38" t="s">
        <v>27</v>
      </c>
      <c r="V59" s="40">
        <v>71991.112238356727</v>
      </c>
      <c r="W59" s="37"/>
      <c r="X59" s="38"/>
      <c r="Y59" s="38"/>
      <c r="Z59" s="39"/>
      <c r="AA59" s="37"/>
      <c r="AB59" s="38"/>
      <c r="AC59" s="38"/>
      <c r="AD59" s="39"/>
      <c r="AE59" s="37"/>
      <c r="AF59" s="38"/>
      <c r="AG59" s="38"/>
      <c r="AH59" s="40"/>
      <c r="AI59" s="37"/>
      <c r="AJ59" s="38"/>
      <c r="AK59" s="38"/>
      <c r="AL59" s="39"/>
      <c r="AM59" s="37"/>
      <c r="AN59" s="38"/>
      <c r="AO59" s="38"/>
      <c r="AP59" s="39"/>
      <c r="AQ59" s="37"/>
      <c r="AR59" s="38"/>
      <c r="AS59" s="38"/>
      <c r="AT59" s="40"/>
      <c r="AU59" s="37"/>
      <c r="AV59" s="38"/>
      <c r="AW59" s="38"/>
      <c r="AX59" s="39"/>
      <c r="AY59" s="37"/>
      <c r="AZ59" s="38"/>
      <c r="BA59" s="38"/>
      <c r="BB59" s="39"/>
      <c r="BC59" s="37"/>
      <c r="BD59" s="38"/>
      <c r="BE59" s="38"/>
      <c r="BF59" s="40"/>
      <c r="BG59" s="37"/>
      <c r="BH59" s="38"/>
      <c r="BI59" s="38"/>
      <c r="BJ59" s="39"/>
      <c r="BK59" s="37"/>
      <c r="BL59" s="38"/>
      <c r="BM59" s="38"/>
      <c r="BN59" s="39"/>
    </row>
    <row r="60" spans="1:66" x14ac:dyDescent="0.2">
      <c r="A60" s="58">
        <f t="shared" ca="1" si="17"/>
        <v>1</v>
      </c>
      <c r="B60" s="28" t="s">
        <v>17</v>
      </c>
      <c r="C60" s="28" t="str">
        <f>IF(COUNTIF($B$30:B60,B60)=1,"NB Total","RN Total")</f>
        <v>NB Total</v>
      </c>
      <c r="D60" s="28" t="s">
        <v>27</v>
      </c>
      <c r="E60" s="46">
        <f t="shared" ref="E60:P69" ca="1" si="20">SUMIFS(OFFSET($V$30:$V$177,,E$28,,),OFFSET($U$30:$U$177,,E$28,,),$D60,OFFSET($T$30:$T$177,,E$28,,),$C60,OFFSET($S$30:$S$177,,E$28,,),$B60)/1000000</f>
        <v>3.5517326494369263E-2</v>
      </c>
      <c r="F60" s="47">
        <f t="shared" ca="1" si="20"/>
        <v>0</v>
      </c>
      <c r="G60" s="47">
        <f t="shared" ca="1" si="20"/>
        <v>0</v>
      </c>
      <c r="H60" s="47">
        <f t="shared" ca="1" si="20"/>
        <v>0</v>
      </c>
      <c r="I60" s="47">
        <f t="shared" ca="1" si="20"/>
        <v>0</v>
      </c>
      <c r="J60" s="47">
        <f t="shared" ca="1" si="20"/>
        <v>0</v>
      </c>
      <c r="K60" s="47">
        <f t="shared" ca="1" si="20"/>
        <v>0</v>
      </c>
      <c r="L60" s="47">
        <f t="shared" ca="1" si="20"/>
        <v>0</v>
      </c>
      <c r="M60" s="47">
        <f t="shared" ca="1" si="20"/>
        <v>0</v>
      </c>
      <c r="N60" s="47">
        <f t="shared" ca="1" si="20"/>
        <v>0</v>
      </c>
      <c r="O60" s="47">
        <f t="shared" ca="1" si="20"/>
        <v>0</v>
      </c>
      <c r="P60" s="48">
        <f t="shared" ca="1" si="20"/>
        <v>0</v>
      </c>
      <c r="Q60" s="60">
        <f ca="1">IF(COUNTIF($B$30:$B60,$B60)=1,SUM(OFFSET(E60:P60,,,2,)),0)</f>
        <v>7.9913397115214444</v>
      </c>
      <c r="S60" s="37" t="s">
        <v>34</v>
      </c>
      <c r="T60" s="38" t="s">
        <v>25</v>
      </c>
      <c r="U60" s="38" t="s">
        <v>28</v>
      </c>
      <c r="V60" s="42">
        <v>2893.7942172896323</v>
      </c>
      <c r="W60" s="37"/>
      <c r="X60" s="38"/>
      <c r="Y60" s="38"/>
      <c r="Z60" s="39"/>
      <c r="AA60" s="37"/>
      <c r="AB60" s="38"/>
      <c r="AC60" s="38"/>
      <c r="AD60" s="39"/>
      <c r="AE60" s="37"/>
      <c r="AF60" s="38"/>
      <c r="AG60" s="38"/>
      <c r="AH60" s="42"/>
      <c r="AI60" s="37"/>
      <c r="AJ60" s="38"/>
      <c r="AK60" s="38"/>
      <c r="AL60" s="39"/>
      <c r="AM60" s="37"/>
      <c r="AN60" s="38"/>
      <c r="AO60" s="38"/>
      <c r="AP60" s="39"/>
      <c r="AQ60" s="37"/>
      <c r="AR60" s="38"/>
      <c r="AS60" s="38"/>
      <c r="AT60" s="42"/>
      <c r="AU60" s="37"/>
      <c r="AV60" s="38"/>
      <c r="AW60" s="38"/>
      <c r="AX60" s="39"/>
      <c r="AY60" s="37"/>
      <c r="AZ60" s="38"/>
      <c r="BA60" s="38"/>
      <c r="BB60" s="39"/>
      <c r="BC60" s="37"/>
      <c r="BD60" s="38"/>
      <c r="BE60" s="38"/>
      <c r="BF60" s="42"/>
      <c r="BG60" s="37"/>
      <c r="BH60" s="38"/>
      <c r="BI60" s="38"/>
      <c r="BJ60" s="39"/>
      <c r="BK60" s="37"/>
      <c r="BL60" s="38"/>
      <c r="BM60" s="38"/>
      <c r="BN60" s="39"/>
    </row>
    <row r="61" spans="1:66" x14ac:dyDescent="0.2">
      <c r="A61" s="58">
        <f t="shared" ca="1" si="17"/>
        <v>13</v>
      </c>
      <c r="B61" s="28" t="s">
        <v>17</v>
      </c>
      <c r="C61" s="28" t="str">
        <f>IF(COUNTIF($B$30:B61,B61)=1,"NB Total","RN Total")</f>
        <v>RN Total</v>
      </c>
      <c r="D61" s="28" t="s">
        <v>27</v>
      </c>
      <c r="E61" s="46">
        <f t="shared" ca="1" si="20"/>
        <v>7.9558223850270755</v>
      </c>
      <c r="F61" s="47">
        <f t="shared" ca="1" si="20"/>
        <v>0</v>
      </c>
      <c r="G61" s="47">
        <f t="shared" ca="1" si="20"/>
        <v>0</v>
      </c>
      <c r="H61" s="47">
        <f t="shared" ca="1" si="20"/>
        <v>0</v>
      </c>
      <c r="I61" s="47">
        <f t="shared" ca="1" si="20"/>
        <v>0</v>
      </c>
      <c r="J61" s="47">
        <f t="shared" ca="1" si="20"/>
        <v>0</v>
      </c>
      <c r="K61" s="47">
        <f t="shared" ca="1" si="20"/>
        <v>0</v>
      </c>
      <c r="L61" s="47">
        <f t="shared" ca="1" si="20"/>
        <v>0</v>
      </c>
      <c r="M61" s="47">
        <f t="shared" ca="1" si="20"/>
        <v>0</v>
      </c>
      <c r="N61" s="47">
        <f t="shared" ca="1" si="20"/>
        <v>0</v>
      </c>
      <c r="O61" s="47">
        <f t="shared" ca="1" si="20"/>
        <v>0</v>
      </c>
      <c r="P61" s="48">
        <f t="shared" ca="1" si="20"/>
        <v>0</v>
      </c>
      <c r="Q61" s="60">
        <f ca="1">IF(COUNTIF($B$30:$B61,$B61)=1,SUM(OFFSET(E61:P61,,,2,)),0)</f>
        <v>0</v>
      </c>
      <c r="S61" s="37" t="s">
        <v>34</v>
      </c>
      <c r="T61" s="38" t="s">
        <v>25</v>
      </c>
      <c r="U61" s="38" t="s">
        <v>27</v>
      </c>
      <c r="V61" s="42">
        <v>2257.2403341783775</v>
      </c>
      <c r="W61" s="37"/>
      <c r="X61" s="38"/>
      <c r="Y61" s="38"/>
      <c r="Z61" s="39"/>
      <c r="AA61" s="37"/>
      <c r="AB61" s="38"/>
      <c r="AC61" s="38"/>
      <c r="AD61" s="39"/>
      <c r="AE61" s="37"/>
      <c r="AF61" s="38"/>
      <c r="AG61" s="38"/>
      <c r="AH61" s="42"/>
      <c r="AI61" s="37"/>
      <c r="AJ61" s="38"/>
      <c r="AK61" s="38"/>
      <c r="AL61" s="39"/>
      <c r="AM61" s="37"/>
      <c r="AN61" s="38"/>
      <c r="AO61" s="38"/>
      <c r="AP61" s="39"/>
      <c r="AQ61" s="37"/>
      <c r="AR61" s="38"/>
      <c r="AS61" s="38"/>
      <c r="AT61" s="42"/>
      <c r="AU61" s="37"/>
      <c r="AV61" s="38"/>
      <c r="AW61" s="38"/>
      <c r="AX61" s="39"/>
      <c r="AY61" s="37"/>
      <c r="AZ61" s="38"/>
      <c r="BA61" s="38"/>
      <c r="BB61" s="39"/>
      <c r="BC61" s="37"/>
      <c r="BD61" s="38"/>
      <c r="BE61" s="38"/>
      <c r="BF61" s="42"/>
      <c r="BG61" s="37"/>
      <c r="BH61" s="38"/>
      <c r="BI61" s="38"/>
      <c r="BJ61" s="39"/>
      <c r="BK61" s="37"/>
      <c r="BL61" s="38"/>
      <c r="BM61" s="38"/>
      <c r="BN61" s="39"/>
    </row>
    <row r="62" spans="1:66" x14ac:dyDescent="0.2">
      <c r="A62" s="58">
        <f t="shared" ca="1" si="17"/>
        <v>2</v>
      </c>
      <c r="B62" s="28" t="s">
        <v>16</v>
      </c>
      <c r="C62" s="28" t="str">
        <f>IF(COUNTIF($B$30:B62,B62)=1,"NB Total","RN Total")</f>
        <v>NB Total</v>
      </c>
      <c r="D62" s="28" t="s">
        <v>27</v>
      </c>
      <c r="E62" s="46">
        <f t="shared" ca="1" si="20"/>
        <v>0.34665356231518674</v>
      </c>
      <c r="F62" s="47">
        <f t="shared" ca="1" si="20"/>
        <v>0</v>
      </c>
      <c r="G62" s="47">
        <f t="shared" ca="1" si="20"/>
        <v>0</v>
      </c>
      <c r="H62" s="47">
        <f t="shared" ca="1" si="20"/>
        <v>0</v>
      </c>
      <c r="I62" s="47">
        <f t="shared" ca="1" si="20"/>
        <v>0</v>
      </c>
      <c r="J62" s="47">
        <f t="shared" ca="1" si="20"/>
        <v>0</v>
      </c>
      <c r="K62" s="47">
        <f t="shared" ca="1" si="20"/>
        <v>0</v>
      </c>
      <c r="L62" s="47">
        <f t="shared" ca="1" si="20"/>
        <v>0</v>
      </c>
      <c r="M62" s="47">
        <f t="shared" ca="1" si="20"/>
        <v>0</v>
      </c>
      <c r="N62" s="47">
        <f t="shared" ca="1" si="20"/>
        <v>0</v>
      </c>
      <c r="O62" s="47">
        <f t="shared" ca="1" si="20"/>
        <v>0</v>
      </c>
      <c r="P62" s="48">
        <f t="shared" ca="1" si="20"/>
        <v>0</v>
      </c>
      <c r="Q62" s="60">
        <f ca="1">IF(COUNTIF($B$30:$B62,$B62)=1,SUM(OFFSET(E62:P62,,,2,)),0)</f>
        <v>1.4695103126200368</v>
      </c>
      <c r="S62" s="37" t="s">
        <v>35</v>
      </c>
      <c r="T62" s="38" t="s">
        <v>25</v>
      </c>
      <c r="U62" s="38" t="s">
        <v>28</v>
      </c>
      <c r="V62" s="42">
        <v>2736.9508080142004</v>
      </c>
      <c r="W62" s="37"/>
      <c r="X62" s="38"/>
      <c r="Y62" s="38"/>
      <c r="Z62" s="39"/>
      <c r="AA62" s="37"/>
      <c r="AB62" s="38"/>
      <c r="AC62" s="38"/>
      <c r="AD62" s="39"/>
      <c r="AE62" s="37"/>
      <c r="AF62" s="38"/>
      <c r="AG62" s="38"/>
      <c r="AH62" s="42"/>
      <c r="AI62" s="37"/>
      <c r="AJ62" s="38"/>
      <c r="AK62" s="38"/>
      <c r="AL62" s="39"/>
      <c r="AM62" s="37"/>
      <c r="AN62" s="38"/>
      <c r="AO62" s="38"/>
      <c r="AP62" s="39"/>
      <c r="AQ62" s="37"/>
      <c r="AR62" s="38"/>
      <c r="AS62" s="38"/>
      <c r="AT62" s="42"/>
      <c r="AU62" s="37"/>
      <c r="AV62" s="38"/>
      <c r="AW62" s="38"/>
      <c r="AX62" s="39"/>
      <c r="AY62" s="37"/>
      <c r="AZ62" s="38"/>
      <c r="BA62" s="38"/>
      <c r="BB62" s="39"/>
      <c r="BC62" s="37"/>
      <c r="BD62" s="38"/>
      <c r="BE62" s="38"/>
      <c r="BF62" s="42"/>
      <c r="BG62" s="37"/>
      <c r="BH62" s="38"/>
      <c r="BI62" s="38"/>
      <c r="BJ62" s="39"/>
      <c r="BK62" s="37"/>
      <c r="BL62" s="38"/>
      <c r="BM62" s="38"/>
      <c r="BN62" s="39"/>
    </row>
    <row r="63" spans="1:66" x14ac:dyDescent="0.2">
      <c r="A63" s="58">
        <f t="shared" ca="1" si="17"/>
        <v>13</v>
      </c>
      <c r="B63" s="28" t="s">
        <v>16</v>
      </c>
      <c r="C63" s="28" t="str">
        <f>IF(COUNTIF($B$30:B63,B63)=1,"NB Total","RN Total")</f>
        <v>RN Total</v>
      </c>
      <c r="D63" s="28" t="s">
        <v>27</v>
      </c>
      <c r="E63" s="46">
        <f t="shared" ca="1" si="20"/>
        <v>1.1228567503048501</v>
      </c>
      <c r="F63" s="47">
        <f t="shared" ca="1" si="20"/>
        <v>0</v>
      </c>
      <c r="G63" s="47">
        <f t="shared" ca="1" si="20"/>
        <v>0</v>
      </c>
      <c r="H63" s="47">
        <f t="shared" ca="1" si="20"/>
        <v>0</v>
      </c>
      <c r="I63" s="47">
        <f t="shared" ca="1" si="20"/>
        <v>0</v>
      </c>
      <c r="J63" s="47">
        <f t="shared" ca="1" si="20"/>
        <v>0</v>
      </c>
      <c r="K63" s="47">
        <f t="shared" ca="1" si="20"/>
        <v>0</v>
      </c>
      <c r="L63" s="47">
        <f t="shared" ca="1" si="20"/>
        <v>0</v>
      </c>
      <c r="M63" s="47">
        <f t="shared" ca="1" si="20"/>
        <v>0</v>
      </c>
      <c r="N63" s="47">
        <f t="shared" ca="1" si="20"/>
        <v>0</v>
      </c>
      <c r="O63" s="47">
        <f t="shared" ca="1" si="20"/>
        <v>0</v>
      </c>
      <c r="P63" s="48">
        <f t="shared" ca="1" si="20"/>
        <v>0</v>
      </c>
      <c r="Q63" s="60">
        <f ca="1">IF(COUNTIF($B$30:$B63,$B63)=1,SUM(OFFSET(E63:P63,,,2,)),0)</f>
        <v>0</v>
      </c>
      <c r="S63" s="37" t="s">
        <v>35</v>
      </c>
      <c r="T63" s="38" t="s">
        <v>25</v>
      </c>
      <c r="U63" s="38" t="s">
        <v>27</v>
      </c>
      <c r="V63" s="42">
        <v>2672.6799578882424</v>
      </c>
      <c r="W63" s="37"/>
      <c r="X63" s="38"/>
      <c r="Y63" s="38"/>
      <c r="Z63" s="39"/>
      <c r="AA63" s="37"/>
      <c r="AB63" s="38"/>
      <c r="AC63" s="38"/>
      <c r="AD63" s="39"/>
      <c r="AE63" s="37"/>
      <c r="AF63" s="38"/>
      <c r="AG63" s="38"/>
      <c r="AH63" s="42"/>
      <c r="AI63" s="37"/>
      <c r="AJ63" s="38"/>
      <c r="AK63" s="38"/>
      <c r="AL63" s="39"/>
      <c r="AM63" s="37"/>
      <c r="AN63" s="38"/>
      <c r="AO63" s="38"/>
      <c r="AP63" s="39"/>
      <c r="AQ63" s="37"/>
      <c r="AR63" s="38"/>
      <c r="AS63" s="38"/>
      <c r="AT63" s="42"/>
      <c r="AU63" s="37"/>
      <c r="AV63" s="38"/>
      <c r="AW63" s="38"/>
      <c r="AX63" s="39"/>
      <c r="AY63" s="37"/>
      <c r="AZ63" s="38"/>
      <c r="BA63" s="38"/>
      <c r="BB63" s="39"/>
      <c r="BC63" s="37"/>
      <c r="BD63" s="38"/>
      <c r="BE63" s="38"/>
      <c r="BF63" s="42"/>
      <c r="BG63" s="37"/>
      <c r="BH63" s="38"/>
      <c r="BI63" s="38"/>
      <c r="BJ63" s="39"/>
      <c r="BK63" s="37"/>
      <c r="BL63" s="38"/>
      <c r="BM63" s="38"/>
      <c r="BN63" s="39"/>
    </row>
    <row r="64" spans="1:66" x14ac:dyDescent="0.2">
      <c r="A64" s="58">
        <f t="shared" ca="1" si="17"/>
        <v>11</v>
      </c>
      <c r="B64" s="28" t="s">
        <v>35</v>
      </c>
      <c r="C64" s="28" t="str">
        <f>IF(COUNTIF($B$30:B64,B64)=1,"NB Total","RN Total")</f>
        <v>NB Total</v>
      </c>
      <c r="D64" s="28" t="s">
        <v>27</v>
      </c>
      <c r="E64" s="46">
        <f t="shared" ca="1" si="20"/>
        <v>0</v>
      </c>
      <c r="F64" s="47">
        <f t="shared" ca="1" si="20"/>
        <v>0</v>
      </c>
      <c r="G64" s="47">
        <f t="shared" ca="1" si="20"/>
        <v>0</v>
      </c>
      <c r="H64" s="47">
        <f t="shared" ca="1" si="20"/>
        <v>0</v>
      </c>
      <c r="I64" s="47">
        <f t="shared" ca="1" si="20"/>
        <v>0</v>
      </c>
      <c r="J64" s="47">
        <f t="shared" ca="1" si="20"/>
        <v>0</v>
      </c>
      <c r="K64" s="47">
        <f t="shared" ca="1" si="20"/>
        <v>0</v>
      </c>
      <c r="L64" s="47">
        <f t="shared" ca="1" si="20"/>
        <v>0</v>
      </c>
      <c r="M64" s="47">
        <f t="shared" ca="1" si="20"/>
        <v>0</v>
      </c>
      <c r="N64" s="47">
        <f t="shared" ca="1" si="20"/>
        <v>0</v>
      </c>
      <c r="O64" s="47">
        <f t="shared" ca="1" si="20"/>
        <v>0</v>
      </c>
      <c r="P64" s="48">
        <f t="shared" ca="1" si="20"/>
        <v>0</v>
      </c>
      <c r="Q64" s="60">
        <f ca="1">IF(COUNTIF($B$30:$B64,$B64)=1,SUM(OFFSET(E64:P64,,,2,)),0)</f>
        <v>2.6726799578882425E-3</v>
      </c>
      <c r="S64" s="37" t="s">
        <v>36</v>
      </c>
      <c r="T64" s="38" t="s">
        <v>25</v>
      </c>
      <c r="U64" s="38" t="s">
        <v>28</v>
      </c>
      <c r="V64" s="42">
        <v>1424.6173511718334</v>
      </c>
      <c r="W64" s="37"/>
      <c r="X64" s="38"/>
      <c r="Y64" s="38"/>
      <c r="Z64" s="39"/>
      <c r="AA64" s="37"/>
      <c r="AB64" s="38"/>
      <c r="AC64" s="38"/>
      <c r="AD64" s="39"/>
      <c r="AE64" s="37"/>
      <c r="AF64" s="38"/>
      <c r="AG64" s="38"/>
      <c r="AH64" s="42"/>
      <c r="AI64" s="37"/>
      <c r="AJ64" s="38"/>
      <c r="AK64" s="38"/>
      <c r="AL64" s="39"/>
      <c r="AM64" s="37"/>
      <c r="AN64" s="38"/>
      <c r="AO64" s="38"/>
      <c r="AP64" s="39"/>
      <c r="AQ64" s="37"/>
      <c r="AR64" s="38"/>
      <c r="AS64" s="38"/>
      <c r="AT64" s="42"/>
      <c r="AU64" s="37"/>
      <c r="AV64" s="38"/>
      <c r="AW64" s="38"/>
      <c r="AX64" s="39"/>
      <c r="AY64" s="37"/>
      <c r="AZ64" s="38"/>
      <c r="BA64" s="38"/>
      <c r="BB64" s="39"/>
      <c r="BC64" s="37"/>
      <c r="BD64" s="38"/>
      <c r="BE64" s="38"/>
      <c r="BF64" s="42"/>
      <c r="BG64" s="37"/>
      <c r="BH64" s="38"/>
      <c r="BI64" s="38"/>
      <c r="BJ64" s="39"/>
      <c r="BK64" s="37"/>
      <c r="BL64" s="38"/>
      <c r="BM64" s="38"/>
      <c r="BN64" s="39"/>
    </row>
    <row r="65" spans="1:66" x14ac:dyDescent="0.2">
      <c r="A65" s="58">
        <f t="shared" ca="1" si="17"/>
        <v>13</v>
      </c>
      <c r="B65" s="28" t="s">
        <v>35</v>
      </c>
      <c r="C65" s="28" t="str">
        <f>IF(COUNTIF($B$30:B65,B65)=1,"NB Total","RN Total")</f>
        <v>RN Total</v>
      </c>
      <c r="D65" s="28" t="s">
        <v>27</v>
      </c>
      <c r="E65" s="46">
        <f t="shared" ca="1" si="20"/>
        <v>2.6726799578882425E-3</v>
      </c>
      <c r="F65" s="47">
        <f t="shared" ca="1" si="20"/>
        <v>0</v>
      </c>
      <c r="G65" s="47">
        <f t="shared" ca="1" si="20"/>
        <v>0</v>
      </c>
      <c r="H65" s="47">
        <f t="shared" ca="1" si="20"/>
        <v>0</v>
      </c>
      <c r="I65" s="47">
        <f t="shared" ca="1" si="20"/>
        <v>0</v>
      </c>
      <c r="J65" s="47">
        <f t="shared" ca="1" si="20"/>
        <v>0</v>
      </c>
      <c r="K65" s="47">
        <f t="shared" ca="1" si="20"/>
        <v>0</v>
      </c>
      <c r="L65" s="47">
        <f t="shared" ca="1" si="20"/>
        <v>0</v>
      </c>
      <c r="M65" s="47">
        <f t="shared" ca="1" si="20"/>
        <v>0</v>
      </c>
      <c r="N65" s="47">
        <f t="shared" ca="1" si="20"/>
        <v>0</v>
      </c>
      <c r="O65" s="47">
        <f t="shared" ca="1" si="20"/>
        <v>0</v>
      </c>
      <c r="P65" s="48">
        <f t="shared" ca="1" si="20"/>
        <v>0</v>
      </c>
      <c r="Q65" s="60">
        <f ca="1">IF(COUNTIF($B$30:$B65,$B65)=1,SUM(OFFSET(E65:P65,,,2,)),0)</f>
        <v>0</v>
      </c>
      <c r="S65" s="37" t="s">
        <v>36</v>
      </c>
      <c r="T65" s="38" t="s">
        <v>25</v>
      </c>
      <c r="U65" s="38" t="s">
        <v>27</v>
      </c>
      <c r="V65" s="39">
        <v>0</v>
      </c>
      <c r="W65" s="37"/>
      <c r="X65" s="38"/>
      <c r="Y65" s="38"/>
      <c r="Z65" s="39"/>
      <c r="AA65" s="37"/>
      <c r="AB65" s="38"/>
      <c r="AC65" s="38"/>
      <c r="AD65" s="39"/>
      <c r="AE65" s="37"/>
      <c r="AF65" s="38"/>
      <c r="AG65" s="38"/>
      <c r="AH65" s="39"/>
      <c r="AI65" s="37"/>
      <c r="AJ65" s="38"/>
      <c r="AK65" s="38"/>
      <c r="AL65" s="39"/>
      <c r="AM65" s="37"/>
      <c r="AN65" s="38"/>
      <c r="AO65" s="38"/>
      <c r="AP65" s="39"/>
      <c r="AQ65" s="37"/>
      <c r="AR65" s="38"/>
      <c r="AS65" s="38"/>
      <c r="AT65" s="39"/>
      <c r="AU65" s="37"/>
      <c r="AV65" s="38"/>
      <c r="AW65" s="38"/>
      <c r="AX65" s="39"/>
      <c r="AY65" s="37"/>
      <c r="AZ65" s="38"/>
      <c r="BA65" s="38"/>
      <c r="BB65" s="39"/>
      <c r="BC65" s="37"/>
      <c r="BD65" s="38"/>
      <c r="BE65" s="38"/>
      <c r="BF65" s="39"/>
      <c r="BG65" s="37"/>
      <c r="BH65" s="38"/>
      <c r="BI65" s="38"/>
      <c r="BJ65" s="39"/>
      <c r="BK65" s="37"/>
      <c r="BL65" s="38"/>
      <c r="BM65" s="38"/>
      <c r="BN65" s="39"/>
    </row>
    <row r="66" spans="1:66" x14ac:dyDescent="0.2">
      <c r="A66" s="58">
        <f t="shared" ca="1" si="17"/>
        <v>13</v>
      </c>
      <c r="B66" s="28" t="s">
        <v>52</v>
      </c>
      <c r="C66" s="28" t="str">
        <f>IF(COUNTIF($B$30:B66,B66)=1,"NB Total","RN Total")</f>
        <v>NB Total</v>
      </c>
      <c r="D66" s="28" t="s">
        <v>27</v>
      </c>
      <c r="E66" s="46">
        <f t="shared" ca="1" si="20"/>
        <v>0</v>
      </c>
      <c r="F66" s="47">
        <f t="shared" ca="1" si="20"/>
        <v>0</v>
      </c>
      <c r="G66" s="47">
        <f t="shared" ca="1" si="20"/>
        <v>0</v>
      </c>
      <c r="H66" s="47">
        <f t="shared" ca="1" si="20"/>
        <v>0</v>
      </c>
      <c r="I66" s="47">
        <f t="shared" ca="1" si="20"/>
        <v>0</v>
      </c>
      <c r="J66" s="47">
        <f t="shared" ca="1" si="20"/>
        <v>0</v>
      </c>
      <c r="K66" s="47">
        <f t="shared" ca="1" si="20"/>
        <v>0</v>
      </c>
      <c r="L66" s="47">
        <f t="shared" ca="1" si="20"/>
        <v>0</v>
      </c>
      <c r="M66" s="47">
        <f t="shared" ca="1" si="20"/>
        <v>0</v>
      </c>
      <c r="N66" s="47">
        <f t="shared" ca="1" si="20"/>
        <v>0</v>
      </c>
      <c r="O66" s="47">
        <f t="shared" ca="1" si="20"/>
        <v>0</v>
      </c>
      <c r="P66" s="48">
        <f t="shared" ca="1" si="20"/>
        <v>0</v>
      </c>
      <c r="Q66" s="60">
        <f ca="1">IF(COUNTIF($B$30:$B66,$B66)=1,SUM(OFFSET(E66:P66,,,2,)),0)</f>
        <v>0</v>
      </c>
      <c r="S66" s="37" t="s">
        <v>37</v>
      </c>
      <c r="T66" s="38" t="s">
        <v>25</v>
      </c>
      <c r="U66" s="38" t="s">
        <v>28</v>
      </c>
      <c r="V66" s="40">
        <v>-18157.46601472043</v>
      </c>
      <c r="W66" s="37"/>
      <c r="X66" s="38"/>
      <c r="Y66" s="38"/>
      <c r="Z66" s="39"/>
      <c r="AA66" s="37"/>
      <c r="AB66" s="38"/>
      <c r="AC66" s="38"/>
      <c r="AD66" s="39"/>
      <c r="AE66" s="37"/>
      <c r="AF66" s="38"/>
      <c r="AG66" s="38"/>
      <c r="AH66" s="40"/>
      <c r="AI66" s="37"/>
      <c r="AJ66" s="38"/>
      <c r="AK66" s="38"/>
      <c r="AL66" s="39"/>
      <c r="AM66" s="37"/>
      <c r="AN66" s="38"/>
      <c r="AO66" s="38"/>
      <c r="AP66" s="39"/>
      <c r="AQ66" s="37"/>
      <c r="AR66" s="38"/>
      <c r="AS66" s="38"/>
      <c r="AT66" s="40"/>
      <c r="AU66" s="37"/>
      <c r="AV66" s="38"/>
      <c r="AW66" s="38"/>
      <c r="AX66" s="39"/>
      <c r="AY66" s="37"/>
      <c r="AZ66" s="38"/>
      <c r="BA66" s="38"/>
      <c r="BB66" s="39"/>
      <c r="BC66" s="37"/>
      <c r="BD66" s="38"/>
      <c r="BE66" s="38"/>
      <c r="BF66" s="40"/>
      <c r="BG66" s="37"/>
      <c r="BH66" s="38"/>
      <c r="BI66" s="38"/>
      <c r="BJ66" s="39"/>
      <c r="BK66" s="37"/>
      <c r="BL66" s="38"/>
      <c r="BM66" s="38"/>
      <c r="BN66" s="39"/>
    </row>
    <row r="67" spans="1:66" x14ac:dyDescent="0.2">
      <c r="A67" s="58">
        <f t="shared" ca="1" si="17"/>
        <v>13</v>
      </c>
      <c r="B67" s="28" t="s">
        <v>52</v>
      </c>
      <c r="C67" s="28" t="str">
        <f>IF(COUNTIF($B$30:B67,B67)=1,"NB Total","RN Total")</f>
        <v>RN Total</v>
      </c>
      <c r="D67" s="28" t="s">
        <v>27</v>
      </c>
      <c r="E67" s="46">
        <f t="shared" ca="1" si="20"/>
        <v>0</v>
      </c>
      <c r="F67" s="47">
        <f t="shared" ca="1" si="20"/>
        <v>0</v>
      </c>
      <c r="G67" s="47">
        <f t="shared" ca="1" si="20"/>
        <v>0</v>
      </c>
      <c r="H67" s="47">
        <f t="shared" ca="1" si="20"/>
        <v>0</v>
      </c>
      <c r="I67" s="47">
        <f t="shared" ca="1" si="20"/>
        <v>0</v>
      </c>
      <c r="J67" s="47">
        <f t="shared" ca="1" si="20"/>
        <v>0</v>
      </c>
      <c r="K67" s="47">
        <f t="shared" ca="1" si="20"/>
        <v>0</v>
      </c>
      <c r="L67" s="47">
        <f t="shared" ca="1" si="20"/>
        <v>0</v>
      </c>
      <c r="M67" s="47">
        <f t="shared" ca="1" si="20"/>
        <v>0</v>
      </c>
      <c r="N67" s="47">
        <f t="shared" ca="1" si="20"/>
        <v>0</v>
      </c>
      <c r="O67" s="47">
        <f t="shared" ca="1" si="20"/>
        <v>0</v>
      </c>
      <c r="P67" s="48">
        <f t="shared" ca="1" si="20"/>
        <v>0</v>
      </c>
      <c r="Q67" s="60">
        <f ca="1">IF(COUNTIF($B$30:$B67,$B67)=1,SUM(OFFSET(E67:P67,,,2,)),0)</f>
        <v>0</v>
      </c>
      <c r="S67" s="37" t="s">
        <v>37</v>
      </c>
      <c r="T67" s="38" t="s">
        <v>25</v>
      </c>
      <c r="U67" s="38" t="s">
        <v>27</v>
      </c>
      <c r="V67" s="40">
        <v>-6577.3897798332682</v>
      </c>
      <c r="W67" s="37"/>
      <c r="X67" s="38"/>
      <c r="Y67" s="38"/>
      <c r="Z67" s="39"/>
      <c r="AA67" s="37"/>
      <c r="AB67" s="38"/>
      <c r="AC67" s="38"/>
      <c r="AD67" s="39"/>
      <c r="AE67" s="37"/>
      <c r="AF67" s="38"/>
      <c r="AG67" s="38"/>
      <c r="AH67" s="40"/>
      <c r="AI67" s="37"/>
      <c r="AJ67" s="38"/>
      <c r="AK67" s="38"/>
      <c r="AL67" s="39"/>
      <c r="AM67" s="37"/>
      <c r="AN67" s="38"/>
      <c r="AO67" s="38"/>
      <c r="AP67" s="39"/>
      <c r="AQ67" s="37"/>
      <c r="AR67" s="38"/>
      <c r="AS67" s="38"/>
      <c r="AT67" s="40"/>
      <c r="AU67" s="37"/>
      <c r="AV67" s="38"/>
      <c r="AW67" s="38"/>
      <c r="AX67" s="39"/>
      <c r="AY67" s="37"/>
      <c r="AZ67" s="38"/>
      <c r="BA67" s="38"/>
      <c r="BB67" s="39"/>
      <c r="BC67" s="37"/>
      <c r="BD67" s="38"/>
      <c r="BE67" s="38"/>
      <c r="BF67" s="40"/>
      <c r="BG67" s="37"/>
      <c r="BH67" s="38"/>
      <c r="BI67" s="38"/>
      <c r="BJ67" s="39"/>
      <c r="BK67" s="37"/>
      <c r="BL67" s="38"/>
      <c r="BM67" s="38"/>
      <c r="BN67" s="39"/>
    </row>
    <row r="68" spans="1:66" x14ac:dyDescent="0.2">
      <c r="A68" s="58">
        <f t="shared" ca="1" si="17"/>
        <v>13</v>
      </c>
      <c r="B68" s="28" t="s">
        <v>53</v>
      </c>
      <c r="C68" s="28" t="str">
        <f>IF(COUNTIF($B$30:B68,B68)=1,"NB Total","RN Total")</f>
        <v>NB Total</v>
      </c>
      <c r="D68" s="28" t="s">
        <v>27</v>
      </c>
      <c r="E68" s="46">
        <f t="shared" ca="1" si="20"/>
        <v>0</v>
      </c>
      <c r="F68" s="47">
        <f t="shared" ca="1" si="20"/>
        <v>0</v>
      </c>
      <c r="G68" s="47">
        <f t="shared" ca="1" si="20"/>
        <v>0</v>
      </c>
      <c r="H68" s="47">
        <f t="shared" ca="1" si="20"/>
        <v>0</v>
      </c>
      <c r="I68" s="47">
        <f t="shared" ca="1" si="20"/>
        <v>0</v>
      </c>
      <c r="J68" s="47">
        <f t="shared" ca="1" si="20"/>
        <v>0</v>
      </c>
      <c r="K68" s="47">
        <f t="shared" ca="1" si="20"/>
        <v>0</v>
      </c>
      <c r="L68" s="47">
        <f t="shared" ca="1" si="20"/>
        <v>0</v>
      </c>
      <c r="M68" s="47">
        <f t="shared" ca="1" si="20"/>
        <v>0</v>
      </c>
      <c r="N68" s="47">
        <f t="shared" ca="1" si="20"/>
        <v>0</v>
      </c>
      <c r="O68" s="47">
        <f t="shared" ca="1" si="20"/>
        <v>0</v>
      </c>
      <c r="P68" s="48">
        <f t="shared" ca="1" si="20"/>
        <v>0</v>
      </c>
      <c r="Q68" s="60">
        <f ca="1">IF(COUNTIF($B$30:$B68,$B68)=1,SUM(OFFSET(E68:P68,,,2,)),0)</f>
        <v>0</v>
      </c>
      <c r="S68" s="37" t="s">
        <v>38</v>
      </c>
      <c r="T68" s="38" t="s">
        <v>25</v>
      </c>
      <c r="U68" s="38" t="s">
        <v>28</v>
      </c>
      <c r="V68" s="42">
        <v>7682.5738714132331</v>
      </c>
      <c r="W68" s="37"/>
      <c r="X68" s="38"/>
      <c r="Y68" s="38"/>
      <c r="Z68" s="39"/>
      <c r="AA68" s="37"/>
      <c r="AB68" s="38"/>
      <c r="AC68" s="38"/>
      <c r="AD68" s="39"/>
      <c r="AE68" s="37"/>
      <c r="AF68" s="38"/>
      <c r="AG68" s="38"/>
      <c r="AH68" s="42"/>
      <c r="AI68" s="37"/>
      <c r="AJ68" s="38"/>
      <c r="AK68" s="38"/>
      <c r="AL68" s="39"/>
      <c r="AM68" s="37"/>
      <c r="AN68" s="38"/>
      <c r="AO68" s="38"/>
      <c r="AP68" s="39"/>
      <c r="AQ68" s="37"/>
      <c r="AR68" s="38"/>
      <c r="AS68" s="38"/>
      <c r="AT68" s="42"/>
      <c r="AU68" s="37"/>
      <c r="AV68" s="38"/>
      <c r="AW68" s="38"/>
      <c r="AX68" s="39"/>
      <c r="AY68" s="37"/>
      <c r="AZ68" s="38"/>
      <c r="BA68" s="38"/>
      <c r="BB68" s="39"/>
      <c r="BC68" s="37"/>
      <c r="BD68" s="38"/>
      <c r="BE68" s="38"/>
      <c r="BF68" s="42"/>
      <c r="BG68" s="37"/>
      <c r="BH68" s="38"/>
      <c r="BI68" s="38"/>
      <c r="BJ68" s="39"/>
      <c r="BK68" s="37"/>
      <c r="BL68" s="38"/>
      <c r="BM68" s="38"/>
      <c r="BN68" s="39"/>
    </row>
    <row r="69" spans="1:66" x14ac:dyDescent="0.2">
      <c r="A69" s="58">
        <f t="shared" ca="1" si="17"/>
        <v>13</v>
      </c>
      <c r="B69" s="28" t="s">
        <v>53</v>
      </c>
      <c r="C69" s="28" t="str">
        <f>IF(COUNTIF($B$30:B69,B69)=1,"NB Total","RN Total")</f>
        <v>RN Total</v>
      </c>
      <c r="D69" s="28" t="s">
        <v>27</v>
      </c>
      <c r="E69" s="46">
        <f t="shared" ca="1" si="20"/>
        <v>0</v>
      </c>
      <c r="F69" s="47">
        <f t="shared" ca="1" si="20"/>
        <v>0</v>
      </c>
      <c r="G69" s="47">
        <f t="shared" ca="1" si="20"/>
        <v>0</v>
      </c>
      <c r="H69" s="47">
        <f t="shared" ca="1" si="20"/>
        <v>0</v>
      </c>
      <c r="I69" s="47">
        <f t="shared" ca="1" si="20"/>
        <v>0</v>
      </c>
      <c r="J69" s="47">
        <f t="shared" ca="1" si="20"/>
        <v>0</v>
      </c>
      <c r="K69" s="47">
        <f t="shared" ca="1" si="20"/>
        <v>0</v>
      </c>
      <c r="L69" s="47">
        <f t="shared" ca="1" si="20"/>
        <v>0</v>
      </c>
      <c r="M69" s="47">
        <f t="shared" ca="1" si="20"/>
        <v>0</v>
      </c>
      <c r="N69" s="47">
        <f t="shared" ca="1" si="20"/>
        <v>0</v>
      </c>
      <c r="O69" s="47">
        <f t="shared" ca="1" si="20"/>
        <v>0</v>
      </c>
      <c r="P69" s="48">
        <f t="shared" ca="1" si="20"/>
        <v>0</v>
      </c>
      <c r="Q69" s="60">
        <f ca="1">IF(COUNTIF($B$30:$B69,$B69)=1,SUM(OFFSET(E69:P69,,,2,)),0)</f>
        <v>0</v>
      </c>
      <c r="S69" s="37" t="s">
        <v>38</v>
      </c>
      <c r="T69" s="38" t="s">
        <v>24</v>
      </c>
      <c r="U69" s="38" t="s">
        <v>28</v>
      </c>
      <c r="V69" s="42">
        <v>5847.9032617522471</v>
      </c>
      <c r="W69" s="37"/>
      <c r="X69" s="38"/>
      <c r="Y69" s="38"/>
      <c r="Z69" s="39"/>
      <c r="AA69" s="37"/>
      <c r="AB69" s="38"/>
      <c r="AC69" s="38"/>
      <c r="AD69" s="39"/>
      <c r="AE69" s="37"/>
      <c r="AF69" s="38"/>
      <c r="AG69" s="38"/>
      <c r="AH69" s="42"/>
      <c r="AI69" s="37"/>
      <c r="AJ69" s="38"/>
      <c r="AK69" s="38"/>
      <c r="AL69" s="39"/>
      <c r="AM69" s="37"/>
      <c r="AN69" s="38"/>
      <c r="AO69" s="38"/>
      <c r="AP69" s="39"/>
      <c r="AQ69" s="37"/>
      <c r="AR69" s="38"/>
      <c r="AS69" s="38"/>
      <c r="AT69" s="42"/>
      <c r="AU69" s="37"/>
      <c r="AV69" s="38"/>
      <c r="AW69" s="38"/>
      <c r="AX69" s="39"/>
      <c r="AY69" s="37"/>
      <c r="AZ69" s="38"/>
      <c r="BA69" s="38"/>
      <c r="BB69" s="39"/>
      <c r="BC69" s="37"/>
      <c r="BD69" s="38"/>
      <c r="BE69" s="38"/>
      <c r="BF69" s="42"/>
      <c r="BG69" s="37"/>
      <c r="BH69" s="38"/>
      <c r="BI69" s="38"/>
      <c r="BJ69" s="39"/>
      <c r="BK69" s="37"/>
      <c r="BL69" s="38"/>
      <c r="BM69" s="38"/>
      <c r="BN69" s="39"/>
    </row>
    <row r="70" spans="1:66" x14ac:dyDescent="0.2">
      <c r="A70" s="58">
        <f t="shared" ca="1" si="17"/>
        <v>13</v>
      </c>
      <c r="B70" s="28" t="s">
        <v>54</v>
      </c>
      <c r="C70" s="28" t="str">
        <f>IF(COUNTIF($B$30:B70,B70)=1,"NB Total","RN Total")</f>
        <v>NB Total</v>
      </c>
      <c r="D70" s="28" t="s">
        <v>27</v>
      </c>
      <c r="E70" s="46">
        <f t="shared" ref="E70:P79" ca="1" si="21">SUMIFS(OFFSET($V$30:$V$177,,E$28,,),OFFSET($U$30:$U$177,,E$28,,),$D70,OFFSET($T$30:$T$177,,E$28,,),$C70,OFFSET($S$30:$S$177,,E$28,,),$B70)/1000000</f>
        <v>0</v>
      </c>
      <c r="F70" s="47">
        <f t="shared" ca="1" si="21"/>
        <v>0</v>
      </c>
      <c r="G70" s="47">
        <f t="shared" ca="1" si="21"/>
        <v>0</v>
      </c>
      <c r="H70" s="47">
        <f t="shared" ca="1" si="21"/>
        <v>0</v>
      </c>
      <c r="I70" s="47">
        <f t="shared" ca="1" si="21"/>
        <v>0</v>
      </c>
      <c r="J70" s="47">
        <f t="shared" ca="1" si="21"/>
        <v>0</v>
      </c>
      <c r="K70" s="47">
        <f t="shared" ca="1" si="21"/>
        <v>0</v>
      </c>
      <c r="L70" s="47">
        <f t="shared" ca="1" si="21"/>
        <v>0</v>
      </c>
      <c r="M70" s="47">
        <f t="shared" ca="1" si="21"/>
        <v>0</v>
      </c>
      <c r="N70" s="47">
        <f t="shared" ca="1" si="21"/>
        <v>0</v>
      </c>
      <c r="O70" s="47">
        <f t="shared" ca="1" si="21"/>
        <v>0</v>
      </c>
      <c r="P70" s="48">
        <f t="shared" ca="1" si="21"/>
        <v>0</v>
      </c>
      <c r="Q70" s="60">
        <f ca="1">IF(COUNTIF($B$30:$B70,$B70)=1,SUM(OFFSET(E70:P70,,,2,)),0)</f>
        <v>0</v>
      </c>
      <c r="S70" s="37" t="s">
        <v>38</v>
      </c>
      <c r="T70" s="38" t="s">
        <v>25</v>
      </c>
      <c r="U70" s="38" t="s">
        <v>27</v>
      </c>
      <c r="V70" s="40">
        <v>48482.156480257094</v>
      </c>
      <c r="W70" s="37"/>
      <c r="X70" s="38"/>
      <c r="Y70" s="38"/>
      <c r="Z70" s="39"/>
      <c r="AA70" s="37"/>
      <c r="AB70" s="38"/>
      <c r="AC70" s="38"/>
      <c r="AD70" s="39"/>
      <c r="AE70" s="37"/>
      <c r="AF70" s="38"/>
      <c r="AG70" s="38"/>
      <c r="AH70" s="40"/>
      <c r="AI70" s="37"/>
      <c r="AJ70" s="38"/>
      <c r="AK70" s="38"/>
      <c r="AL70" s="39"/>
      <c r="AM70" s="37"/>
      <c r="AN70" s="38"/>
      <c r="AO70" s="38"/>
      <c r="AP70" s="39"/>
      <c r="AQ70" s="37"/>
      <c r="AR70" s="38"/>
      <c r="AS70" s="38"/>
      <c r="AT70" s="40"/>
      <c r="AU70" s="37"/>
      <c r="AV70" s="38"/>
      <c r="AW70" s="38"/>
      <c r="AX70" s="39"/>
      <c r="AY70" s="37"/>
      <c r="AZ70" s="38"/>
      <c r="BA70" s="38"/>
      <c r="BB70" s="39"/>
      <c r="BC70" s="37"/>
      <c r="BD70" s="38"/>
      <c r="BE70" s="38"/>
      <c r="BF70" s="40"/>
      <c r="BG70" s="37"/>
      <c r="BH70" s="38"/>
      <c r="BI70" s="38"/>
      <c r="BJ70" s="39"/>
      <c r="BK70" s="37"/>
      <c r="BL70" s="38"/>
      <c r="BM70" s="38"/>
      <c r="BN70" s="39"/>
    </row>
    <row r="71" spans="1:66" x14ac:dyDescent="0.2">
      <c r="A71" s="58">
        <f t="shared" ca="1" si="17"/>
        <v>13</v>
      </c>
      <c r="B71" s="28" t="s">
        <v>54</v>
      </c>
      <c r="C71" s="28" t="str">
        <f>IF(COUNTIF($B$30:B71,B71)=1,"NB Total","RN Total")</f>
        <v>RN Total</v>
      </c>
      <c r="D71" s="28" t="s">
        <v>27</v>
      </c>
      <c r="E71" s="46">
        <f t="shared" ca="1" si="21"/>
        <v>0</v>
      </c>
      <c r="F71" s="47">
        <f t="shared" ca="1" si="21"/>
        <v>0</v>
      </c>
      <c r="G71" s="47">
        <f t="shared" ca="1" si="21"/>
        <v>0</v>
      </c>
      <c r="H71" s="47">
        <f t="shared" ca="1" si="21"/>
        <v>0</v>
      </c>
      <c r="I71" s="47">
        <f t="shared" ca="1" si="21"/>
        <v>0</v>
      </c>
      <c r="J71" s="47">
        <f t="shared" ca="1" si="21"/>
        <v>0</v>
      </c>
      <c r="K71" s="47">
        <f t="shared" ca="1" si="21"/>
        <v>0</v>
      </c>
      <c r="L71" s="47">
        <f t="shared" ca="1" si="21"/>
        <v>0</v>
      </c>
      <c r="M71" s="47">
        <f t="shared" ca="1" si="21"/>
        <v>0</v>
      </c>
      <c r="N71" s="47">
        <f t="shared" ca="1" si="21"/>
        <v>0</v>
      </c>
      <c r="O71" s="47">
        <f t="shared" ca="1" si="21"/>
        <v>0</v>
      </c>
      <c r="P71" s="48">
        <f t="shared" ca="1" si="21"/>
        <v>0</v>
      </c>
      <c r="Q71" s="60">
        <f ca="1">IF(COUNTIF($B$30:$B71,$B71)=1,SUM(OFFSET(E71:P71,,,2,)),0)</f>
        <v>0</v>
      </c>
      <c r="S71" s="37" t="s">
        <v>38</v>
      </c>
      <c r="T71" s="38" t="s">
        <v>24</v>
      </c>
      <c r="U71" s="38" t="s">
        <v>27</v>
      </c>
      <c r="V71" s="42">
        <v>9363.1538690668731</v>
      </c>
      <c r="W71" s="37"/>
      <c r="X71" s="38"/>
      <c r="Y71" s="38"/>
      <c r="Z71" s="39"/>
      <c r="AA71" s="37"/>
      <c r="AB71" s="38"/>
      <c r="AC71" s="38"/>
      <c r="AD71" s="39"/>
      <c r="AE71" s="37"/>
      <c r="AF71" s="38"/>
      <c r="AG71" s="38"/>
      <c r="AH71" s="42"/>
      <c r="AI71" s="37"/>
      <c r="AJ71" s="38"/>
      <c r="AK71" s="38"/>
      <c r="AL71" s="39"/>
      <c r="AM71" s="37"/>
      <c r="AN71" s="38"/>
      <c r="AO71" s="38"/>
      <c r="AP71" s="39"/>
      <c r="AQ71" s="37"/>
      <c r="AR71" s="38"/>
      <c r="AS71" s="38"/>
      <c r="AT71" s="42"/>
      <c r="AU71" s="37"/>
      <c r="AV71" s="38"/>
      <c r="AW71" s="38"/>
      <c r="AX71" s="39"/>
      <c r="AY71" s="37"/>
      <c r="AZ71" s="38"/>
      <c r="BA71" s="38"/>
      <c r="BB71" s="39"/>
      <c r="BC71" s="37"/>
      <c r="BD71" s="38"/>
      <c r="BE71" s="38"/>
      <c r="BF71" s="42"/>
      <c r="BG71" s="37"/>
      <c r="BH71" s="38"/>
      <c r="BI71" s="38"/>
      <c r="BJ71" s="39"/>
      <c r="BK71" s="37"/>
      <c r="BL71" s="38"/>
      <c r="BM71" s="38"/>
      <c r="BN71" s="39"/>
    </row>
    <row r="72" spans="1:66" x14ac:dyDescent="0.2">
      <c r="A72" s="58">
        <f t="shared" ca="1" si="17"/>
        <v>13</v>
      </c>
      <c r="B72" s="28" t="s">
        <v>55</v>
      </c>
      <c r="C72" s="28" t="str">
        <f>IF(COUNTIF($B$30:B72,B72)=1,"NB Total","RN Total")</f>
        <v>NB Total</v>
      </c>
      <c r="D72" s="28" t="s">
        <v>27</v>
      </c>
      <c r="E72" s="46">
        <f t="shared" ca="1" si="21"/>
        <v>0</v>
      </c>
      <c r="F72" s="47">
        <f t="shared" ca="1" si="21"/>
        <v>0</v>
      </c>
      <c r="G72" s="47">
        <f t="shared" ca="1" si="21"/>
        <v>0</v>
      </c>
      <c r="H72" s="47">
        <f t="shared" ca="1" si="21"/>
        <v>0</v>
      </c>
      <c r="I72" s="47">
        <f t="shared" ca="1" si="21"/>
        <v>0</v>
      </c>
      <c r="J72" s="47">
        <f t="shared" ca="1" si="21"/>
        <v>0</v>
      </c>
      <c r="K72" s="47">
        <f t="shared" ca="1" si="21"/>
        <v>0</v>
      </c>
      <c r="L72" s="47">
        <f t="shared" ca="1" si="21"/>
        <v>0</v>
      </c>
      <c r="M72" s="47">
        <f t="shared" ca="1" si="21"/>
        <v>0</v>
      </c>
      <c r="N72" s="47">
        <f t="shared" ca="1" si="21"/>
        <v>0</v>
      </c>
      <c r="O72" s="47">
        <f t="shared" ca="1" si="21"/>
        <v>0</v>
      </c>
      <c r="P72" s="48">
        <f t="shared" ca="1" si="21"/>
        <v>0</v>
      </c>
      <c r="Q72" s="60">
        <f ca="1">IF(COUNTIF($B$30:$B72,$B72)=1,SUM(OFFSET(E72:P72,,,2,)),0)</f>
        <v>0</v>
      </c>
      <c r="S72" s="37" t="s">
        <v>39</v>
      </c>
      <c r="T72" s="38" t="s">
        <v>25</v>
      </c>
      <c r="U72" s="38" t="s">
        <v>28</v>
      </c>
      <c r="V72" s="40">
        <v>137752.74844969611</v>
      </c>
      <c r="W72" s="37"/>
      <c r="X72" s="38"/>
      <c r="Y72" s="38"/>
      <c r="Z72" s="39"/>
      <c r="AA72" s="37"/>
      <c r="AB72" s="38"/>
      <c r="AC72" s="38"/>
      <c r="AD72" s="39"/>
      <c r="AE72" s="37"/>
      <c r="AF72" s="38"/>
      <c r="AG72" s="38"/>
      <c r="AH72" s="40"/>
      <c r="AI72" s="37"/>
      <c r="AJ72" s="38"/>
      <c r="AK72" s="38"/>
      <c r="AL72" s="39"/>
      <c r="AM72" s="37"/>
      <c r="AN72" s="38"/>
      <c r="AO72" s="38"/>
      <c r="AP72" s="39"/>
      <c r="AQ72" s="37"/>
      <c r="AR72" s="38"/>
      <c r="AS72" s="38"/>
      <c r="AT72" s="40"/>
      <c r="AU72" s="37"/>
      <c r="AV72" s="38"/>
      <c r="AW72" s="38"/>
      <c r="AX72" s="39"/>
      <c r="AY72" s="37"/>
      <c r="AZ72" s="38"/>
      <c r="BA72" s="38"/>
      <c r="BB72" s="39"/>
      <c r="BC72" s="37"/>
      <c r="BD72" s="38"/>
      <c r="BE72" s="38"/>
      <c r="BF72" s="40"/>
      <c r="BG72" s="37"/>
      <c r="BH72" s="38"/>
      <c r="BI72" s="38"/>
      <c r="BJ72" s="39"/>
      <c r="BK72" s="37"/>
      <c r="BL72" s="38"/>
      <c r="BM72" s="38"/>
      <c r="BN72" s="39"/>
    </row>
    <row r="73" spans="1:66" x14ac:dyDescent="0.2">
      <c r="A73" s="58">
        <f t="shared" ca="1" si="17"/>
        <v>13</v>
      </c>
      <c r="B73" s="28" t="s">
        <v>55</v>
      </c>
      <c r="C73" s="28" t="str">
        <f>IF(COUNTIF($B$30:B73,B73)=1,"NB Total","RN Total")</f>
        <v>RN Total</v>
      </c>
      <c r="D73" s="28" t="s">
        <v>27</v>
      </c>
      <c r="E73" s="46">
        <f t="shared" ca="1" si="21"/>
        <v>0</v>
      </c>
      <c r="F73" s="47">
        <f t="shared" ca="1" si="21"/>
        <v>0</v>
      </c>
      <c r="G73" s="47">
        <f t="shared" ca="1" si="21"/>
        <v>0</v>
      </c>
      <c r="H73" s="47">
        <f t="shared" ca="1" si="21"/>
        <v>0</v>
      </c>
      <c r="I73" s="47">
        <f t="shared" ca="1" si="21"/>
        <v>0</v>
      </c>
      <c r="J73" s="47">
        <f t="shared" ca="1" si="21"/>
        <v>0</v>
      </c>
      <c r="K73" s="47">
        <f t="shared" ca="1" si="21"/>
        <v>0</v>
      </c>
      <c r="L73" s="47">
        <f t="shared" ca="1" si="21"/>
        <v>0</v>
      </c>
      <c r="M73" s="47">
        <f t="shared" ca="1" si="21"/>
        <v>0</v>
      </c>
      <c r="N73" s="47">
        <f t="shared" ca="1" si="21"/>
        <v>0</v>
      </c>
      <c r="O73" s="47">
        <f t="shared" ca="1" si="21"/>
        <v>0</v>
      </c>
      <c r="P73" s="48">
        <f t="shared" ca="1" si="21"/>
        <v>0</v>
      </c>
      <c r="Q73" s="60">
        <f ca="1">IF(COUNTIF($B$30:$B73,$B73)=1,SUM(OFFSET(E73:P73,,,2,)),0)</f>
        <v>0</v>
      </c>
      <c r="S73" s="37" t="s">
        <v>39</v>
      </c>
      <c r="T73" s="38" t="s">
        <v>24</v>
      </c>
      <c r="U73" s="38" t="s">
        <v>28</v>
      </c>
      <c r="V73" s="40">
        <v>13662.71917359916</v>
      </c>
      <c r="W73" s="37"/>
      <c r="X73" s="38"/>
      <c r="Y73" s="38"/>
      <c r="Z73" s="39"/>
      <c r="AA73" s="37"/>
      <c r="AB73" s="38"/>
      <c r="AC73" s="38"/>
      <c r="AD73" s="39"/>
      <c r="AE73" s="37"/>
      <c r="AF73" s="38"/>
      <c r="AG73" s="38"/>
      <c r="AH73" s="40"/>
      <c r="AI73" s="37"/>
      <c r="AJ73" s="38"/>
      <c r="AK73" s="38"/>
      <c r="AL73" s="39"/>
      <c r="AM73" s="37"/>
      <c r="AN73" s="38"/>
      <c r="AO73" s="38"/>
      <c r="AP73" s="39"/>
      <c r="AQ73" s="37"/>
      <c r="AR73" s="38"/>
      <c r="AS73" s="38"/>
      <c r="AT73" s="40"/>
      <c r="AU73" s="37"/>
      <c r="AV73" s="38"/>
      <c r="AW73" s="38"/>
      <c r="AX73" s="39"/>
      <c r="AY73" s="37"/>
      <c r="AZ73" s="38"/>
      <c r="BA73" s="38"/>
      <c r="BB73" s="39"/>
      <c r="BC73" s="37"/>
      <c r="BD73" s="38"/>
      <c r="BE73" s="38"/>
      <c r="BF73" s="40"/>
      <c r="BG73" s="37"/>
      <c r="BH73" s="38"/>
      <c r="BI73" s="38"/>
      <c r="BJ73" s="39"/>
      <c r="BK73" s="37"/>
      <c r="BL73" s="38"/>
      <c r="BM73" s="38"/>
      <c r="BN73" s="39"/>
    </row>
    <row r="74" spans="1:66" x14ac:dyDescent="0.2">
      <c r="A74" s="58">
        <f t="shared" ca="1" si="17"/>
        <v>13</v>
      </c>
      <c r="B74" s="28" t="s">
        <v>56</v>
      </c>
      <c r="C74" s="28" t="str">
        <f>IF(COUNTIF($B$30:B74,B74)=1,"NB Total","RN Total")</f>
        <v>NB Total</v>
      </c>
      <c r="D74" s="28" t="s">
        <v>27</v>
      </c>
      <c r="E74" s="46">
        <f t="shared" ca="1" si="21"/>
        <v>0</v>
      </c>
      <c r="F74" s="47">
        <f t="shared" ca="1" si="21"/>
        <v>0</v>
      </c>
      <c r="G74" s="47">
        <f t="shared" ca="1" si="21"/>
        <v>0</v>
      </c>
      <c r="H74" s="47">
        <f t="shared" ca="1" si="21"/>
        <v>0</v>
      </c>
      <c r="I74" s="47">
        <f t="shared" ca="1" si="21"/>
        <v>0</v>
      </c>
      <c r="J74" s="47">
        <f t="shared" ca="1" si="21"/>
        <v>0</v>
      </c>
      <c r="K74" s="47">
        <f t="shared" ca="1" si="21"/>
        <v>0</v>
      </c>
      <c r="L74" s="47">
        <f t="shared" ca="1" si="21"/>
        <v>0</v>
      </c>
      <c r="M74" s="47">
        <f t="shared" ca="1" si="21"/>
        <v>0</v>
      </c>
      <c r="N74" s="47">
        <f t="shared" ca="1" si="21"/>
        <v>0</v>
      </c>
      <c r="O74" s="47">
        <f t="shared" ca="1" si="21"/>
        <v>0</v>
      </c>
      <c r="P74" s="48">
        <f t="shared" ca="1" si="21"/>
        <v>0</v>
      </c>
      <c r="Q74" s="60">
        <f ca="1">IF(COUNTIF($B$30:$B74,$B74)=1,SUM(OFFSET(E74:P74,,,2,)),0)</f>
        <v>0</v>
      </c>
      <c r="S74" s="37" t="s">
        <v>39</v>
      </c>
      <c r="T74" s="38" t="s">
        <v>25</v>
      </c>
      <c r="U74" s="38" t="s">
        <v>27</v>
      </c>
      <c r="V74" s="40">
        <v>23365.510099992804</v>
      </c>
      <c r="W74" s="37"/>
      <c r="X74" s="38"/>
      <c r="Y74" s="38"/>
      <c r="Z74" s="39"/>
      <c r="AA74" s="37"/>
      <c r="AB74" s="38"/>
      <c r="AC74" s="38"/>
      <c r="AD74" s="39"/>
      <c r="AE74" s="37"/>
      <c r="AF74" s="38"/>
      <c r="AG74" s="38"/>
      <c r="AH74" s="40"/>
      <c r="AI74" s="37"/>
      <c r="AJ74" s="38"/>
      <c r="AK74" s="38"/>
      <c r="AL74" s="39"/>
      <c r="AM74" s="37"/>
      <c r="AN74" s="38"/>
      <c r="AO74" s="38"/>
      <c r="AP74" s="39"/>
      <c r="AQ74" s="37"/>
      <c r="AR74" s="38"/>
      <c r="AS74" s="38"/>
      <c r="AT74" s="40"/>
      <c r="AU74" s="37"/>
      <c r="AV74" s="38"/>
      <c r="AW74" s="38"/>
      <c r="AX74" s="39"/>
      <c r="AY74" s="37"/>
      <c r="AZ74" s="38"/>
      <c r="BA74" s="38"/>
      <c r="BB74" s="39"/>
      <c r="BC74" s="37"/>
      <c r="BD74" s="38"/>
      <c r="BE74" s="38"/>
      <c r="BF74" s="40"/>
      <c r="BG74" s="37"/>
      <c r="BH74" s="38"/>
      <c r="BI74" s="38"/>
      <c r="BJ74" s="39"/>
      <c r="BK74" s="37"/>
      <c r="BL74" s="38"/>
      <c r="BM74" s="38"/>
      <c r="BN74" s="39"/>
    </row>
    <row r="75" spans="1:66" x14ac:dyDescent="0.2">
      <c r="A75" s="58">
        <f t="shared" ca="1" si="17"/>
        <v>13</v>
      </c>
      <c r="B75" s="28" t="s">
        <v>56</v>
      </c>
      <c r="C75" s="28" t="str">
        <f>IF(COUNTIF($B$30:B75,B75)=1,"NB Total","RN Total")</f>
        <v>RN Total</v>
      </c>
      <c r="D75" s="28" t="s">
        <v>27</v>
      </c>
      <c r="E75" s="46">
        <f t="shared" ca="1" si="21"/>
        <v>0</v>
      </c>
      <c r="F75" s="47">
        <f t="shared" ca="1" si="21"/>
        <v>0</v>
      </c>
      <c r="G75" s="47">
        <f t="shared" ca="1" si="21"/>
        <v>0</v>
      </c>
      <c r="H75" s="47">
        <f t="shared" ca="1" si="21"/>
        <v>0</v>
      </c>
      <c r="I75" s="47">
        <f t="shared" ca="1" si="21"/>
        <v>0</v>
      </c>
      <c r="J75" s="47">
        <f t="shared" ca="1" si="21"/>
        <v>0</v>
      </c>
      <c r="K75" s="47">
        <f t="shared" ca="1" si="21"/>
        <v>0</v>
      </c>
      <c r="L75" s="47">
        <f t="shared" ca="1" si="21"/>
        <v>0</v>
      </c>
      <c r="M75" s="47">
        <f t="shared" ca="1" si="21"/>
        <v>0</v>
      </c>
      <c r="N75" s="47">
        <f t="shared" ca="1" si="21"/>
        <v>0</v>
      </c>
      <c r="O75" s="47">
        <f t="shared" ca="1" si="21"/>
        <v>0</v>
      </c>
      <c r="P75" s="48">
        <f t="shared" ca="1" si="21"/>
        <v>0</v>
      </c>
      <c r="Q75" s="60">
        <f ca="1">IF(COUNTIF($B$30:$B75,$B75)=1,SUM(OFFSET(E75:P75,,,2,)),0)</f>
        <v>0</v>
      </c>
      <c r="S75" s="37" t="s">
        <v>39</v>
      </c>
      <c r="T75" s="38" t="s">
        <v>24</v>
      </c>
      <c r="U75" s="38" t="s">
        <v>27</v>
      </c>
      <c r="V75" s="40">
        <v>3459.0228360322262</v>
      </c>
      <c r="W75" s="37"/>
      <c r="X75" s="38"/>
      <c r="Y75" s="38"/>
      <c r="Z75" s="39"/>
      <c r="AA75" s="37"/>
      <c r="AB75" s="38"/>
      <c r="AC75" s="38"/>
      <c r="AD75" s="39"/>
      <c r="AE75" s="37"/>
      <c r="AF75" s="38"/>
      <c r="AG75" s="38"/>
      <c r="AH75" s="40"/>
      <c r="AI75" s="37"/>
      <c r="AJ75" s="38"/>
      <c r="AK75" s="38"/>
      <c r="AL75" s="39"/>
      <c r="AM75" s="37"/>
      <c r="AN75" s="38"/>
      <c r="AO75" s="38"/>
      <c r="AP75" s="39"/>
      <c r="AQ75" s="37"/>
      <c r="AR75" s="38"/>
      <c r="AS75" s="38"/>
      <c r="AT75" s="40"/>
      <c r="AU75" s="37"/>
      <c r="AV75" s="38"/>
      <c r="AW75" s="38"/>
      <c r="AX75" s="39"/>
      <c r="AY75" s="37"/>
      <c r="AZ75" s="38"/>
      <c r="BA75" s="38"/>
      <c r="BB75" s="39"/>
      <c r="BC75" s="37"/>
      <c r="BD75" s="38"/>
      <c r="BE75" s="38"/>
      <c r="BF75" s="40"/>
      <c r="BG75" s="37"/>
      <c r="BH75" s="38"/>
      <c r="BI75" s="38"/>
      <c r="BJ75" s="39"/>
      <c r="BK75" s="37"/>
      <c r="BL75" s="38"/>
      <c r="BM75" s="38"/>
      <c r="BN75" s="39"/>
    </row>
    <row r="76" spans="1:66" x14ac:dyDescent="0.2">
      <c r="A76" s="58">
        <f t="shared" ca="1" si="17"/>
        <v>7</v>
      </c>
      <c r="B76" s="28" t="s">
        <v>19</v>
      </c>
      <c r="C76" s="28" t="str">
        <f>IF(COUNTIF($B$30:B76,B76)=1,"NB Total","RN Total")</f>
        <v>NB Total</v>
      </c>
      <c r="D76" s="28" t="s">
        <v>27</v>
      </c>
      <c r="E76" s="46">
        <f t="shared" ca="1" si="21"/>
        <v>2.1786327646730975E-2</v>
      </c>
      <c r="F76" s="47">
        <f t="shared" ca="1" si="21"/>
        <v>0</v>
      </c>
      <c r="G76" s="47">
        <f t="shared" ca="1" si="21"/>
        <v>0</v>
      </c>
      <c r="H76" s="47">
        <f t="shared" ca="1" si="21"/>
        <v>0</v>
      </c>
      <c r="I76" s="47">
        <f t="shared" ca="1" si="21"/>
        <v>0</v>
      </c>
      <c r="J76" s="47">
        <f t="shared" ca="1" si="21"/>
        <v>0</v>
      </c>
      <c r="K76" s="47">
        <f t="shared" ca="1" si="21"/>
        <v>0</v>
      </c>
      <c r="L76" s="47">
        <f t="shared" ca="1" si="21"/>
        <v>0</v>
      </c>
      <c r="M76" s="47">
        <f t="shared" ca="1" si="21"/>
        <v>0</v>
      </c>
      <c r="N76" s="47">
        <f t="shared" ca="1" si="21"/>
        <v>0</v>
      </c>
      <c r="O76" s="47">
        <f t="shared" ca="1" si="21"/>
        <v>0</v>
      </c>
      <c r="P76" s="48">
        <f t="shared" ca="1" si="21"/>
        <v>0</v>
      </c>
      <c r="Q76" s="60">
        <f ca="1">IF(COUNTIF($B$30:$B76,$B76)=1,SUM(OFFSET(E76:P76,,,2,)),0)</f>
        <v>0.17302117699405109</v>
      </c>
      <c r="S76" s="37"/>
      <c r="T76" s="38"/>
      <c r="U76" s="38"/>
      <c r="V76" s="39"/>
      <c r="W76" s="37"/>
      <c r="X76" s="38"/>
      <c r="Y76" s="38"/>
      <c r="Z76" s="39"/>
      <c r="AA76" s="37"/>
      <c r="AB76" s="38"/>
      <c r="AC76" s="38"/>
      <c r="AD76" s="39"/>
      <c r="AE76" s="37"/>
      <c r="AF76" s="38"/>
      <c r="AG76" s="38"/>
      <c r="AH76" s="39"/>
      <c r="AI76" s="37"/>
      <c r="AJ76" s="38"/>
      <c r="AK76" s="38"/>
      <c r="AL76" s="39"/>
      <c r="AM76" s="37"/>
      <c r="AN76" s="38"/>
      <c r="AO76" s="38"/>
      <c r="AP76" s="39"/>
      <c r="AQ76" s="37"/>
      <c r="AR76" s="38"/>
      <c r="AS76" s="38"/>
      <c r="AT76" s="39"/>
      <c r="AU76" s="37"/>
      <c r="AV76" s="38"/>
      <c r="AW76" s="38"/>
      <c r="AX76" s="39"/>
      <c r="AY76" s="37"/>
      <c r="AZ76" s="38"/>
      <c r="BA76" s="38"/>
      <c r="BB76" s="39"/>
      <c r="BC76" s="37"/>
      <c r="BD76" s="38"/>
      <c r="BE76" s="38"/>
      <c r="BF76" s="39"/>
      <c r="BG76" s="37"/>
      <c r="BH76" s="38"/>
      <c r="BI76" s="38"/>
      <c r="BJ76" s="39"/>
      <c r="BK76" s="37"/>
      <c r="BL76" s="38"/>
      <c r="BM76" s="38"/>
      <c r="BN76" s="39"/>
    </row>
    <row r="77" spans="1:66" x14ac:dyDescent="0.2">
      <c r="A77" s="58">
        <f t="shared" ca="1" si="17"/>
        <v>13</v>
      </c>
      <c r="B77" s="28" t="s">
        <v>19</v>
      </c>
      <c r="C77" s="28" t="str">
        <f>IF(COUNTIF($B$30:B77,B77)=1,"NB Total","RN Total")</f>
        <v>RN Total</v>
      </c>
      <c r="D77" s="28" t="s">
        <v>27</v>
      </c>
      <c r="E77" s="46">
        <f t="shared" ca="1" si="21"/>
        <v>0.15123484934732012</v>
      </c>
      <c r="F77" s="47">
        <f t="shared" ca="1" si="21"/>
        <v>0</v>
      </c>
      <c r="G77" s="47">
        <f t="shared" ca="1" si="21"/>
        <v>0</v>
      </c>
      <c r="H77" s="47">
        <f t="shared" ca="1" si="21"/>
        <v>0</v>
      </c>
      <c r="I77" s="47">
        <f t="shared" ca="1" si="21"/>
        <v>0</v>
      </c>
      <c r="J77" s="47">
        <f t="shared" ca="1" si="21"/>
        <v>0</v>
      </c>
      <c r="K77" s="47">
        <f t="shared" ca="1" si="21"/>
        <v>0</v>
      </c>
      <c r="L77" s="47">
        <f t="shared" ca="1" si="21"/>
        <v>0</v>
      </c>
      <c r="M77" s="47">
        <f t="shared" ca="1" si="21"/>
        <v>0</v>
      </c>
      <c r="N77" s="47">
        <f t="shared" ca="1" si="21"/>
        <v>0</v>
      </c>
      <c r="O77" s="47">
        <f t="shared" ca="1" si="21"/>
        <v>0</v>
      </c>
      <c r="P77" s="48">
        <f t="shared" ca="1" si="21"/>
        <v>0</v>
      </c>
      <c r="Q77" s="60">
        <f ca="1">IF(COUNTIF($B$30:$B77,$B77)=1,SUM(OFFSET(E77:P77,,,2,)),0)</f>
        <v>0</v>
      </c>
      <c r="S77" s="37"/>
      <c r="T77" s="38"/>
      <c r="U77" s="38"/>
      <c r="V77" s="39"/>
      <c r="W77" s="37"/>
      <c r="X77" s="38"/>
      <c r="Y77" s="38"/>
      <c r="Z77" s="39"/>
      <c r="AA77" s="37"/>
      <c r="AB77" s="38"/>
      <c r="AC77" s="38"/>
      <c r="AD77" s="39"/>
      <c r="AE77" s="37"/>
      <c r="AF77" s="38"/>
      <c r="AG77" s="38"/>
      <c r="AH77" s="39"/>
      <c r="AI77" s="37"/>
      <c r="AJ77" s="38"/>
      <c r="AK77" s="38"/>
      <c r="AL77" s="39"/>
      <c r="AM77" s="37"/>
      <c r="AN77" s="38"/>
      <c r="AO77" s="38"/>
      <c r="AP77" s="39"/>
      <c r="AQ77" s="37"/>
      <c r="AR77" s="38"/>
      <c r="AS77" s="38"/>
      <c r="AT77" s="39"/>
      <c r="AU77" s="37"/>
      <c r="AV77" s="38"/>
      <c r="AW77" s="38"/>
      <c r="AX77" s="39"/>
      <c r="AY77" s="37"/>
      <c r="AZ77" s="38"/>
      <c r="BA77" s="38"/>
      <c r="BB77" s="39"/>
      <c r="BC77" s="37"/>
      <c r="BD77" s="38"/>
      <c r="BE77" s="38"/>
      <c r="BF77" s="39"/>
      <c r="BG77" s="37"/>
      <c r="BH77" s="38"/>
      <c r="BI77" s="38"/>
      <c r="BJ77" s="39"/>
      <c r="BK77" s="37"/>
      <c r="BL77" s="38"/>
      <c r="BM77" s="38"/>
      <c r="BN77" s="39"/>
    </row>
    <row r="78" spans="1:66" x14ac:dyDescent="0.2">
      <c r="A78" s="58">
        <f t="shared" ca="1" si="17"/>
        <v>13</v>
      </c>
      <c r="B78" s="28" t="s">
        <v>57</v>
      </c>
      <c r="C78" s="28" t="str">
        <f>IF(COUNTIF($B$30:B78,B78)=1,"NB Total","RN Total")</f>
        <v>NB Total</v>
      </c>
      <c r="D78" s="28" t="s">
        <v>27</v>
      </c>
      <c r="E78" s="46">
        <f t="shared" ca="1" si="21"/>
        <v>0</v>
      </c>
      <c r="F78" s="47">
        <f t="shared" ca="1" si="21"/>
        <v>0</v>
      </c>
      <c r="G78" s="47">
        <f t="shared" ca="1" si="21"/>
        <v>0</v>
      </c>
      <c r="H78" s="47">
        <f t="shared" ca="1" si="21"/>
        <v>0</v>
      </c>
      <c r="I78" s="47">
        <f t="shared" ca="1" si="21"/>
        <v>0</v>
      </c>
      <c r="J78" s="47">
        <f t="shared" ca="1" si="21"/>
        <v>0</v>
      </c>
      <c r="K78" s="47">
        <f t="shared" ca="1" si="21"/>
        <v>0</v>
      </c>
      <c r="L78" s="47">
        <f t="shared" ca="1" si="21"/>
        <v>0</v>
      </c>
      <c r="M78" s="47">
        <f t="shared" ca="1" si="21"/>
        <v>0</v>
      </c>
      <c r="N78" s="47">
        <f t="shared" ca="1" si="21"/>
        <v>0</v>
      </c>
      <c r="O78" s="47">
        <f t="shared" ca="1" si="21"/>
        <v>0</v>
      </c>
      <c r="P78" s="48">
        <f t="shared" ca="1" si="21"/>
        <v>0</v>
      </c>
      <c r="Q78" s="60">
        <f ca="1">IF(COUNTIF($B$30:$B78,$B78)=1,SUM(OFFSET(E78:P78,,,2,)),0)</f>
        <v>0</v>
      </c>
      <c r="S78" s="37"/>
      <c r="T78" s="38"/>
      <c r="U78" s="38"/>
      <c r="V78" s="39"/>
      <c r="W78" s="37"/>
      <c r="X78" s="38"/>
      <c r="Y78" s="38"/>
      <c r="Z78" s="39"/>
      <c r="AA78" s="37"/>
      <c r="AB78" s="38"/>
      <c r="AC78" s="38"/>
      <c r="AD78" s="39"/>
      <c r="AE78" s="37"/>
      <c r="AF78" s="38"/>
      <c r="AG78" s="38"/>
      <c r="AH78" s="39"/>
      <c r="AI78" s="37"/>
      <c r="AJ78" s="38"/>
      <c r="AK78" s="38"/>
      <c r="AL78" s="39"/>
      <c r="AM78" s="37"/>
      <c r="AN78" s="38"/>
      <c r="AO78" s="38"/>
      <c r="AP78" s="39"/>
      <c r="AQ78" s="37"/>
      <c r="AR78" s="38"/>
      <c r="AS78" s="38"/>
      <c r="AT78" s="39"/>
      <c r="AU78" s="37"/>
      <c r="AV78" s="38"/>
      <c r="AW78" s="38"/>
      <c r="AX78" s="39"/>
      <c r="AY78" s="37"/>
      <c r="AZ78" s="38"/>
      <c r="BA78" s="38"/>
      <c r="BB78" s="39"/>
      <c r="BC78" s="37"/>
      <c r="BD78" s="38"/>
      <c r="BE78" s="38"/>
      <c r="BF78" s="39"/>
      <c r="BG78" s="37"/>
      <c r="BH78" s="38"/>
      <c r="BI78" s="38"/>
      <c r="BJ78" s="39"/>
      <c r="BK78" s="37"/>
      <c r="BL78" s="38"/>
      <c r="BM78" s="38"/>
      <c r="BN78" s="39"/>
    </row>
    <row r="79" spans="1:66" x14ac:dyDescent="0.2">
      <c r="A79" s="58">
        <f t="shared" ca="1" si="17"/>
        <v>13</v>
      </c>
      <c r="B79" s="28" t="s">
        <v>57</v>
      </c>
      <c r="C79" s="28" t="str">
        <f>IF(COUNTIF($B$30:B79,B79)=1,"NB Total","RN Total")</f>
        <v>RN Total</v>
      </c>
      <c r="D79" s="28" t="s">
        <v>27</v>
      </c>
      <c r="E79" s="46">
        <f t="shared" ca="1" si="21"/>
        <v>0</v>
      </c>
      <c r="F79" s="47">
        <f t="shared" ca="1" si="21"/>
        <v>0</v>
      </c>
      <c r="G79" s="47">
        <f t="shared" ca="1" si="21"/>
        <v>0</v>
      </c>
      <c r="H79" s="47">
        <f t="shared" ca="1" si="21"/>
        <v>0</v>
      </c>
      <c r="I79" s="47">
        <f t="shared" ca="1" si="21"/>
        <v>0</v>
      </c>
      <c r="J79" s="47">
        <f t="shared" ca="1" si="21"/>
        <v>0</v>
      </c>
      <c r="K79" s="47">
        <f t="shared" ca="1" si="21"/>
        <v>0</v>
      </c>
      <c r="L79" s="47">
        <f t="shared" ca="1" si="21"/>
        <v>0</v>
      </c>
      <c r="M79" s="47">
        <f t="shared" ca="1" si="21"/>
        <v>0</v>
      </c>
      <c r="N79" s="47">
        <f t="shared" ca="1" si="21"/>
        <v>0</v>
      </c>
      <c r="O79" s="47">
        <f t="shared" ca="1" si="21"/>
        <v>0</v>
      </c>
      <c r="P79" s="48">
        <f t="shared" ca="1" si="21"/>
        <v>0</v>
      </c>
      <c r="Q79" s="60">
        <f ca="1">IF(COUNTIF($B$30:$B79,$B79)=1,SUM(OFFSET(E79:P79,,,2,)),0)</f>
        <v>0</v>
      </c>
      <c r="S79" s="37"/>
      <c r="T79" s="38"/>
      <c r="U79" s="38"/>
      <c r="V79" s="39"/>
      <c r="W79" s="37"/>
      <c r="X79" s="38"/>
      <c r="Y79" s="38"/>
      <c r="Z79" s="39"/>
      <c r="AA79" s="37"/>
      <c r="AB79" s="38"/>
      <c r="AC79" s="38"/>
      <c r="AD79" s="39"/>
      <c r="AE79" s="37"/>
      <c r="AF79" s="38"/>
      <c r="AG79" s="38"/>
      <c r="AH79" s="39"/>
      <c r="AI79" s="37"/>
      <c r="AJ79" s="38"/>
      <c r="AK79" s="38"/>
      <c r="AL79" s="39"/>
      <c r="AM79" s="37"/>
      <c r="AN79" s="38"/>
      <c r="AO79" s="38"/>
      <c r="AP79" s="39"/>
      <c r="AQ79" s="37"/>
      <c r="AR79" s="38"/>
      <c r="AS79" s="38"/>
      <c r="AT79" s="39"/>
      <c r="AU79" s="37"/>
      <c r="AV79" s="38"/>
      <c r="AW79" s="38"/>
      <c r="AX79" s="39"/>
      <c r="AY79" s="37"/>
      <c r="AZ79" s="38"/>
      <c r="BA79" s="38"/>
      <c r="BB79" s="39"/>
      <c r="BC79" s="37"/>
      <c r="BD79" s="38"/>
      <c r="BE79" s="38"/>
      <c r="BF79" s="39"/>
      <c r="BG79" s="37"/>
      <c r="BH79" s="38"/>
      <c r="BI79" s="38"/>
      <c r="BJ79" s="39"/>
      <c r="BK79" s="37"/>
      <c r="BL79" s="38"/>
      <c r="BM79" s="38"/>
      <c r="BN79" s="39"/>
    </row>
    <row r="80" spans="1:66" x14ac:dyDescent="0.2">
      <c r="A80" s="58">
        <f t="shared" ca="1" si="17"/>
        <v>13</v>
      </c>
      <c r="B80" s="28" t="s">
        <v>58</v>
      </c>
      <c r="C80" s="28" t="str">
        <f>IF(COUNTIF($B$30:B80,B80)=1,"NB Total","RN Total")</f>
        <v>NB Total</v>
      </c>
      <c r="D80" s="28" t="s">
        <v>27</v>
      </c>
      <c r="E80" s="46">
        <f t="shared" ref="E80:P89" ca="1" si="22">SUMIFS(OFFSET($V$30:$V$177,,E$28,,),OFFSET($U$30:$U$177,,E$28,,),$D80,OFFSET($T$30:$T$177,,E$28,,),$C80,OFFSET($S$30:$S$177,,E$28,,),$B80)/1000000</f>
        <v>0</v>
      </c>
      <c r="F80" s="47">
        <f t="shared" ca="1" si="22"/>
        <v>0</v>
      </c>
      <c r="G80" s="47">
        <f t="shared" ca="1" si="22"/>
        <v>0</v>
      </c>
      <c r="H80" s="47">
        <f t="shared" ca="1" si="22"/>
        <v>0</v>
      </c>
      <c r="I80" s="47">
        <f t="shared" ca="1" si="22"/>
        <v>0</v>
      </c>
      <c r="J80" s="47">
        <f t="shared" ca="1" si="22"/>
        <v>0</v>
      </c>
      <c r="K80" s="47">
        <f t="shared" ca="1" si="22"/>
        <v>0</v>
      </c>
      <c r="L80" s="47">
        <f t="shared" ca="1" si="22"/>
        <v>0</v>
      </c>
      <c r="M80" s="47">
        <f t="shared" ca="1" si="22"/>
        <v>0</v>
      </c>
      <c r="N80" s="47">
        <f t="shared" ca="1" si="22"/>
        <v>0</v>
      </c>
      <c r="O80" s="47">
        <f t="shared" ca="1" si="22"/>
        <v>0</v>
      </c>
      <c r="P80" s="48">
        <f t="shared" ca="1" si="22"/>
        <v>0</v>
      </c>
      <c r="Q80" s="60">
        <f ca="1">IF(COUNTIF($B$30:$B80,$B80)=1,SUM(OFFSET(E80:P80,,,2,)),0)</f>
        <v>0</v>
      </c>
      <c r="S80" s="37"/>
      <c r="T80" s="38"/>
      <c r="U80" s="38"/>
      <c r="V80" s="39"/>
      <c r="W80" s="37"/>
      <c r="X80" s="38"/>
      <c r="Y80" s="38"/>
      <c r="Z80" s="39"/>
      <c r="AA80" s="37"/>
      <c r="AB80" s="38"/>
      <c r="AC80" s="38"/>
      <c r="AD80" s="39"/>
      <c r="AE80" s="37"/>
      <c r="AF80" s="38"/>
      <c r="AG80" s="38"/>
      <c r="AH80" s="39"/>
      <c r="AI80" s="37"/>
      <c r="AJ80" s="38"/>
      <c r="AK80" s="38"/>
      <c r="AL80" s="39"/>
      <c r="AM80" s="37"/>
      <c r="AN80" s="38"/>
      <c r="AO80" s="38"/>
      <c r="AP80" s="39"/>
      <c r="AQ80" s="37"/>
      <c r="AR80" s="38"/>
      <c r="AS80" s="38"/>
      <c r="AT80" s="39"/>
      <c r="AU80" s="37"/>
      <c r="AV80" s="38"/>
      <c r="AW80" s="38"/>
      <c r="AX80" s="39"/>
      <c r="AY80" s="37"/>
      <c r="AZ80" s="38"/>
      <c r="BA80" s="38"/>
      <c r="BB80" s="39"/>
      <c r="BC80" s="37"/>
      <c r="BD80" s="38"/>
      <c r="BE80" s="38"/>
      <c r="BF80" s="39"/>
      <c r="BG80" s="37"/>
      <c r="BH80" s="38"/>
      <c r="BI80" s="38"/>
      <c r="BJ80" s="39"/>
      <c r="BK80" s="37"/>
      <c r="BL80" s="38"/>
      <c r="BM80" s="38"/>
      <c r="BN80" s="39"/>
    </row>
    <row r="81" spans="1:66" x14ac:dyDescent="0.2">
      <c r="A81" s="58">
        <f t="shared" ca="1" si="17"/>
        <v>13</v>
      </c>
      <c r="B81" s="28" t="s">
        <v>58</v>
      </c>
      <c r="C81" s="28" t="str">
        <f>IF(COUNTIF($B$30:B81,B81)=1,"NB Total","RN Total")</f>
        <v>RN Total</v>
      </c>
      <c r="D81" s="28" t="s">
        <v>27</v>
      </c>
      <c r="E81" s="46">
        <f t="shared" ca="1" si="22"/>
        <v>0</v>
      </c>
      <c r="F81" s="47">
        <f t="shared" ca="1" si="22"/>
        <v>0</v>
      </c>
      <c r="G81" s="47">
        <f t="shared" ca="1" si="22"/>
        <v>0</v>
      </c>
      <c r="H81" s="47">
        <f t="shared" ca="1" si="22"/>
        <v>0</v>
      </c>
      <c r="I81" s="47">
        <f t="shared" ca="1" si="22"/>
        <v>0</v>
      </c>
      <c r="J81" s="47">
        <f t="shared" ca="1" si="22"/>
        <v>0</v>
      </c>
      <c r="K81" s="47">
        <f t="shared" ca="1" si="22"/>
        <v>0</v>
      </c>
      <c r="L81" s="47">
        <f t="shared" ca="1" si="22"/>
        <v>0</v>
      </c>
      <c r="M81" s="47">
        <f t="shared" ca="1" si="22"/>
        <v>0</v>
      </c>
      <c r="N81" s="47">
        <f t="shared" ca="1" si="22"/>
        <v>0</v>
      </c>
      <c r="O81" s="47">
        <f t="shared" ca="1" si="22"/>
        <v>0</v>
      </c>
      <c r="P81" s="48">
        <f t="shared" ca="1" si="22"/>
        <v>0</v>
      </c>
      <c r="Q81" s="60">
        <f ca="1">IF(COUNTIF($B$30:$B81,$B81)=1,SUM(OFFSET(E81:P81,,,2,)),0)</f>
        <v>0</v>
      </c>
      <c r="S81" s="37"/>
      <c r="T81" s="38"/>
      <c r="U81" s="38"/>
      <c r="V81" s="39"/>
      <c r="W81" s="37"/>
      <c r="X81" s="38"/>
      <c r="Y81" s="38"/>
      <c r="Z81" s="39"/>
      <c r="AA81" s="37"/>
      <c r="AB81" s="38"/>
      <c r="AC81" s="38"/>
      <c r="AD81" s="39"/>
      <c r="AE81" s="37"/>
      <c r="AF81" s="38"/>
      <c r="AG81" s="38"/>
      <c r="AH81" s="39"/>
      <c r="AI81" s="37"/>
      <c r="AJ81" s="38"/>
      <c r="AK81" s="38"/>
      <c r="AL81" s="39"/>
      <c r="AM81" s="37"/>
      <c r="AN81" s="38"/>
      <c r="AO81" s="38"/>
      <c r="AP81" s="39"/>
      <c r="AQ81" s="37"/>
      <c r="AR81" s="38"/>
      <c r="AS81" s="38"/>
      <c r="AT81" s="39"/>
      <c r="AU81" s="37"/>
      <c r="AV81" s="38"/>
      <c r="AW81" s="38"/>
      <c r="AX81" s="39"/>
      <c r="AY81" s="37"/>
      <c r="AZ81" s="38"/>
      <c r="BA81" s="38"/>
      <c r="BB81" s="39"/>
      <c r="BC81" s="37"/>
      <c r="BD81" s="38"/>
      <c r="BE81" s="38"/>
      <c r="BF81" s="39"/>
      <c r="BG81" s="37"/>
      <c r="BH81" s="38"/>
      <c r="BI81" s="38"/>
      <c r="BJ81" s="39"/>
      <c r="BK81" s="37"/>
      <c r="BL81" s="38"/>
      <c r="BM81" s="38"/>
      <c r="BN81" s="39"/>
    </row>
    <row r="82" spans="1:66" x14ac:dyDescent="0.2">
      <c r="A82" s="58">
        <f t="shared" ca="1" si="17"/>
        <v>13</v>
      </c>
      <c r="B82" s="28" t="s">
        <v>36</v>
      </c>
      <c r="C82" s="28" t="str">
        <f>IF(COUNTIF($B$30:B82,B82)=1,"NB Total","RN Total")</f>
        <v>NB Total</v>
      </c>
      <c r="D82" s="28" t="s">
        <v>27</v>
      </c>
      <c r="E82" s="46">
        <f t="shared" ca="1" si="22"/>
        <v>0</v>
      </c>
      <c r="F82" s="47">
        <f t="shared" ca="1" si="22"/>
        <v>0</v>
      </c>
      <c r="G82" s="47">
        <f t="shared" ca="1" si="22"/>
        <v>0</v>
      </c>
      <c r="H82" s="47">
        <f t="shared" ca="1" si="22"/>
        <v>0</v>
      </c>
      <c r="I82" s="47">
        <f t="shared" ca="1" si="22"/>
        <v>0</v>
      </c>
      <c r="J82" s="47">
        <f t="shared" ca="1" si="22"/>
        <v>0</v>
      </c>
      <c r="K82" s="47">
        <f t="shared" ca="1" si="22"/>
        <v>0</v>
      </c>
      <c r="L82" s="47">
        <f t="shared" ca="1" si="22"/>
        <v>0</v>
      </c>
      <c r="M82" s="47">
        <f t="shared" ca="1" si="22"/>
        <v>0</v>
      </c>
      <c r="N82" s="47">
        <f t="shared" ca="1" si="22"/>
        <v>0</v>
      </c>
      <c r="O82" s="47">
        <f t="shared" ca="1" si="22"/>
        <v>0</v>
      </c>
      <c r="P82" s="48">
        <f t="shared" ca="1" si="22"/>
        <v>0</v>
      </c>
      <c r="Q82" s="60">
        <f ca="1">IF(COUNTIF($B$30:$B82,$B82)=1,SUM(OFFSET(E82:P82,,,2,)),0)</f>
        <v>0</v>
      </c>
      <c r="S82" s="37"/>
      <c r="T82" s="38"/>
      <c r="U82" s="38"/>
      <c r="V82" s="39"/>
      <c r="W82" s="37"/>
      <c r="X82" s="38"/>
      <c r="Y82" s="38"/>
      <c r="Z82" s="39"/>
      <c r="AA82" s="37"/>
      <c r="AB82" s="38"/>
      <c r="AC82" s="38"/>
      <c r="AD82" s="39"/>
      <c r="AE82" s="37"/>
      <c r="AF82" s="38"/>
      <c r="AG82" s="38"/>
      <c r="AH82" s="39"/>
      <c r="AI82" s="37"/>
      <c r="AJ82" s="38"/>
      <c r="AK82" s="38"/>
      <c r="AL82" s="39"/>
      <c r="AM82" s="37"/>
      <c r="AN82" s="38"/>
      <c r="AO82" s="38"/>
      <c r="AP82" s="39"/>
      <c r="AQ82" s="37"/>
      <c r="AR82" s="38"/>
      <c r="AS82" s="38"/>
      <c r="AT82" s="39"/>
      <c r="AU82" s="37"/>
      <c r="AV82" s="38"/>
      <c r="AW82" s="38"/>
      <c r="AX82" s="39"/>
      <c r="AY82" s="37"/>
      <c r="AZ82" s="38"/>
      <c r="BA82" s="38"/>
      <c r="BB82" s="39"/>
      <c r="BC82" s="37"/>
      <c r="BD82" s="38"/>
      <c r="BE82" s="38"/>
      <c r="BF82" s="39"/>
      <c r="BG82" s="37"/>
      <c r="BH82" s="38"/>
      <c r="BI82" s="38"/>
      <c r="BJ82" s="39"/>
      <c r="BK82" s="37"/>
      <c r="BL82" s="38"/>
      <c r="BM82" s="38"/>
      <c r="BN82" s="39"/>
    </row>
    <row r="83" spans="1:66" x14ac:dyDescent="0.2">
      <c r="A83" s="58">
        <f t="shared" ca="1" si="17"/>
        <v>13</v>
      </c>
      <c r="B83" s="28" t="s">
        <v>36</v>
      </c>
      <c r="C83" s="28" t="str">
        <f>IF(COUNTIF($B$30:B83,B83)=1,"NB Total","RN Total")</f>
        <v>RN Total</v>
      </c>
      <c r="D83" s="28" t="s">
        <v>27</v>
      </c>
      <c r="E83" s="46">
        <f t="shared" ca="1" si="22"/>
        <v>0</v>
      </c>
      <c r="F83" s="47">
        <f t="shared" ca="1" si="22"/>
        <v>0</v>
      </c>
      <c r="G83" s="47">
        <f t="shared" ca="1" si="22"/>
        <v>0</v>
      </c>
      <c r="H83" s="47">
        <f t="shared" ca="1" si="22"/>
        <v>0</v>
      </c>
      <c r="I83" s="47">
        <f t="shared" ca="1" si="22"/>
        <v>0</v>
      </c>
      <c r="J83" s="47">
        <f t="shared" ca="1" si="22"/>
        <v>0</v>
      </c>
      <c r="K83" s="47">
        <f t="shared" ca="1" si="22"/>
        <v>0</v>
      </c>
      <c r="L83" s="47">
        <f t="shared" ca="1" si="22"/>
        <v>0</v>
      </c>
      <c r="M83" s="47">
        <f t="shared" ca="1" si="22"/>
        <v>0</v>
      </c>
      <c r="N83" s="47">
        <f t="shared" ca="1" si="22"/>
        <v>0</v>
      </c>
      <c r="O83" s="47">
        <f t="shared" ca="1" si="22"/>
        <v>0</v>
      </c>
      <c r="P83" s="48">
        <f t="shared" ca="1" si="22"/>
        <v>0</v>
      </c>
      <c r="Q83" s="60">
        <f ca="1">IF(COUNTIF($B$30:$B83,$B83)=1,SUM(OFFSET(E83:P83,,,2,)),0)</f>
        <v>0</v>
      </c>
      <c r="S83" s="37"/>
      <c r="T83" s="38"/>
      <c r="U83" s="38"/>
      <c r="V83" s="39"/>
      <c r="W83" s="37"/>
      <c r="X83" s="38"/>
      <c r="Y83" s="38"/>
      <c r="Z83" s="39"/>
      <c r="AA83" s="37"/>
      <c r="AB83" s="38"/>
      <c r="AC83" s="38"/>
      <c r="AD83" s="39"/>
      <c r="AE83" s="37"/>
      <c r="AF83" s="38"/>
      <c r="AG83" s="38"/>
      <c r="AH83" s="39"/>
      <c r="AI83" s="37"/>
      <c r="AJ83" s="38"/>
      <c r="AK83" s="38"/>
      <c r="AL83" s="39"/>
      <c r="AM83" s="37"/>
      <c r="AN83" s="38"/>
      <c r="AO83" s="38"/>
      <c r="AP83" s="39"/>
      <c r="AQ83" s="37"/>
      <c r="AR83" s="38"/>
      <c r="AS83" s="38"/>
      <c r="AT83" s="39"/>
      <c r="AU83" s="37"/>
      <c r="AV83" s="38"/>
      <c r="AW83" s="38"/>
      <c r="AX83" s="39"/>
      <c r="AY83" s="37"/>
      <c r="AZ83" s="38"/>
      <c r="BA83" s="38"/>
      <c r="BB83" s="39"/>
      <c r="BC83" s="37"/>
      <c r="BD83" s="38"/>
      <c r="BE83" s="38"/>
      <c r="BF83" s="39"/>
      <c r="BG83" s="37"/>
      <c r="BH83" s="38"/>
      <c r="BI83" s="38"/>
      <c r="BJ83" s="39"/>
      <c r="BK83" s="37"/>
      <c r="BL83" s="38"/>
      <c r="BM83" s="38"/>
      <c r="BN83" s="39"/>
    </row>
    <row r="84" spans="1:66" x14ac:dyDescent="0.2">
      <c r="A84" s="58">
        <f t="shared" ca="1" si="17"/>
        <v>74</v>
      </c>
      <c r="B84" s="28" t="s">
        <v>37</v>
      </c>
      <c r="C84" s="28" t="str">
        <f>IF(COUNTIF($B$30:B84,B84)=1,"NB Total","RN Total")</f>
        <v>NB Total</v>
      </c>
      <c r="D84" s="28" t="s">
        <v>27</v>
      </c>
      <c r="E84" s="46">
        <f t="shared" ca="1" si="22"/>
        <v>0</v>
      </c>
      <c r="F84" s="47">
        <f t="shared" ca="1" si="22"/>
        <v>0</v>
      </c>
      <c r="G84" s="47">
        <f t="shared" ca="1" si="22"/>
        <v>0</v>
      </c>
      <c r="H84" s="47">
        <f t="shared" ca="1" si="22"/>
        <v>0</v>
      </c>
      <c r="I84" s="47">
        <f t="shared" ca="1" si="22"/>
        <v>0</v>
      </c>
      <c r="J84" s="47">
        <f t="shared" ca="1" si="22"/>
        <v>0</v>
      </c>
      <c r="K84" s="47">
        <f t="shared" ca="1" si="22"/>
        <v>0</v>
      </c>
      <c r="L84" s="47">
        <f t="shared" ca="1" si="22"/>
        <v>0</v>
      </c>
      <c r="M84" s="47">
        <f t="shared" ca="1" si="22"/>
        <v>0</v>
      </c>
      <c r="N84" s="47">
        <f t="shared" ca="1" si="22"/>
        <v>0</v>
      </c>
      <c r="O84" s="47">
        <f t="shared" ca="1" si="22"/>
        <v>0</v>
      </c>
      <c r="P84" s="48">
        <f t="shared" ca="1" si="22"/>
        <v>0</v>
      </c>
      <c r="Q84" s="60">
        <f ca="1">IF(COUNTIF($B$30:$B84,$B84)=1,SUM(OFFSET(E84:P84,,,2,)),0)</f>
        <v>-6.5773897798332686E-3</v>
      </c>
      <c r="S84" s="37"/>
      <c r="T84" s="38"/>
      <c r="U84" s="38"/>
      <c r="V84" s="39"/>
      <c r="W84" s="37"/>
      <c r="X84" s="38"/>
      <c r="Y84" s="38"/>
      <c r="Z84" s="39"/>
      <c r="AA84" s="37"/>
      <c r="AB84" s="38"/>
      <c r="AC84" s="38"/>
      <c r="AD84" s="39"/>
      <c r="AE84" s="37"/>
      <c r="AF84" s="38"/>
      <c r="AG84" s="38"/>
      <c r="AH84" s="39"/>
      <c r="AI84" s="37"/>
      <c r="AJ84" s="38"/>
      <c r="AK84" s="38"/>
      <c r="AL84" s="39"/>
      <c r="AM84" s="37"/>
      <c r="AN84" s="38"/>
      <c r="AO84" s="38"/>
      <c r="AP84" s="39"/>
      <c r="AQ84" s="37"/>
      <c r="AR84" s="38"/>
      <c r="AS84" s="38"/>
      <c r="AT84" s="39"/>
      <c r="AU84" s="37"/>
      <c r="AV84" s="38"/>
      <c r="AW84" s="38"/>
      <c r="AX84" s="39"/>
      <c r="AY84" s="37"/>
      <c r="AZ84" s="38"/>
      <c r="BA84" s="38"/>
      <c r="BB84" s="39"/>
      <c r="BC84" s="37"/>
      <c r="BD84" s="38"/>
      <c r="BE84" s="38"/>
      <c r="BF84" s="39"/>
      <c r="BG84" s="37"/>
      <c r="BH84" s="38"/>
      <c r="BI84" s="38"/>
      <c r="BJ84" s="39"/>
      <c r="BK84" s="37"/>
      <c r="BL84" s="38"/>
      <c r="BM84" s="38"/>
      <c r="BN84" s="39"/>
    </row>
    <row r="85" spans="1:66" x14ac:dyDescent="0.2">
      <c r="A85" s="58">
        <f t="shared" ca="1" si="17"/>
        <v>13</v>
      </c>
      <c r="B85" s="28" t="s">
        <v>37</v>
      </c>
      <c r="C85" s="28" t="str">
        <f>IF(COUNTIF($B$30:B85,B85)=1,"NB Total","RN Total")</f>
        <v>RN Total</v>
      </c>
      <c r="D85" s="28" t="s">
        <v>27</v>
      </c>
      <c r="E85" s="46">
        <f t="shared" ca="1" si="22"/>
        <v>-6.5773897798332686E-3</v>
      </c>
      <c r="F85" s="47">
        <f t="shared" ca="1" si="22"/>
        <v>0</v>
      </c>
      <c r="G85" s="47">
        <f t="shared" ca="1" si="22"/>
        <v>0</v>
      </c>
      <c r="H85" s="47">
        <f t="shared" ca="1" si="22"/>
        <v>0</v>
      </c>
      <c r="I85" s="47">
        <f t="shared" ca="1" si="22"/>
        <v>0</v>
      </c>
      <c r="J85" s="47">
        <f t="shared" ca="1" si="22"/>
        <v>0</v>
      </c>
      <c r="K85" s="47">
        <f t="shared" ca="1" si="22"/>
        <v>0</v>
      </c>
      <c r="L85" s="47">
        <f t="shared" ca="1" si="22"/>
        <v>0</v>
      </c>
      <c r="M85" s="47">
        <f t="shared" ca="1" si="22"/>
        <v>0</v>
      </c>
      <c r="N85" s="47">
        <f t="shared" ca="1" si="22"/>
        <v>0</v>
      </c>
      <c r="O85" s="47">
        <f t="shared" ca="1" si="22"/>
        <v>0</v>
      </c>
      <c r="P85" s="48">
        <f t="shared" ca="1" si="22"/>
        <v>0</v>
      </c>
      <c r="Q85" s="60">
        <f ca="1">IF(COUNTIF($B$30:$B85,$B85)=1,SUM(OFFSET(E85:P85,,,2,)),0)</f>
        <v>0</v>
      </c>
      <c r="S85" s="37"/>
      <c r="T85" s="38"/>
      <c r="U85" s="38"/>
      <c r="V85" s="39"/>
      <c r="W85" s="37"/>
      <c r="X85" s="38"/>
      <c r="Y85" s="38"/>
      <c r="Z85" s="39"/>
      <c r="AA85" s="37"/>
      <c r="AB85" s="38"/>
      <c r="AC85" s="38"/>
      <c r="AD85" s="39"/>
      <c r="AE85" s="37"/>
      <c r="AF85" s="38"/>
      <c r="AG85" s="38"/>
      <c r="AH85" s="39"/>
      <c r="AI85" s="37"/>
      <c r="AJ85" s="38"/>
      <c r="AK85" s="38"/>
      <c r="AL85" s="39"/>
      <c r="AM85" s="37"/>
      <c r="AN85" s="38"/>
      <c r="AO85" s="38"/>
      <c r="AP85" s="39"/>
      <c r="AQ85" s="37"/>
      <c r="AR85" s="38"/>
      <c r="AS85" s="38"/>
      <c r="AT85" s="39"/>
      <c r="AU85" s="37"/>
      <c r="AV85" s="38"/>
      <c r="AW85" s="38"/>
      <c r="AX85" s="39"/>
      <c r="AY85" s="37"/>
      <c r="AZ85" s="38"/>
      <c r="BA85" s="38"/>
      <c r="BB85" s="39"/>
      <c r="BC85" s="37"/>
      <c r="BD85" s="38"/>
      <c r="BE85" s="38"/>
      <c r="BF85" s="39"/>
      <c r="BG85" s="37"/>
      <c r="BH85" s="38"/>
      <c r="BI85" s="38"/>
      <c r="BJ85" s="39"/>
      <c r="BK85" s="37"/>
      <c r="BL85" s="38"/>
      <c r="BM85" s="38"/>
      <c r="BN85" s="39"/>
    </row>
    <row r="86" spans="1:66" x14ac:dyDescent="0.2">
      <c r="A86" s="58">
        <f t="shared" si="17"/>
        <v>999</v>
      </c>
      <c r="B86" s="28" t="s">
        <v>21</v>
      </c>
      <c r="C86" s="28" t="str">
        <f>IF(COUNTIF($B$30:B86,B86)=1,"NB Total","RN Total")</f>
        <v>NB Total</v>
      </c>
      <c r="D86" s="28" t="s">
        <v>27</v>
      </c>
      <c r="E86" s="46">
        <f t="shared" ca="1" si="22"/>
        <v>0</v>
      </c>
      <c r="F86" s="47">
        <f t="shared" ca="1" si="22"/>
        <v>0</v>
      </c>
      <c r="G86" s="47">
        <f t="shared" ca="1" si="22"/>
        <v>0</v>
      </c>
      <c r="H86" s="47">
        <f t="shared" ca="1" si="22"/>
        <v>0</v>
      </c>
      <c r="I86" s="47">
        <f t="shared" ca="1" si="22"/>
        <v>0</v>
      </c>
      <c r="J86" s="47">
        <f t="shared" ca="1" si="22"/>
        <v>0</v>
      </c>
      <c r="K86" s="47">
        <f t="shared" ca="1" si="22"/>
        <v>0</v>
      </c>
      <c r="L86" s="47">
        <f t="shared" ca="1" si="22"/>
        <v>0</v>
      </c>
      <c r="M86" s="47">
        <f t="shared" ca="1" si="22"/>
        <v>0</v>
      </c>
      <c r="N86" s="47">
        <f t="shared" ca="1" si="22"/>
        <v>0</v>
      </c>
      <c r="O86" s="47">
        <f t="shared" ca="1" si="22"/>
        <v>0</v>
      </c>
      <c r="P86" s="48">
        <f t="shared" ca="1" si="22"/>
        <v>0</v>
      </c>
      <c r="Q86" s="60">
        <f ca="1">IF(COUNTIF($B$30:$B86,$B86)=1,SUM(OFFSET(E86:P86,,,2,)),0)</f>
        <v>0.71646595469884755</v>
      </c>
      <c r="S86" s="37"/>
      <c r="T86" s="38"/>
      <c r="U86" s="38"/>
      <c r="V86" s="39"/>
      <c r="W86" s="37"/>
      <c r="X86" s="38"/>
      <c r="Y86" s="38"/>
      <c r="Z86" s="39"/>
      <c r="AA86" s="37"/>
      <c r="AB86" s="38"/>
      <c r="AC86" s="38"/>
      <c r="AD86" s="39"/>
      <c r="AE86" s="37"/>
      <c r="AF86" s="38"/>
      <c r="AG86" s="38"/>
      <c r="AH86" s="39"/>
      <c r="AI86" s="37"/>
      <c r="AJ86" s="38"/>
      <c r="AK86" s="38"/>
      <c r="AL86" s="39"/>
      <c r="AM86" s="37"/>
      <c r="AN86" s="38"/>
      <c r="AO86" s="38"/>
      <c r="AP86" s="39"/>
      <c r="AQ86" s="37"/>
      <c r="AR86" s="38"/>
      <c r="AS86" s="38"/>
      <c r="AT86" s="39"/>
      <c r="AU86" s="37"/>
      <c r="AV86" s="38"/>
      <c r="AW86" s="38"/>
      <c r="AX86" s="39"/>
      <c r="AY86" s="37"/>
      <c r="AZ86" s="38"/>
      <c r="BA86" s="38"/>
      <c r="BB86" s="39"/>
      <c r="BC86" s="37"/>
      <c r="BD86" s="38"/>
      <c r="BE86" s="38"/>
      <c r="BF86" s="39"/>
      <c r="BG86" s="37"/>
      <c r="BH86" s="38"/>
      <c r="BI86" s="38"/>
      <c r="BJ86" s="39"/>
      <c r="BK86" s="37"/>
      <c r="BL86" s="38"/>
      <c r="BM86" s="38"/>
      <c r="BN86" s="39"/>
    </row>
    <row r="87" spans="1:66" x14ac:dyDescent="0.2">
      <c r="A87" s="58">
        <f t="shared" si="17"/>
        <v>999</v>
      </c>
      <c r="B87" s="28" t="s">
        <v>21</v>
      </c>
      <c r="C87" s="28" t="str">
        <f>IF(COUNTIF($B$30:B87,B87)=1,"NB Total","RN Total")</f>
        <v>RN Total</v>
      </c>
      <c r="D87" s="28" t="s">
        <v>27</v>
      </c>
      <c r="E87" s="46">
        <f t="shared" ca="1" si="22"/>
        <v>0.71646595469884755</v>
      </c>
      <c r="F87" s="47">
        <f t="shared" ca="1" si="22"/>
        <v>0</v>
      </c>
      <c r="G87" s="47">
        <f t="shared" ca="1" si="22"/>
        <v>0</v>
      </c>
      <c r="H87" s="47">
        <f t="shared" ca="1" si="22"/>
        <v>0</v>
      </c>
      <c r="I87" s="47">
        <f t="shared" ca="1" si="22"/>
        <v>0</v>
      </c>
      <c r="J87" s="47">
        <f t="shared" ca="1" si="22"/>
        <v>0</v>
      </c>
      <c r="K87" s="47">
        <f t="shared" ca="1" si="22"/>
        <v>0</v>
      </c>
      <c r="L87" s="47">
        <f t="shared" ca="1" si="22"/>
        <v>0</v>
      </c>
      <c r="M87" s="47">
        <f t="shared" ca="1" si="22"/>
        <v>0</v>
      </c>
      <c r="N87" s="47">
        <f t="shared" ca="1" si="22"/>
        <v>0</v>
      </c>
      <c r="O87" s="47">
        <f t="shared" ca="1" si="22"/>
        <v>0</v>
      </c>
      <c r="P87" s="48">
        <f t="shared" ca="1" si="22"/>
        <v>0</v>
      </c>
      <c r="Q87" s="60">
        <f ca="1">IF(COUNTIF($B$30:$B87,$B87)=1,SUM(OFFSET(E87:P87,,,2,)),0)</f>
        <v>0</v>
      </c>
      <c r="S87" s="37"/>
      <c r="T87" s="38"/>
      <c r="U87" s="38"/>
      <c r="V87" s="39"/>
      <c r="W87" s="37"/>
      <c r="X87" s="38"/>
      <c r="Y87" s="38"/>
      <c r="Z87" s="39"/>
      <c r="AA87" s="37"/>
      <c r="AB87" s="38"/>
      <c r="AC87" s="38"/>
      <c r="AD87" s="39"/>
      <c r="AE87" s="37"/>
      <c r="AF87" s="38"/>
      <c r="AG87" s="38"/>
      <c r="AH87" s="39"/>
      <c r="AI87" s="37"/>
      <c r="AJ87" s="38"/>
      <c r="AK87" s="38"/>
      <c r="AL87" s="39"/>
      <c r="AM87" s="37"/>
      <c r="AN87" s="38"/>
      <c r="AO87" s="38"/>
      <c r="AP87" s="39"/>
      <c r="AQ87" s="37"/>
      <c r="AR87" s="38"/>
      <c r="AS87" s="38"/>
      <c r="AT87" s="39"/>
      <c r="AU87" s="37"/>
      <c r="AV87" s="38"/>
      <c r="AW87" s="38"/>
      <c r="AX87" s="39"/>
      <c r="AY87" s="37"/>
      <c r="AZ87" s="38"/>
      <c r="BA87" s="38"/>
      <c r="BB87" s="39"/>
      <c r="BC87" s="37"/>
      <c r="BD87" s="38"/>
      <c r="BE87" s="38"/>
      <c r="BF87" s="39"/>
      <c r="BG87" s="37"/>
      <c r="BH87" s="38"/>
      <c r="BI87" s="38"/>
      <c r="BJ87" s="39"/>
      <c r="BK87" s="37"/>
      <c r="BL87" s="38"/>
      <c r="BM87" s="38"/>
      <c r="BN87" s="39"/>
    </row>
    <row r="88" spans="1:66" x14ac:dyDescent="0.2">
      <c r="A88" s="58">
        <f t="shared" ca="1" si="17"/>
        <v>3</v>
      </c>
      <c r="B88" s="28" t="s">
        <v>18</v>
      </c>
      <c r="C88" s="28" t="str">
        <f>IF(COUNTIF($B$30:B88,B88)=1,"NB Total","RN Total")</f>
        <v>NB Total</v>
      </c>
      <c r="D88" s="28" t="s">
        <v>27</v>
      </c>
      <c r="E88" s="46">
        <f t="shared" ca="1" si="22"/>
        <v>4.8042238739653E-2</v>
      </c>
      <c r="F88" s="47">
        <f t="shared" ca="1" si="22"/>
        <v>0</v>
      </c>
      <c r="G88" s="47">
        <f t="shared" ca="1" si="22"/>
        <v>0</v>
      </c>
      <c r="H88" s="47">
        <f t="shared" ca="1" si="22"/>
        <v>0</v>
      </c>
      <c r="I88" s="47">
        <f t="shared" ca="1" si="22"/>
        <v>0</v>
      </c>
      <c r="J88" s="47">
        <f t="shared" ca="1" si="22"/>
        <v>0</v>
      </c>
      <c r="K88" s="47">
        <f t="shared" ca="1" si="22"/>
        <v>0</v>
      </c>
      <c r="L88" s="47">
        <f t="shared" ca="1" si="22"/>
        <v>0</v>
      </c>
      <c r="M88" s="47">
        <f t="shared" ca="1" si="22"/>
        <v>0</v>
      </c>
      <c r="N88" s="47">
        <f t="shared" ca="1" si="22"/>
        <v>0</v>
      </c>
      <c r="O88" s="47">
        <f t="shared" ca="1" si="22"/>
        <v>0</v>
      </c>
      <c r="P88" s="48">
        <f t="shared" ca="1" si="22"/>
        <v>0</v>
      </c>
      <c r="Q88" s="60">
        <f ca="1">IF(COUNTIF($B$30:$B88,$B88)=1,SUM(OFFSET(E88:P88,,,2,)),0)</f>
        <v>1.0920207402079571</v>
      </c>
      <c r="S88" s="37"/>
      <c r="T88" s="38"/>
      <c r="U88" s="38"/>
      <c r="V88" s="39"/>
      <c r="W88" s="37"/>
      <c r="X88" s="38"/>
      <c r="Y88" s="38"/>
      <c r="Z88" s="39"/>
      <c r="AA88" s="37"/>
      <c r="AB88" s="38"/>
      <c r="AC88" s="38"/>
      <c r="AD88" s="39"/>
      <c r="AE88" s="37"/>
      <c r="AF88" s="38"/>
      <c r="AG88" s="38"/>
      <c r="AH88" s="39"/>
      <c r="AI88" s="37"/>
      <c r="AJ88" s="38"/>
      <c r="AK88" s="38"/>
      <c r="AL88" s="39"/>
      <c r="AM88" s="37"/>
      <c r="AN88" s="38"/>
      <c r="AO88" s="38"/>
      <c r="AP88" s="39"/>
      <c r="AQ88" s="37"/>
      <c r="AR88" s="38"/>
      <c r="AS88" s="38"/>
      <c r="AT88" s="39"/>
      <c r="AU88" s="37"/>
      <c r="AV88" s="38"/>
      <c r="AW88" s="38"/>
      <c r="AX88" s="39"/>
      <c r="AY88" s="37"/>
      <c r="AZ88" s="38"/>
      <c r="BA88" s="38"/>
      <c r="BB88" s="39"/>
      <c r="BC88" s="37"/>
      <c r="BD88" s="38"/>
      <c r="BE88" s="38"/>
      <c r="BF88" s="39"/>
      <c r="BG88" s="37"/>
      <c r="BH88" s="38"/>
      <c r="BI88" s="38"/>
      <c r="BJ88" s="39"/>
      <c r="BK88" s="37"/>
      <c r="BL88" s="38"/>
      <c r="BM88" s="38"/>
      <c r="BN88" s="39"/>
    </row>
    <row r="89" spans="1:66" x14ac:dyDescent="0.2">
      <c r="A89" s="58">
        <f t="shared" ca="1" si="17"/>
        <v>13</v>
      </c>
      <c r="B89" s="28" t="s">
        <v>18</v>
      </c>
      <c r="C89" s="28" t="str">
        <f>IF(COUNTIF($B$30:B89,B89)=1,"NB Total","RN Total")</f>
        <v>RN Total</v>
      </c>
      <c r="D89" s="28" t="s">
        <v>27</v>
      </c>
      <c r="E89" s="46">
        <f t="shared" ca="1" si="22"/>
        <v>1.0439785014683041</v>
      </c>
      <c r="F89" s="47">
        <f t="shared" ca="1" si="22"/>
        <v>0</v>
      </c>
      <c r="G89" s="47">
        <f t="shared" ca="1" si="22"/>
        <v>0</v>
      </c>
      <c r="H89" s="47">
        <f t="shared" ca="1" si="22"/>
        <v>0</v>
      </c>
      <c r="I89" s="47">
        <f t="shared" ca="1" si="22"/>
        <v>0</v>
      </c>
      <c r="J89" s="47">
        <f t="shared" ca="1" si="22"/>
        <v>0</v>
      </c>
      <c r="K89" s="47">
        <f t="shared" ca="1" si="22"/>
        <v>0</v>
      </c>
      <c r="L89" s="47">
        <f t="shared" ca="1" si="22"/>
        <v>0</v>
      </c>
      <c r="M89" s="47">
        <f t="shared" ca="1" si="22"/>
        <v>0</v>
      </c>
      <c r="N89" s="47">
        <f t="shared" ca="1" si="22"/>
        <v>0</v>
      </c>
      <c r="O89" s="47">
        <f t="shared" ca="1" si="22"/>
        <v>0</v>
      </c>
      <c r="P89" s="48">
        <f t="shared" ca="1" si="22"/>
        <v>0</v>
      </c>
      <c r="Q89" s="60">
        <f ca="1">IF(COUNTIF($B$30:$B89,$B89)=1,SUM(OFFSET(E89:P89,,,2,)),0)</f>
        <v>0</v>
      </c>
      <c r="S89" s="37"/>
      <c r="T89" s="38"/>
      <c r="U89" s="38"/>
      <c r="V89" s="39"/>
      <c r="W89" s="37"/>
      <c r="X89" s="38"/>
      <c r="Y89" s="38"/>
      <c r="Z89" s="39"/>
      <c r="AA89" s="37"/>
      <c r="AB89" s="38"/>
      <c r="AC89" s="38"/>
      <c r="AD89" s="39"/>
      <c r="AE89" s="37"/>
      <c r="AF89" s="38"/>
      <c r="AG89" s="38"/>
      <c r="AH89" s="39"/>
      <c r="AI89" s="37"/>
      <c r="AJ89" s="38"/>
      <c r="AK89" s="38"/>
      <c r="AL89" s="39"/>
      <c r="AM89" s="37"/>
      <c r="AN89" s="38"/>
      <c r="AO89" s="38"/>
      <c r="AP89" s="39"/>
      <c r="AQ89" s="37"/>
      <c r="AR89" s="38"/>
      <c r="AS89" s="38"/>
      <c r="AT89" s="39"/>
      <c r="AU89" s="37"/>
      <c r="AV89" s="38"/>
      <c r="AW89" s="38"/>
      <c r="AX89" s="39"/>
      <c r="AY89" s="37"/>
      <c r="AZ89" s="38"/>
      <c r="BA89" s="38"/>
      <c r="BB89" s="39"/>
      <c r="BC89" s="37"/>
      <c r="BD89" s="38"/>
      <c r="BE89" s="38"/>
      <c r="BF89" s="39"/>
      <c r="BG89" s="37"/>
      <c r="BH89" s="38"/>
      <c r="BI89" s="38"/>
      <c r="BJ89" s="39"/>
      <c r="BK89" s="37"/>
      <c r="BL89" s="38"/>
      <c r="BM89" s="38"/>
      <c r="BN89" s="39"/>
    </row>
    <row r="90" spans="1:66" x14ac:dyDescent="0.2">
      <c r="A90" s="58">
        <f t="shared" ca="1" si="17"/>
        <v>13</v>
      </c>
      <c r="B90" s="28" t="s">
        <v>59</v>
      </c>
      <c r="C90" s="28" t="str">
        <f>IF(COUNTIF($B$30:B90,B90)=1,"NB Total","RN Total")</f>
        <v>NB Total</v>
      </c>
      <c r="D90" s="28" t="s">
        <v>27</v>
      </c>
      <c r="E90" s="46">
        <f t="shared" ref="E90:P99" ca="1" si="23">SUMIFS(OFFSET($V$30:$V$177,,E$28,,),OFFSET($U$30:$U$177,,E$28,,),$D90,OFFSET($T$30:$T$177,,E$28,,),$C90,OFFSET($S$30:$S$177,,E$28,,),$B90)/1000000</f>
        <v>0</v>
      </c>
      <c r="F90" s="47">
        <f t="shared" ca="1" si="23"/>
        <v>0</v>
      </c>
      <c r="G90" s="47">
        <f t="shared" ca="1" si="23"/>
        <v>0</v>
      </c>
      <c r="H90" s="47">
        <f t="shared" ca="1" si="23"/>
        <v>0</v>
      </c>
      <c r="I90" s="47">
        <f t="shared" ca="1" si="23"/>
        <v>0</v>
      </c>
      <c r="J90" s="47">
        <f t="shared" ca="1" si="23"/>
        <v>0</v>
      </c>
      <c r="K90" s="47">
        <f t="shared" ca="1" si="23"/>
        <v>0</v>
      </c>
      <c r="L90" s="47">
        <f t="shared" ca="1" si="23"/>
        <v>0</v>
      </c>
      <c r="M90" s="47">
        <f t="shared" ca="1" si="23"/>
        <v>0</v>
      </c>
      <c r="N90" s="47">
        <f t="shared" ca="1" si="23"/>
        <v>0</v>
      </c>
      <c r="O90" s="47">
        <f t="shared" ca="1" si="23"/>
        <v>0</v>
      </c>
      <c r="P90" s="48">
        <f t="shared" ca="1" si="23"/>
        <v>0</v>
      </c>
      <c r="Q90" s="60">
        <f ca="1">IF(COUNTIF($B$30:$B90,$B90)=1,SUM(OFFSET(E90:P90,,,2,)),0)</f>
        <v>0</v>
      </c>
      <c r="S90" s="37"/>
      <c r="T90" s="38"/>
      <c r="U90" s="38"/>
      <c r="V90" s="39"/>
      <c r="W90" s="37"/>
      <c r="X90" s="38"/>
      <c r="Y90" s="38"/>
      <c r="Z90" s="39"/>
      <c r="AA90" s="37"/>
      <c r="AB90" s="38"/>
      <c r="AC90" s="38"/>
      <c r="AD90" s="39"/>
      <c r="AE90" s="37"/>
      <c r="AF90" s="38"/>
      <c r="AG90" s="38"/>
      <c r="AH90" s="39"/>
      <c r="AI90" s="37"/>
      <c r="AJ90" s="38"/>
      <c r="AK90" s="38"/>
      <c r="AL90" s="39"/>
      <c r="AM90" s="37"/>
      <c r="AN90" s="38"/>
      <c r="AO90" s="38"/>
      <c r="AP90" s="39"/>
      <c r="AQ90" s="37"/>
      <c r="AR90" s="38"/>
      <c r="AS90" s="38"/>
      <c r="AT90" s="39"/>
      <c r="AU90" s="37"/>
      <c r="AV90" s="38"/>
      <c r="AW90" s="38"/>
      <c r="AX90" s="39"/>
      <c r="AY90" s="37"/>
      <c r="AZ90" s="38"/>
      <c r="BA90" s="38"/>
      <c r="BB90" s="39"/>
      <c r="BC90" s="37"/>
      <c r="BD90" s="38"/>
      <c r="BE90" s="38"/>
      <c r="BF90" s="39"/>
      <c r="BG90" s="37"/>
      <c r="BH90" s="38"/>
      <c r="BI90" s="38"/>
      <c r="BJ90" s="39"/>
      <c r="BK90" s="37"/>
      <c r="BL90" s="38"/>
      <c r="BM90" s="38"/>
      <c r="BN90" s="39"/>
    </row>
    <row r="91" spans="1:66" x14ac:dyDescent="0.2">
      <c r="A91" s="58">
        <f t="shared" ca="1" si="17"/>
        <v>13</v>
      </c>
      <c r="B91" s="28" t="s">
        <v>59</v>
      </c>
      <c r="C91" s="28" t="str">
        <f>IF(COUNTIF($B$30:B91,B91)=1,"NB Total","RN Total")</f>
        <v>RN Total</v>
      </c>
      <c r="D91" s="28" t="s">
        <v>27</v>
      </c>
      <c r="E91" s="46">
        <f t="shared" ca="1" si="23"/>
        <v>0</v>
      </c>
      <c r="F91" s="47">
        <f t="shared" ca="1" si="23"/>
        <v>0</v>
      </c>
      <c r="G91" s="47">
        <f t="shared" ca="1" si="23"/>
        <v>0</v>
      </c>
      <c r="H91" s="47">
        <f t="shared" ca="1" si="23"/>
        <v>0</v>
      </c>
      <c r="I91" s="47">
        <f t="shared" ca="1" si="23"/>
        <v>0</v>
      </c>
      <c r="J91" s="47">
        <f t="shared" ca="1" si="23"/>
        <v>0</v>
      </c>
      <c r="K91" s="47">
        <f t="shared" ca="1" si="23"/>
        <v>0</v>
      </c>
      <c r="L91" s="47">
        <f t="shared" ca="1" si="23"/>
        <v>0</v>
      </c>
      <c r="M91" s="47">
        <f t="shared" ca="1" si="23"/>
        <v>0</v>
      </c>
      <c r="N91" s="47">
        <f t="shared" ca="1" si="23"/>
        <v>0</v>
      </c>
      <c r="O91" s="47">
        <f t="shared" ca="1" si="23"/>
        <v>0</v>
      </c>
      <c r="P91" s="48">
        <f t="shared" ca="1" si="23"/>
        <v>0</v>
      </c>
      <c r="Q91" s="60">
        <f ca="1">IF(COUNTIF($B$30:$B91,$B91)=1,SUM(OFFSET(E91:P91,,,2,)),0)</f>
        <v>0</v>
      </c>
      <c r="S91" s="37"/>
      <c r="T91" s="38"/>
      <c r="U91" s="38"/>
      <c r="V91" s="39"/>
      <c r="W91" s="37"/>
      <c r="X91" s="38"/>
      <c r="Y91" s="38"/>
      <c r="Z91" s="39"/>
      <c r="AA91" s="37"/>
      <c r="AB91" s="38"/>
      <c r="AC91" s="38"/>
      <c r="AD91" s="39"/>
      <c r="AE91" s="37"/>
      <c r="AF91" s="38"/>
      <c r="AG91" s="38"/>
      <c r="AH91" s="39"/>
      <c r="AI91" s="37"/>
      <c r="AJ91" s="38"/>
      <c r="AK91" s="38"/>
      <c r="AL91" s="39"/>
      <c r="AM91" s="37"/>
      <c r="AN91" s="38"/>
      <c r="AO91" s="38"/>
      <c r="AP91" s="39"/>
      <c r="AQ91" s="37"/>
      <c r="AR91" s="38"/>
      <c r="AS91" s="38"/>
      <c r="AT91" s="39"/>
      <c r="AU91" s="37"/>
      <c r="AV91" s="38"/>
      <c r="AW91" s="38"/>
      <c r="AX91" s="39"/>
      <c r="AY91" s="37"/>
      <c r="AZ91" s="38"/>
      <c r="BA91" s="38"/>
      <c r="BB91" s="39"/>
      <c r="BC91" s="37"/>
      <c r="BD91" s="38"/>
      <c r="BE91" s="38"/>
      <c r="BF91" s="39"/>
      <c r="BG91" s="37"/>
      <c r="BH91" s="38"/>
      <c r="BI91" s="38"/>
      <c r="BJ91" s="39"/>
      <c r="BK91" s="37"/>
      <c r="BL91" s="38"/>
      <c r="BM91" s="38"/>
      <c r="BN91" s="39"/>
    </row>
    <row r="92" spans="1:66" x14ac:dyDescent="0.2">
      <c r="A92" s="58">
        <f t="shared" ca="1" si="17"/>
        <v>13</v>
      </c>
      <c r="B92" s="28" t="s">
        <v>60</v>
      </c>
      <c r="C92" s="28" t="str">
        <f>IF(COUNTIF($B$30:B92,B92)=1,"NB Total","RN Total")</f>
        <v>NB Total</v>
      </c>
      <c r="D92" s="28" t="s">
        <v>27</v>
      </c>
      <c r="E92" s="46">
        <f t="shared" ca="1" si="23"/>
        <v>0</v>
      </c>
      <c r="F92" s="47">
        <f t="shared" ca="1" si="23"/>
        <v>0</v>
      </c>
      <c r="G92" s="47">
        <f t="shared" ca="1" si="23"/>
        <v>0</v>
      </c>
      <c r="H92" s="47">
        <f t="shared" ca="1" si="23"/>
        <v>0</v>
      </c>
      <c r="I92" s="47">
        <f t="shared" ca="1" si="23"/>
        <v>0</v>
      </c>
      <c r="J92" s="47">
        <f t="shared" ca="1" si="23"/>
        <v>0</v>
      </c>
      <c r="K92" s="47">
        <f t="shared" ca="1" si="23"/>
        <v>0</v>
      </c>
      <c r="L92" s="47">
        <f t="shared" ca="1" si="23"/>
        <v>0</v>
      </c>
      <c r="M92" s="47">
        <f t="shared" ca="1" si="23"/>
        <v>0</v>
      </c>
      <c r="N92" s="47">
        <f t="shared" ca="1" si="23"/>
        <v>0</v>
      </c>
      <c r="O92" s="47">
        <f t="shared" ca="1" si="23"/>
        <v>0</v>
      </c>
      <c r="P92" s="48">
        <f t="shared" ca="1" si="23"/>
        <v>0</v>
      </c>
      <c r="Q92" s="60">
        <f ca="1">IF(COUNTIF($B$30:$B92,$B92)=1,SUM(OFFSET(E92:P92,,,2,)),0)</f>
        <v>0</v>
      </c>
      <c r="S92" s="37"/>
      <c r="T92" s="38"/>
      <c r="U92" s="38"/>
      <c r="V92" s="39"/>
      <c r="W92" s="37"/>
      <c r="X92" s="38"/>
      <c r="Y92" s="38"/>
      <c r="Z92" s="39"/>
      <c r="AA92" s="37"/>
      <c r="AB92" s="38"/>
      <c r="AC92" s="38"/>
      <c r="AD92" s="39"/>
      <c r="AE92" s="37"/>
      <c r="AF92" s="38"/>
      <c r="AG92" s="38"/>
      <c r="AH92" s="39"/>
      <c r="AI92" s="37"/>
      <c r="AJ92" s="38"/>
      <c r="AK92" s="38"/>
      <c r="AL92" s="39"/>
      <c r="AM92" s="37"/>
      <c r="AN92" s="38"/>
      <c r="AO92" s="38"/>
      <c r="AP92" s="39"/>
      <c r="AQ92" s="37"/>
      <c r="AR92" s="38"/>
      <c r="AS92" s="38"/>
      <c r="AT92" s="39"/>
      <c r="AU92" s="37"/>
      <c r="AV92" s="38"/>
      <c r="AW92" s="38"/>
      <c r="AX92" s="39"/>
      <c r="AY92" s="37"/>
      <c r="AZ92" s="38"/>
      <c r="BA92" s="38"/>
      <c r="BB92" s="39"/>
      <c r="BC92" s="37"/>
      <c r="BD92" s="38"/>
      <c r="BE92" s="38"/>
      <c r="BF92" s="39"/>
      <c r="BG92" s="37"/>
      <c r="BH92" s="38"/>
      <c r="BI92" s="38"/>
      <c r="BJ92" s="39"/>
      <c r="BK92" s="37"/>
      <c r="BL92" s="38"/>
      <c r="BM92" s="38"/>
      <c r="BN92" s="39"/>
    </row>
    <row r="93" spans="1:66" x14ac:dyDescent="0.2">
      <c r="A93" s="58">
        <f t="shared" ca="1" si="17"/>
        <v>13</v>
      </c>
      <c r="B93" s="28" t="s">
        <v>60</v>
      </c>
      <c r="C93" s="28" t="str">
        <f>IF(COUNTIF($B$30:B93,B93)=1,"NB Total","RN Total")</f>
        <v>RN Total</v>
      </c>
      <c r="D93" s="28" t="s">
        <v>27</v>
      </c>
      <c r="E93" s="46">
        <f t="shared" ca="1" si="23"/>
        <v>0</v>
      </c>
      <c r="F93" s="47">
        <f t="shared" ca="1" si="23"/>
        <v>0</v>
      </c>
      <c r="G93" s="47">
        <f t="shared" ca="1" si="23"/>
        <v>0</v>
      </c>
      <c r="H93" s="47">
        <f t="shared" ca="1" si="23"/>
        <v>0</v>
      </c>
      <c r="I93" s="47">
        <f t="shared" ca="1" si="23"/>
        <v>0</v>
      </c>
      <c r="J93" s="47">
        <f t="shared" ca="1" si="23"/>
        <v>0</v>
      </c>
      <c r="K93" s="47">
        <f t="shared" ca="1" si="23"/>
        <v>0</v>
      </c>
      <c r="L93" s="47">
        <f t="shared" ca="1" si="23"/>
        <v>0</v>
      </c>
      <c r="M93" s="47">
        <f t="shared" ca="1" si="23"/>
        <v>0</v>
      </c>
      <c r="N93" s="47">
        <f t="shared" ca="1" si="23"/>
        <v>0</v>
      </c>
      <c r="O93" s="47">
        <f t="shared" ca="1" si="23"/>
        <v>0</v>
      </c>
      <c r="P93" s="48">
        <f t="shared" ca="1" si="23"/>
        <v>0</v>
      </c>
      <c r="Q93" s="60">
        <f ca="1">IF(COUNTIF($B$30:$B93,$B93)=1,SUM(OFFSET(E93:P93,,,2,)),0)</f>
        <v>0</v>
      </c>
      <c r="S93" s="37"/>
      <c r="T93" s="38"/>
      <c r="U93" s="38"/>
      <c r="V93" s="39"/>
      <c r="W93" s="37"/>
      <c r="X93" s="38"/>
      <c r="Y93" s="38"/>
      <c r="Z93" s="39"/>
      <c r="AA93" s="37"/>
      <c r="AB93" s="38"/>
      <c r="AC93" s="38"/>
      <c r="AD93" s="39"/>
      <c r="AE93" s="37"/>
      <c r="AF93" s="38"/>
      <c r="AG93" s="38"/>
      <c r="AH93" s="39"/>
      <c r="AI93" s="37"/>
      <c r="AJ93" s="38"/>
      <c r="AK93" s="38"/>
      <c r="AL93" s="39"/>
      <c r="AM93" s="37"/>
      <c r="AN93" s="38"/>
      <c r="AO93" s="38"/>
      <c r="AP93" s="39"/>
      <c r="AQ93" s="37"/>
      <c r="AR93" s="38"/>
      <c r="AS93" s="38"/>
      <c r="AT93" s="39"/>
      <c r="AU93" s="37"/>
      <c r="AV93" s="38"/>
      <c r="AW93" s="38"/>
      <c r="AX93" s="39"/>
      <c r="AY93" s="37"/>
      <c r="AZ93" s="38"/>
      <c r="BA93" s="38"/>
      <c r="BB93" s="39"/>
      <c r="BC93" s="37"/>
      <c r="BD93" s="38"/>
      <c r="BE93" s="38"/>
      <c r="BF93" s="39"/>
      <c r="BG93" s="37"/>
      <c r="BH93" s="38"/>
      <c r="BI93" s="38"/>
      <c r="BJ93" s="39"/>
      <c r="BK93" s="37"/>
      <c r="BL93" s="38"/>
      <c r="BM93" s="38"/>
      <c r="BN93" s="39"/>
    </row>
    <row r="94" spans="1:66" x14ac:dyDescent="0.2">
      <c r="A94" s="58">
        <f t="shared" ca="1" si="17"/>
        <v>13</v>
      </c>
      <c r="B94" s="28" t="s">
        <v>61</v>
      </c>
      <c r="C94" s="28" t="str">
        <f>IF(COUNTIF($B$30:B94,B94)=1,"NB Total","RN Total")</f>
        <v>NB Total</v>
      </c>
      <c r="D94" s="28" t="s">
        <v>27</v>
      </c>
      <c r="E94" s="46">
        <f t="shared" ca="1" si="23"/>
        <v>0</v>
      </c>
      <c r="F94" s="47">
        <f t="shared" ca="1" si="23"/>
        <v>0</v>
      </c>
      <c r="G94" s="47">
        <f t="shared" ca="1" si="23"/>
        <v>0</v>
      </c>
      <c r="H94" s="47">
        <f t="shared" ca="1" si="23"/>
        <v>0</v>
      </c>
      <c r="I94" s="47">
        <f t="shared" ca="1" si="23"/>
        <v>0</v>
      </c>
      <c r="J94" s="47">
        <f t="shared" ca="1" si="23"/>
        <v>0</v>
      </c>
      <c r="K94" s="47">
        <f t="shared" ca="1" si="23"/>
        <v>0</v>
      </c>
      <c r="L94" s="47">
        <f t="shared" ca="1" si="23"/>
        <v>0</v>
      </c>
      <c r="M94" s="47">
        <f t="shared" ca="1" si="23"/>
        <v>0</v>
      </c>
      <c r="N94" s="47">
        <f t="shared" ca="1" si="23"/>
        <v>0</v>
      </c>
      <c r="O94" s="47">
        <f t="shared" ca="1" si="23"/>
        <v>0</v>
      </c>
      <c r="P94" s="48">
        <f t="shared" ca="1" si="23"/>
        <v>0</v>
      </c>
      <c r="Q94" s="60">
        <f ca="1">IF(COUNTIF($B$30:$B94,$B94)=1,SUM(OFFSET(E94:P94,,,2,)),0)</f>
        <v>0</v>
      </c>
      <c r="S94" s="37"/>
      <c r="T94" s="38"/>
      <c r="U94" s="38"/>
      <c r="V94" s="39"/>
      <c r="W94" s="37"/>
      <c r="X94" s="38"/>
      <c r="Y94" s="38"/>
      <c r="Z94" s="39"/>
      <c r="AA94" s="37"/>
      <c r="AB94" s="38"/>
      <c r="AC94" s="38"/>
      <c r="AD94" s="39"/>
      <c r="AE94" s="37"/>
      <c r="AF94" s="38"/>
      <c r="AG94" s="38"/>
      <c r="AH94" s="39"/>
      <c r="AI94" s="37"/>
      <c r="AJ94" s="38"/>
      <c r="AK94" s="38"/>
      <c r="AL94" s="39"/>
      <c r="AM94" s="37"/>
      <c r="AN94" s="38"/>
      <c r="AO94" s="38"/>
      <c r="AP94" s="39"/>
      <c r="AQ94" s="37"/>
      <c r="AR94" s="38"/>
      <c r="AS94" s="38"/>
      <c r="AT94" s="39"/>
      <c r="AU94" s="37"/>
      <c r="AV94" s="38"/>
      <c r="AW94" s="38"/>
      <c r="AX94" s="39"/>
      <c r="AY94" s="37"/>
      <c r="AZ94" s="38"/>
      <c r="BA94" s="38"/>
      <c r="BB94" s="39"/>
      <c r="BC94" s="37"/>
      <c r="BD94" s="38"/>
      <c r="BE94" s="38"/>
      <c r="BF94" s="39"/>
      <c r="BG94" s="37"/>
      <c r="BH94" s="38"/>
      <c r="BI94" s="38"/>
      <c r="BJ94" s="39"/>
      <c r="BK94" s="37"/>
      <c r="BL94" s="38"/>
      <c r="BM94" s="38"/>
      <c r="BN94" s="39"/>
    </row>
    <row r="95" spans="1:66" x14ac:dyDescent="0.2">
      <c r="A95" s="58">
        <f t="shared" ref="A95:A103" ca="1" si="24">IF($B95="PAM - Health Protector",999,_xlfn.RANK.EQ($Q95,$Q$30:$Q$103))</f>
        <v>13</v>
      </c>
      <c r="B95" s="28" t="s">
        <v>61</v>
      </c>
      <c r="C95" s="28" t="str">
        <f>IF(COUNTIF($B$30:B95,B95)=1,"NB Total","RN Total")</f>
        <v>RN Total</v>
      </c>
      <c r="D95" s="28" t="s">
        <v>27</v>
      </c>
      <c r="E95" s="46">
        <f t="shared" ca="1" si="23"/>
        <v>0</v>
      </c>
      <c r="F95" s="47">
        <f t="shared" ca="1" si="23"/>
        <v>0</v>
      </c>
      <c r="G95" s="47">
        <f t="shared" ca="1" si="23"/>
        <v>0</v>
      </c>
      <c r="H95" s="47">
        <f t="shared" ca="1" si="23"/>
        <v>0</v>
      </c>
      <c r="I95" s="47">
        <f t="shared" ca="1" si="23"/>
        <v>0</v>
      </c>
      <c r="J95" s="47">
        <f t="shared" ca="1" si="23"/>
        <v>0</v>
      </c>
      <c r="K95" s="47">
        <f t="shared" ca="1" si="23"/>
        <v>0</v>
      </c>
      <c r="L95" s="47">
        <f t="shared" ca="1" si="23"/>
        <v>0</v>
      </c>
      <c r="M95" s="47">
        <f t="shared" ca="1" si="23"/>
        <v>0</v>
      </c>
      <c r="N95" s="47">
        <f t="shared" ca="1" si="23"/>
        <v>0</v>
      </c>
      <c r="O95" s="47">
        <f t="shared" ca="1" si="23"/>
        <v>0</v>
      </c>
      <c r="P95" s="48">
        <f t="shared" ca="1" si="23"/>
        <v>0</v>
      </c>
      <c r="Q95" s="60">
        <f ca="1">IF(COUNTIF($B$30:$B95,$B95)=1,SUM(OFFSET(E95:P95,,,2,)),0)</f>
        <v>0</v>
      </c>
      <c r="S95" s="37"/>
      <c r="T95" s="38"/>
      <c r="U95" s="38"/>
      <c r="V95" s="39"/>
      <c r="W95" s="37"/>
      <c r="X95" s="38"/>
      <c r="Y95" s="38"/>
      <c r="Z95" s="39"/>
      <c r="AA95" s="37"/>
      <c r="AB95" s="38"/>
      <c r="AC95" s="38"/>
      <c r="AD95" s="39"/>
      <c r="AE95" s="37"/>
      <c r="AF95" s="38"/>
      <c r="AG95" s="38"/>
      <c r="AH95" s="39"/>
      <c r="AI95" s="37"/>
      <c r="AJ95" s="38"/>
      <c r="AK95" s="38"/>
      <c r="AL95" s="39"/>
      <c r="AM95" s="37"/>
      <c r="AN95" s="38"/>
      <c r="AO95" s="38"/>
      <c r="AP95" s="39"/>
      <c r="AQ95" s="37"/>
      <c r="AR95" s="38"/>
      <c r="AS95" s="38"/>
      <c r="AT95" s="39"/>
      <c r="AU95" s="37"/>
      <c r="AV95" s="38"/>
      <c r="AW95" s="38"/>
      <c r="AX95" s="39"/>
      <c r="AY95" s="37"/>
      <c r="AZ95" s="38"/>
      <c r="BA95" s="38"/>
      <c r="BB95" s="39"/>
      <c r="BC95" s="37"/>
      <c r="BD95" s="38"/>
      <c r="BE95" s="38"/>
      <c r="BF95" s="39"/>
      <c r="BG95" s="37"/>
      <c r="BH95" s="38"/>
      <c r="BI95" s="38"/>
      <c r="BJ95" s="39"/>
      <c r="BK95" s="37"/>
      <c r="BL95" s="38"/>
      <c r="BM95" s="38"/>
      <c r="BN95" s="39"/>
    </row>
    <row r="96" spans="1:66" x14ac:dyDescent="0.2">
      <c r="A96" s="58">
        <f t="shared" ca="1" si="24"/>
        <v>4</v>
      </c>
      <c r="B96" s="28" t="s">
        <v>15</v>
      </c>
      <c r="C96" s="28" t="str">
        <f>IF(COUNTIF($B$30:B96,B96)=1,"NB Total","RN Total")</f>
        <v>NB Total</v>
      </c>
      <c r="D96" s="28" t="s">
        <v>27</v>
      </c>
      <c r="E96" s="46">
        <f t="shared" ca="1" si="23"/>
        <v>0.20766646321630947</v>
      </c>
      <c r="F96" s="47">
        <f t="shared" ca="1" si="23"/>
        <v>0</v>
      </c>
      <c r="G96" s="47">
        <f t="shared" ca="1" si="23"/>
        <v>0</v>
      </c>
      <c r="H96" s="47">
        <f t="shared" ca="1" si="23"/>
        <v>0</v>
      </c>
      <c r="I96" s="47">
        <f t="shared" ca="1" si="23"/>
        <v>0</v>
      </c>
      <c r="J96" s="47">
        <f t="shared" ca="1" si="23"/>
        <v>0</v>
      </c>
      <c r="K96" s="47">
        <f t="shared" ca="1" si="23"/>
        <v>0</v>
      </c>
      <c r="L96" s="47">
        <f t="shared" ca="1" si="23"/>
        <v>0</v>
      </c>
      <c r="M96" s="47">
        <f t="shared" ca="1" si="23"/>
        <v>0</v>
      </c>
      <c r="N96" s="47">
        <f t="shared" ca="1" si="23"/>
        <v>0</v>
      </c>
      <c r="O96" s="47">
        <f t="shared" ca="1" si="23"/>
        <v>0</v>
      </c>
      <c r="P96" s="48">
        <f t="shared" ca="1" si="23"/>
        <v>0</v>
      </c>
      <c r="Q96" s="60">
        <f ca="1">IF(COUNTIF($B$30:$B96,$B96)=1,SUM(OFFSET(E96:P96,,,2,)),0)</f>
        <v>0.81454253139112764</v>
      </c>
      <c r="S96" s="37"/>
      <c r="T96" s="38"/>
      <c r="U96" s="38"/>
      <c r="V96" s="39"/>
      <c r="W96" s="37"/>
      <c r="X96" s="38"/>
      <c r="Y96" s="38"/>
      <c r="Z96" s="39"/>
      <c r="AA96" s="37"/>
      <c r="AB96" s="38"/>
      <c r="AC96" s="38"/>
      <c r="AD96" s="39"/>
      <c r="AE96" s="37"/>
      <c r="AF96" s="38"/>
      <c r="AG96" s="38"/>
      <c r="AH96" s="39"/>
      <c r="AI96" s="37"/>
      <c r="AJ96" s="38"/>
      <c r="AK96" s="38"/>
      <c r="AL96" s="39"/>
      <c r="AM96" s="37"/>
      <c r="AN96" s="38"/>
      <c r="AO96" s="38"/>
      <c r="AP96" s="39"/>
      <c r="AQ96" s="37"/>
      <c r="AR96" s="38"/>
      <c r="AS96" s="38"/>
      <c r="AT96" s="39"/>
      <c r="AU96" s="37"/>
      <c r="AV96" s="38"/>
      <c r="AW96" s="38"/>
      <c r="AX96" s="39"/>
      <c r="AY96" s="37"/>
      <c r="AZ96" s="38"/>
      <c r="BA96" s="38"/>
      <c r="BB96" s="39"/>
      <c r="BC96" s="37"/>
      <c r="BD96" s="38"/>
      <c r="BE96" s="38"/>
      <c r="BF96" s="39"/>
      <c r="BG96" s="37"/>
      <c r="BH96" s="38"/>
      <c r="BI96" s="38"/>
      <c r="BJ96" s="39"/>
      <c r="BK96" s="37"/>
      <c r="BL96" s="38"/>
      <c r="BM96" s="38"/>
      <c r="BN96" s="39"/>
    </row>
    <row r="97" spans="1:66" x14ac:dyDescent="0.2">
      <c r="A97" s="58">
        <f t="shared" ca="1" si="24"/>
        <v>13</v>
      </c>
      <c r="B97" s="28" t="s">
        <v>15</v>
      </c>
      <c r="C97" s="28" t="str">
        <f>IF(COUNTIF($B$30:B97,B97)=1,"NB Total","RN Total")</f>
        <v>RN Total</v>
      </c>
      <c r="D97" s="28" t="s">
        <v>27</v>
      </c>
      <c r="E97" s="46">
        <f t="shared" ca="1" si="23"/>
        <v>0.60687606817481821</v>
      </c>
      <c r="F97" s="47">
        <f t="shared" ca="1" si="23"/>
        <v>0</v>
      </c>
      <c r="G97" s="47">
        <f t="shared" ca="1" si="23"/>
        <v>0</v>
      </c>
      <c r="H97" s="47">
        <f t="shared" ca="1" si="23"/>
        <v>0</v>
      </c>
      <c r="I97" s="47">
        <f t="shared" ca="1" si="23"/>
        <v>0</v>
      </c>
      <c r="J97" s="47">
        <f t="shared" ca="1" si="23"/>
        <v>0</v>
      </c>
      <c r="K97" s="47">
        <f t="shared" ca="1" si="23"/>
        <v>0</v>
      </c>
      <c r="L97" s="47">
        <f t="shared" ca="1" si="23"/>
        <v>0</v>
      </c>
      <c r="M97" s="47">
        <f t="shared" ca="1" si="23"/>
        <v>0</v>
      </c>
      <c r="N97" s="47">
        <f t="shared" ca="1" si="23"/>
        <v>0</v>
      </c>
      <c r="O97" s="47">
        <f t="shared" ca="1" si="23"/>
        <v>0</v>
      </c>
      <c r="P97" s="48">
        <f t="shared" ca="1" si="23"/>
        <v>0</v>
      </c>
      <c r="Q97" s="60">
        <f ca="1">IF(COUNTIF($B$30:$B97,$B97)=1,SUM(OFFSET(E97:P97,,,2,)),0)</f>
        <v>0</v>
      </c>
      <c r="S97" s="37"/>
      <c r="T97" s="38"/>
      <c r="U97" s="38"/>
      <c r="V97" s="39"/>
      <c r="W97" s="37"/>
      <c r="X97" s="38"/>
      <c r="Y97" s="38"/>
      <c r="Z97" s="39"/>
      <c r="AA97" s="37"/>
      <c r="AB97" s="38"/>
      <c r="AC97" s="38"/>
      <c r="AD97" s="39"/>
      <c r="AE97" s="37"/>
      <c r="AF97" s="38"/>
      <c r="AG97" s="38"/>
      <c r="AH97" s="39"/>
      <c r="AI97" s="37"/>
      <c r="AJ97" s="38"/>
      <c r="AK97" s="38"/>
      <c r="AL97" s="39"/>
      <c r="AM97" s="37"/>
      <c r="AN97" s="38"/>
      <c r="AO97" s="38"/>
      <c r="AP97" s="39"/>
      <c r="AQ97" s="37"/>
      <c r="AR97" s="38"/>
      <c r="AS97" s="38"/>
      <c r="AT97" s="39"/>
      <c r="AU97" s="37"/>
      <c r="AV97" s="38"/>
      <c r="AW97" s="38"/>
      <c r="AX97" s="39"/>
      <c r="AY97" s="37"/>
      <c r="AZ97" s="38"/>
      <c r="BA97" s="38"/>
      <c r="BB97" s="39"/>
      <c r="BC97" s="37"/>
      <c r="BD97" s="38"/>
      <c r="BE97" s="38"/>
      <c r="BF97" s="39"/>
      <c r="BG97" s="37"/>
      <c r="BH97" s="38"/>
      <c r="BI97" s="38"/>
      <c r="BJ97" s="39"/>
      <c r="BK97" s="37"/>
      <c r="BL97" s="38"/>
      <c r="BM97" s="38"/>
      <c r="BN97" s="39"/>
    </row>
    <row r="98" spans="1:66" x14ac:dyDescent="0.2">
      <c r="A98" s="58">
        <f t="shared" ca="1" si="24"/>
        <v>8</v>
      </c>
      <c r="B98" s="28" t="s">
        <v>38</v>
      </c>
      <c r="C98" s="28" t="str">
        <f>IF(COUNTIF($B$30:B98,B98)=1,"NB Total","RN Total")</f>
        <v>NB Total</v>
      </c>
      <c r="D98" s="28" t="s">
        <v>27</v>
      </c>
      <c r="E98" s="46">
        <f t="shared" ca="1" si="23"/>
        <v>9.3631538690668731E-3</v>
      </c>
      <c r="F98" s="47">
        <f t="shared" ca="1" si="23"/>
        <v>0</v>
      </c>
      <c r="G98" s="47">
        <f t="shared" ca="1" si="23"/>
        <v>0</v>
      </c>
      <c r="H98" s="47">
        <f t="shared" ca="1" si="23"/>
        <v>0</v>
      </c>
      <c r="I98" s="47">
        <f t="shared" ca="1" si="23"/>
        <v>0</v>
      </c>
      <c r="J98" s="47">
        <f t="shared" ca="1" si="23"/>
        <v>0</v>
      </c>
      <c r="K98" s="47">
        <f t="shared" ca="1" si="23"/>
        <v>0</v>
      </c>
      <c r="L98" s="47">
        <f t="shared" ca="1" si="23"/>
        <v>0</v>
      </c>
      <c r="M98" s="47">
        <f t="shared" ca="1" si="23"/>
        <v>0</v>
      </c>
      <c r="N98" s="47">
        <f t="shared" ca="1" si="23"/>
        <v>0</v>
      </c>
      <c r="O98" s="47">
        <f t="shared" ca="1" si="23"/>
        <v>0</v>
      </c>
      <c r="P98" s="48">
        <f t="shared" ca="1" si="23"/>
        <v>0</v>
      </c>
      <c r="Q98" s="60">
        <f ca="1">IF(COUNTIF($B$30:$B98,$B98)=1,SUM(OFFSET(E98:P98,,,2,)),0)</f>
        <v>5.784531034932397E-2</v>
      </c>
      <c r="S98" s="37"/>
      <c r="T98" s="38"/>
      <c r="U98" s="38"/>
      <c r="V98" s="39"/>
      <c r="W98" s="37"/>
      <c r="X98" s="38"/>
      <c r="Y98" s="38"/>
      <c r="Z98" s="39"/>
      <c r="AA98" s="37"/>
      <c r="AB98" s="38"/>
      <c r="AC98" s="38"/>
      <c r="AD98" s="39"/>
      <c r="AE98" s="37"/>
      <c r="AF98" s="38"/>
      <c r="AG98" s="38"/>
      <c r="AH98" s="39"/>
      <c r="AI98" s="37"/>
      <c r="AJ98" s="38"/>
      <c r="AK98" s="38"/>
      <c r="AL98" s="39"/>
      <c r="AM98" s="37"/>
      <c r="AN98" s="38"/>
      <c r="AO98" s="38"/>
      <c r="AP98" s="39"/>
      <c r="AQ98" s="37"/>
      <c r="AR98" s="38"/>
      <c r="AS98" s="38"/>
      <c r="AT98" s="39"/>
      <c r="AU98" s="37"/>
      <c r="AV98" s="38"/>
      <c r="AW98" s="38"/>
      <c r="AX98" s="39"/>
      <c r="AY98" s="37"/>
      <c r="AZ98" s="38"/>
      <c r="BA98" s="38"/>
      <c r="BB98" s="39"/>
      <c r="BC98" s="37"/>
      <c r="BD98" s="38"/>
      <c r="BE98" s="38"/>
      <c r="BF98" s="39"/>
      <c r="BG98" s="37"/>
      <c r="BH98" s="38"/>
      <c r="BI98" s="38"/>
      <c r="BJ98" s="39"/>
      <c r="BK98" s="37"/>
      <c r="BL98" s="38"/>
      <c r="BM98" s="38"/>
      <c r="BN98" s="39"/>
    </row>
    <row r="99" spans="1:66" x14ac:dyDescent="0.2">
      <c r="A99" s="58">
        <f t="shared" ca="1" si="24"/>
        <v>13</v>
      </c>
      <c r="B99" s="28" t="s">
        <v>38</v>
      </c>
      <c r="C99" s="28" t="str">
        <f>IF(COUNTIF($B$30:B99,B99)=1,"NB Total","RN Total")</f>
        <v>RN Total</v>
      </c>
      <c r="D99" s="28" t="s">
        <v>27</v>
      </c>
      <c r="E99" s="46">
        <f t="shared" ca="1" si="23"/>
        <v>4.8482156480257096E-2</v>
      </c>
      <c r="F99" s="47">
        <f t="shared" ca="1" si="23"/>
        <v>0</v>
      </c>
      <c r="G99" s="47">
        <f t="shared" ca="1" si="23"/>
        <v>0</v>
      </c>
      <c r="H99" s="47">
        <f t="shared" ca="1" si="23"/>
        <v>0</v>
      </c>
      <c r="I99" s="47">
        <f t="shared" ca="1" si="23"/>
        <v>0</v>
      </c>
      <c r="J99" s="47">
        <f t="shared" ca="1" si="23"/>
        <v>0</v>
      </c>
      <c r="K99" s="47">
        <f t="shared" ca="1" si="23"/>
        <v>0</v>
      </c>
      <c r="L99" s="47">
        <f t="shared" ca="1" si="23"/>
        <v>0</v>
      </c>
      <c r="M99" s="47">
        <f t="shared" ca="1" si="23"/>
        <v>0</v>
      </c>
      <c r="N99" s="47">
        <f t="shared" ca="1" si="23"/>
        <v>0</v>
      </c>
      <c r="O99" s="47">
        <f t="shared" ca="1" si="23"/>
        <v>0</v>
      </c>
      <c r="P99" s="48">
        <f t="shared" ca="1" si="23"/>
        <v>0</v>
      </c>
      <c r="Q99" s="60">
        <f ca="1">IF(COUNTIF($B$30:$B99,$B99)=1,SUM(OFFSET(E99:P99,,,2,)),0)</f>
        <v>0</v>
      </c>
      <c r="S99" s="37"/>
      <c r="T99" s="38"/>
      <c r="U99" s="38"/>
      <c r="V99" s="39"/>
      <c r="W99" s="37"/>
      <c r="X99" s="38"/>
      <c r="Y99" s="38"/>
      <c r="Z99" s="39"/>
      <c r="AA99" s="37"/>
      <c r="AB99" s="38"/>
      <c r="AC99" s="38"/>
      <c r="AD99" s="39"/>
      <c r="AE99" s="37"/>
      <c r="AF99" s="38"/>
      <c r="AG99" s="38"/>
      <c r="AH99" s="39"/>
      <c r="AI99" s="37"/>
      <c r="AJ99" s="38"/>
      <c r="AK99" s="38"/>
      <c r="AL99" s="39"/>
      <c r="AM99" s="37"/>
      <c r="AN99" s="38"/>
      <c r="AO99" s="38"/>
      <c r="AP99" s="39"/>
      <c r="AQ99" s="37"/>
      <c r="AR99" s="38"/>
      <c r="AS99" s="38"/>
      <c r="AT99" s="39"/>
      <c r="AU99" s="37"/>
      <c r="AV99" s="38"/>
      <c r="AW99" s="38"/>
      <c r="AX99" s="39"/>
      <c r="AY99" s="37"/>
      <c r="AZ99" s="38"/>
      <c r="BA99" s="38"/>
      <c r="BB99" s="39"/>
      <c r="BC99" s="37"/>
      <c r="BD99" s="38"/>
      <c r="BE99" s="38"/>
      <c r="BF99" s="39"/>
      <c r="BG99" s="37"/>
      <c r="BH99" s="38"/>
      <c r="BI99" s="38"/>
      <c r="BJ99" s="39"/>
      <c r="BK99" s="37"/>
      <c r="BL99" s="38"/>
      <c r="BM99" s="38"/>
      <c r="BN99" s="39"/>
    </row>
    <row r="100" spans="1:66" x14ac:dyDescent="0.2">
      <c r="A100" s="58">
        <f t="shared" ca="1" si="24"/>
        <v>13</v>
      </c>
      <c r="B100" s="28" t="s">
        <v>62</v>
      </c>
      <c r="C100" s="28" t="str">
        <f>IF(COUNTIF($B$30:B100,B100)=1,"NB Total","RN Total")</f>
        <v>NB Total</v>
      </c>
      <c r="D100" s="28" t="s">
        <v>27</v>
      </c>
      <c r="E100" s="46">
        <f t="shared" ref="E100:P109" ca="1" si="25">SUMIFS(OFFSET($V$30:$V$177,,E$28,,),OFFSET($U$30:$U$177,,E$28,,),$D100,OFFSET($T$30:$T$177,,E$28,,),$C100,OFFSET($S$30:$S$177,,E$28,,),$B100)/1000000</f>
        <v>0</v>
      </c>
      <c r="F100" s="47">
        <f t="shared" ca="1" si="25"/>
        <v>0</v>
      </c>
      <c r="G100" s="47">
        <f t="shared" ca="1" si="25"/>
        <v>0</v>
      </c>
      <c r="H100" s="47">
        <f t="shared" ca="1" si="25"/>
        <v>0</v>
      </c>
      <c r="I100" s="47">
        <f t="shared" ca="1" si="25"/>
        <v>0</v>
      </c>
      <c r="J100" s="47">
        <f t="shared" ca="1" si="25"/>
        <v>0</v>
      </c>
      <c r="K100" s="47">
        <f t="shared" ca="1" si="25"/>
        <v>0</v>
      </c>
      <c r="L100" s="47">
        <f t="shared" ca="1" si="25"/>
        <v>0</v>
      </c>
      <c r="M100" s="47">
        <f t="shared" ca="1" si="25"/>
        <v>0</v>
      </c>
      <c r="N100" s="47">
        <f t="shared" ca="1" si="25"/>
        <v>0</v>
      </c>
      <c r="O100" s="47">
        <f t="shared" ca="1" si="25"/>
        <v>0</v>
      </c>
      <c r="P100" s="48">
        <f t="shared" ca="1" si="25"/>
        <v>0</v>
      </c>
      <c r="Q100" s="60">
        <f ca="1">IF(COUNTIF($B$30:$B100,$B100)=1,SUM(OFFSET(E100:P100,,,2,)),0)</f>
        <v>0</v>
      </c>
      <c r="S100" s="37"/>
      <c r="T100" s="38"/>
      <c r="U100" s="38"/>
      <c r="V100" s="39"/>
      <c r="W100" s="37"/>
      <c r="X100" s="38"/>
      <c r="Y100" s="38"/>
      <c r="Z100" s="39"/>
      <c r="AA100" s="37"/>
      <c r="AB100" s="38"/>
      <c r="AC100" s="38"/>
      <c r="AD100" s="39"/>
      <c r="AE100" s="37"/>
      <c r="AF100" s="38"/>
      <c r="AG100" s="38"/>
      <c r="AH100" s="39"/>
      <c r="AI100" s="37"/>
      <c r="AJ100" s="38"/>
      <c r="AK100" s="38"/>
      <c r="AL100" s="39"/>
      <c r="AM100" s="37"/>
      <c r="AN100" s="38"/>
      <c r="AO100" s="38"/>
      <c r="AP100" s="39"/>
      <c r="AQ100" s="37"/>
      <c r="AR100" s="38"/>
      <c r="AS100" s="38"/>
      <c r="AT100" s="39"/>
      <c r="AU100" s="37"/>
      <c r="AV100" s="38"/>
      <c r="AW100" s="38"/>
      <c r="AX100" s="39"/>
      <c r="AY100" s="37"/>
      <c r="AZ100" s="38"/>
      <c r="BA100" s="38"/>
      <c r="BB100" s="39"/>
      <c r="BC100" s="37"/>
      <c r="BD100" s="38"/>
      <c r="BE100" s="38"/>
      <c r="BF100" s="39"/>
      <c r="BG100" s="37"/>
      <c r="BH100" s="38"/>
      <c r="BI100" s="38"/>
      <c r="BJ100" s="39"/>
      <c r="BK100" s="37"/>
      <c r="BL100" s="38"/>
      <c r="BM100" s="38"/>
      <c r="BN100" s="39"/>
    </row>
    <row r="101" spans="1:66" x14ac:dyDescent="0.2">
      <c r="A101" s="58">
        <f t="shared" ca="1" si="24"/>
        <v>13</v>
      </c>
      <c r="B101" s="28" t="s">
        <v>62</v>
      </c>
      <c r="C101" s="28" t="str">
        <f>IF(COUNTIF($B$30:B101,B101)=1,"NB Total","RN Total")</f>
        <v>RN Total</v>
      </c>
      <c r="D101" s="28" t="s">
        <v>27</v>
      </c>
      <c r="E101" s="46">
        <f t="shared" ca="1" si="25"/>
        <v>0</v>
      </c>
      <c r="F101" s="47">
        <f t="shared" ca="1" si="25"/>
        <v>0</v>
      </c>
      <c r="G101" s="47">
        <f t="shared" ca="1" si="25"/>
        <v>0</v>
      </c>
      <c r="H101" s="47">
        <f t="shared" ca="1" si="25"/>
        <v>0</v>
      </c>
      <c r="I101" s="47">
        <f t="shared" ca="1" si="25"/>
        <v>0</v>
      </c>
      <c r="J101" s="47">
        <f t="shared" ca="1" si="25"/>
        <v>0</v>
      </c>
      <c r="K101" s="47">
        <f t="shared" ca="1" si="25"/>
        <v>0</v>
      </c>
      <c r="L101" s="47">
        <f t="shared" ca="1" si="25"/>
        <v>0</v>
      </c>
      <c r="M101" s="47">
        <f t="shared" ca="1" si="25"/>
        <v>0</v>
      </c>
      <c r="N101" s="47">
        <f t="shared" ca="1" si="25"/>
        <v>0</v>
      </c>
      <c r="O101" s="47">
        <f t="shared" ca="1" si="25"/>
        <v>0</v>
      </c>
      <c r="P101" s="48">
        <f t="shared" ca="1" si="25"/>
        <v>0</v>
      </c>
      <c r="Q101" s="60">
        <f ca="1">IF(COUNTIF($B$30:$B101,$B101)=1,SUM(OFFSET(E101:P101,,,2,)),0)</f>
        <v>0</v>
      </c>
      <c r="S101" s="37"/>
      <c r="T101" s="38"/>
      <c r="U101" s="38"/>
      <c r="V101" s="39"/>
      <c r="W101" s="37"/>
      <c r="X101" s="38"/>
      <c r="Y101" s="38"/>
      <c r="Z101" s="39"/>
      <c r="AA101" s="37"/>
      <c r="AB101" s="38"/>
      <c r="AC101" s="38"/>
      <c r="AD101" s="39"/>
      <c r="AE101" s="37"/>
      <c r="AF101" s="38"/>
      <c r="AG101" s="38"/>
      <c r="AH101" s="39"/>
      <c r="AI101" s="37"/>
      <c r="AJ101" s="38"/>
      <c r="AK101" s="38"/>
      <c r="AL101" s="39"/>
      <c r="AM101" s="37"/>
      <c r="AN101" s="38"/>
      <c r="AO101" s="38"/>
      <c r="AP101" s="39"/>
      <c r="AQ101" s="37"/>
      <c r="AR101" s="38"/>
      <c r="AS101" s="38"/>
      <c r="AT101" s="39"/>
      <c r="AU101" s="37"/>
      <c r="AV101" s="38"/>
      <c r="AW101" s="38"/>
      <c r="AX101" s="39"/>
      <c r="AY101" s="37"/>
      <c r="AZ101" s="38"/>
      <c r="BA101" s="38"/>
      <c r="BB101" s="39"/>
      <c r="BC101" s="37"/>
      <c r="BD101" s="38"/>
      <c r="BE101" s="38"/>
      <c r="BF101" s="39"/>
      <c r="BG101" s="37"/>
      <c r="BH101" s="38"/>
      <c r="BI101" s="38"/>
      <c r="BJ101" s="39"/>
      <c r="BK101" s="37"/>
      <c r="BL101" s="38"/>
      <c r="BM101" s="38"/>
      <c r="BN101" s="39"/>
    </row>
    <row r="102" spans="1:66" x14ac:dyDescent="0.2">
      <c r="A102" s="58">
        <f t="shared" ca="1" si="24"/>
        <v>10</v>
      </c>
      <c r="B102" s="28" t="s">
        <v>39</v>
      </c>
      <c r="C102" s="28" t="str">
        <f>IF(COUNTIF($B$30:B102,B102)=1,"NB Total","RN Total")</f>
        <v>NB Total</v>
      </c>
      <c r="D102" s="28" t="s">
        <v>27</v>
      </c>
      <c r="E102" s="46">
        <f t="shared" ca="1" si="25"/>
        <v>3.4590228360322261E-3</v>
      </c>
      <c r="F102" s="49">
        <f t="shared" ca="1" si="25"/>
        <v>0</v>
      </c>
      <c r="G102" s="47">
        <f t="shared" ca="1" si="25"/>
        <v>0</v>
      </c>
      <c r="H102" s="49">
        <f t="shared" ca="1" si="25"/>
        <v>0</v>
      </c>
      <c r="I102" s="47">
        <f t="shared" ca="1" si="25"/>
        <v>0</v>
      </c>
      <c r="J102" s="47">
        <f t="shared" ca="1" si="25"/>
        <v>0</v>
      </c>
      <c r="K102" s="47">
        <f t="shared" ca="1" si="25"/>
        <v>0</v>
      </c>
      <c r="L102" s="47">
        <f t="shared" ca="1" si="25"/>
        <v>0</v>
      </c>
      <c r="M102" s="47">
        <f t="shared" ca="1" si="25"/>
        <v>0</v>
      </c>
      <c r="N102" s="47">
        <f t="shared" ca="1" si="25"/>
        <v>0</v>
      </c>
      <c r="O102" s="47">
        <f t="shared" ca="1" si="25"/>
        <v>0</v>
      </c>
      <c r="P102" s="48">
        <f t="shared" ca="1" si="25"/>
        <v>0</v>
      </c>
      <c r="Q102" s="60">
        <f ca="1">IF(COUNTIF($B$30:$B102,$B102)=1,SUM(OFFSET(E102:P102,,,2,)),0)</f>
        <v>2.682453293602503E-2</v>
      </c>
      <c r="S102" s="37"/>
      <c r="T102" s="38"/>
      <c r="U102" s="38"/>
      <c r="V102" s="39"/>
      <c r="W102" s="37"/>
      <c r="X102" s="38"/>
      <c r="Y102" s="38"/>
      <c r="Z102" s="39"/>
      <c r="AA102" s="37"/>
      <c r="AB102" s="38"/>
      <c r="AC102" s="38"/>
      <c r="AD102" s="39"/>
      <c r="AE102" s="37"/>
      <c r="AF102" s="38"/>
      <c r="AG102" s="38"/>
      <c r="AH102" s="39"/>
      <c r="AI102" s="37"/>
      <c r="AJ102" s="38"/>
      <c r="AK102" s="38"/>
      <c r="AL102" s="39"/>
      <c r="AM102" s="37"/>
      <c r="AN102" s="38"/>
      <c r="AO102" s="38"/>
      <c r="AP102" s="39"/>
      <c r="AQ102" s="37"/>
      <c r="AR102" s="38"/>
      <c r="AS102" s="38"/>
      <c r="AT102" s="39"/>
      <c r="AU102" s="37"/>
      <c r="AV102" s="38"/>
      <c r="AW102" s="38"/>
      <c r="AX102" s="39"/>
      <c r="AY102" s="37"/>
      <c r="AZ102" s="38"/>
      <c r="BA102" s="38"/>
      <c r="BB102" s="39"/>
      <c r="BC102" s="37"/>
      <c r="BD102" s="38"/>
      <c r="BE102" s="38"/>
      <c r="BF102" s="39"/>
      <c r="BG102" s="37"/>
      <c r="BH102" s="38"/>
      <c r="BI102" s="38"/>
      <c r="BJ102" s="39"/>
      <c r="BK102" s="37"/>
      <c r="BL102" s="38"/>
      <c r="BM102" s="38"/>
      <c r="BN102" s="39"/>
    </row>
    <row r="103" spans="1:66" ht="15" thickBot="1" x14ac:dyDescent="0.25">
      <c r="A103" s="58">
        <f t="shared" ca="1" si="24"/>
        <v>13</v>
      </c>
      <c r="B103" s="29" t="s">
        <v>39</v>
      </c>
      <c r="C103" s="29" t="str">
        <f>IF(COUNTIF($B$30:B103,B103)=1,"NB Total","RN Total")</f>
        <v>RN Total</v>
      </c>
      <c r="D103" s="29" t="s">
        <v>27</v>
      </c>
      <c r="E103" s="50">
        <f t="shared" ca="1" si="25"/>
        <v>2.3365510099992805E-2</v>
      </c>
      <c r="F103" s="51">
        <f t="shared" ca="1" si="25"/>
        <v>0</v>
      </c>
      <c r="G103" s="51">
        <f t="shared" ca="1" si="25"/>
        <v>0</v>
      </c>
      <c r="H103" s="51">
        <f t="shared" ca="1" si="25"/>
        <v>0</v>
      </c>
      <c r="I103" s="51">
        <f t="shared" ca="1" si="25"/>
        <v>0</v>
      </c>
      <c r="J103" s="51">
        <f t="shared" ca="1" si="25"/>
        <v>0</v>
      </c>
      <c r="K103" s="51">
        <f t="shared" ca="1" si="25"/>
        <v>0</v>
      </c>
      <c r="L103" s="51">
        <f t="shared" ca="1" si="25"/>
        <v>0</v>
      </c>
      <c r="M103" s="51">
        <f t="shared" ca="1" si="25"/>
        <v>0</v>
      </c>
      <c r="N103" s="51">
        <f t="shared" ca="1" si="25"/>
        <v>0</v>
      </c>
      <c r="O103" s="51">
        <f t="shared" ca="1" si="25"/>
        <v>0</v>
      </c>
      <c r="P103" s="52">
        <f t="shared" ca="1" si="25"/>
        <v>0</v>
      </c>
      <c r="Q103" s="61">
        <f ca="1">IF(COUNTIF($B$30:$B103,$B103)=1,SUM(OFFSET(E103:P103,,,2,)),0)</f>
        <v>0</v>
      </c>
      <c r="S103" s="37"/>
      <c r="T103" s="38"/>
      <c r="U103" s="38"/>
      <c r="V103" s="39"/>
      <c r="W103" s="37"/>
      <c r="X103" s="38"/>
      <c r="Y103" s="38"/>
      <c r="Z103" s="39"/>
      <c r="AA103" s="37"/>
      <c r="AB103" s="38"/>
      <c r="AC103" s="38"/>
      <c r="AD103" s="39"/>
      <c r="AE103" s="37"/>
      <c r="AF103" s="38"/>
      <c r="AG103" s="38"/>
      <c r="AH103" s="39"/>
      <c r="AI103" s="37"/>
      <c r="AJ103" s="38"/>
      <c r="AK103" s="38"/>
      <c r="AL103" s="39"/>
      <c r="AM103" s="37"/>
      <c r="AN103" s="38"/>
      <c r="AO103" s="38"/>
      <c r="AP103" s="39"/>
      <c r="AQ103" s="37"/>
      <c r="AR103" s="38"/>
      <c r="AS103" s="38"/>
      <c r="AT103" s="39"/>
      <c r="AU103" s="37"/>
      <c r="AV103" s="38"/>
      <c r="AW103" s="38"/>
      <c r="AX103" s="39"/>
      <c r="AY103" s="37"/>
      <c r="AZ103" s="38"/>
      <c r="BA103" s="38"/>
      <c r="BB103" s="39"/>
      <c r="BC103" s="37"/>
      <c r="BD103" s="38"/>
      <c r="BE103" s="38"/>
      <c r="BF103" s="39"/>
      <c r="BG103" s="37"/>
      <c r="BH103" s="38"/>
      <c r="BI103" s="38"/>
      <c r="BJ103" s="39"/>
      <c r="BK103" s="37"/>
      <c r="BL103" s="38"/>
      <c r="BM103" s="38"/>
      <c r="BN103" s="39"/>
    </row>
    <row r="104" spans="1:66" x14ac:dyDescent="0.2">
      <c r="A104" s="58"/>
      <c r="B104" s="28" t="s">
        <v>40</v>
      </c>
      <c r="C104" s="28" t="s">
        <v>24</v>
      </c>
      <c r="D104" s="28" t="s">
        <v>28</v>
      </c>
      <c r="E104" s="46">
        <f t="shared" ca="1" si="25"/>
        <v>0</v>
      </c>
      <c r="F104" s="47">
        <f t="shared" ca="1" si="25"/>
        <v>0</v>
      </c>
      <c r="G104" s="47">
        <f t="shared" ca="1" si="25"/>
        <v>0</v>
      </c>
      <c r="H104" s="47">
        <f t="shared" ca="1" si="25"/>
        <v>0</v>
      </c>
      <c r="I104" s="47">
        <f t="shared" ca="1" si="25"/>
        <v>0</v>
      </c>
      <c r="J104" s="47">
        <f t="shared" ca="1" si="25"/>
        <v>0</v>
      </c>
      <c r="K104" s="47">
        <f t="shared" ca="1" si="25"/>
        <v>0</v>
      </c>
      <c r="L104" s="47">
        <f t="shared" ca="1" si="25"/>
        <v>0</v>
      </c>
      <c r="M104" s="47">
        <f t="shared" ca="1" si="25"/>
        <v>0</v>
      </c>
      <c r="N104" s="47">
        <f t="shared" ca="1" si="25"/>
        <v>0</v>
      </c>
      <c r="O104" s="47">
        <f t="shared" ca="1" si="25"/>
        <v>0</v>
      </c>
      <c r="P104" s="48">
        <f t="shared" ca="1" si="25"/>
        <v>0</v>
      </c>
      <c r="Q104" s="59"/>
      <c r="S104" s="37"/>
      <c r="T104" s="38"/>
      <c r="U104" s="38"/>
      <c r="V104" s="39"/>
      <c r="W104" s="37"/>
      <c r="X104" s="38"/>
      <c r="Y104" s="38"/>
      <c r="Z104" s="39"/>
      <c r="AA104" s="37"/>
      <c r="AB104" s="38"/>
      <c r="AC104" s="38"/>
      <c r="AD104" s="39"/>
      <c r="AE104" s="37"/>
      <c r="AF104" s="38"/>
      <c r="AG104" s="38"/>
      <c r="AH104" s="39"/>
      <c r="AI104" s="37"/>
      <c r="AJ104" s="38"/>
      <c r="AK104" s="38"/>
      <c r="AL104" s="39"/>
      <c r="AM104" s="37"/>
      <c r="AN104" s="38"/>
      <c r="AO104" s="38"/>
      <c r="AP104" s="39"/>
      <c r="AQ104" s="37"/>
      <c r="AR104" s="38"/>
      <c r="AS104" s="38"/>
      <c r="AT104" s="39"/>
      <c r="AU104" s="37"/>
      <c r="AV104" s="38"/>
      <c r="AW104" s="38"/>
      <c r="AX104" s="39"/>
      <c r="AY104" s="37"/>
      <c r="AZ104" s="38"/>
      <c r="BA104" s="38"/>
      <c r="BB104" s="39"/>
      <c r="BC104" s="37"/>
      <c r="BD104" s="38"/>
      <c r="BE104" s="38"/>
      <c r="BF104" s="39"/>
      <c r="BG104" s="37"/>
      <c r="BH104" s="38"/>
      <c r="BI104" s="38"/>
      <c r="BJ104" s="39"/>
      <c r="BK104" s="37"/>
      <c r="BL104" s="38"/>
      <c r="BM104" s="38"/>
      <c r="BN104" s="39"/>
    </row>
    <row r="105" spans="1:66" x14ac:dyDescent="0.2">
      <c r="A105" s="58"/>
      <c r="B105" s="28" t="s">
        <v>40</v>
      </c>
      <c r="C105" s="28" t="s">
        <v>25</v>
      </c>
      <c r="D105" s="28" t="s">
        <v>28</v>
      </c>
      <c r="E105" s="46">
        <f t="shared" ca="1" si="25"/>
        <v>0</v>
      </c>
      <c r="F105" s="47">
        <f t="shared" ca="1" si="25"/>
        <v>0</v>
      </c>
      <c r="G105" s="47">
        <f t="shared" ca="1" si="25"/>
        <v>0</v>
      </c>
      <c r="H105" s="47">
        <f t="shared" ca="1" si="25"/>
        <v>0</v>
      </c>
      <c r="I105" s="47">
        <f t="shared" ca="1" si="25"/>
        <v>0</v>
      </c>
      <c r="J105" s="47">
        <f t="shared" ca="1" si="25"/>
        <v>0</v>
      </c>
      <c r="K105" s="47">
        <f t="shared" ca="1" si="25"/>
        <v>0</v>
      </c>
      <c r="L105" s="47">
        <f t="shared" ca="1" si="25"/>
        <v>0</v>
      </c>
      <c r="M105" s="47">
        <f t="shared" ca="1" si="25"/>
        <v>0</v>
      </c>
      <c r="N105" s="47">
        <f t="shared" ca="1" si="25"/>
        <v>0</v>
      </c>
      <c r="O105" s="47">
        <f t="shared" ca="1" si="25"/>
        <v>0</v>
      </c>
      <c r="P105" s="48">
        <f t="shared" ca="1" si="25"/>
        <v>0</v>
      </c>
      <c r="Q105" s="59"/>
      <c r="S105" s="37"/>
      <c r="T105" s="38"/>
      <c r="U105" s="38"/>
      <c r="V105" s="39"/>
      <c r="W105" s="37"/>
      <c r="X105" s="38"/>
      <c r="Y105" s="38"/>
      <c r="Z105" s="39"/>
      <c r="AA105" s="37"/>
      <c r="AB105" s="38"/>
      <c r="AC105" s="38"/>
      <c r="AD105" s="39"/>
      <c r="AE105" s="37"/>
      <c r="AF105" s="38"/>
      <c r="AG105" s="38"/>
      <c r="AH105" s="39"/>
      <c r="AI105" s="37"/>
      <c r="AJ105" s="38"/>
      <c r="AK105" s="38"/>
      <c r="AL105" s="39"/>
      <c r="AM105" s="37"/>
      <c r="AN105" s="38"/>
      <c r="AO105" s="38"/>
      <c r="AP105" s="39"/>
      <c r="AQ105" s="37"/>
      <c r="AR105" s="38"/>
      <c r="AS105" s="38"/>
      <c r="AT105" s="39"/>
      <c r="AU105" s="37"/>
      <c r="AV105" s="38"/>
      <c r="AW105" s="38"/>
      <c r="AX105" s="39"/>
      <c r="AY105" s="37"/>
      <c r="AZ105" s="38"/>
      <c r="BA105" s="38"/>
      <c r="BB105" s="39"/>
      <c r="BC105" s="37"/>
      <c r="BD105" s="38"/>
      <c r="BE105" s="38"/>
      <c r="BF105" s="39"/>
      <c r="BG105" s="37"/>
      <c r="BH105" s="38"/>
      <c r="BI105" s="38"/>
      <c r="BJ105" s="39"/>
      <c r="BK105" s="37"/>
      <c r="BL105" s="38"/>
      <c r="BM105" s="38"/>
      <c r="BN105" s="39"/>
    </row>
    <row r="106" spans="1:66" x14ac:dyDescent="0.2">
      <c r="A106" s="58"/>
      <c r="B106" s="28" t="s">
        <v>41</v>
      </c>
      <c r="C106" s="28" t="s">
        <v>24</v>
      </c>
      <c r="D106" s="28" t="s">
        <v>28</v>
      </c>
      <c r="E106" s="46">
        <f t="shared" ca="1" si="25"/>
        <v>0</v>
      </c>
      <c r="F106" s="47">
        <f t="shared" ca="1" si="25"/>
        <v>0</v>
      </c>
      <c r="G106" s="47">
        <f t="shared" ca="1" si="25"/>
        <v>0</v>
      </c>
      <c r="H106" s="47">
        <f t="shared" ca="1" si="25"/>
        <v>0</v>
      </c>
      <c r="I106" s="47">
        <f t="shared" ca="1" si="25"/>
        <v>0</v>
      </c>
      <c r="J106" s="47">
        <f t="shared" ca="1" si="25"/>
        <v>0</v>
      </c>
      <c r="K106" s="47">
        <f t="shared" ca="1" si="25"/>
        <v>0</v>
      </c>
      <c r="L106" s="47">
        <f t="shared" ca="1" si="25"/>
        <v>0</v>
      </c>
      <c r="M106" s="47">
        <f t="shared" ca="1" si="25"/>
        <v>0</v>
      </c>
      <c r="N106" s="47">
        <f t="shared" ca="1" si="25"/>
        <v>0</v>
      </c>
      <c r="O106" s="47">
        <f t="shared" ca="1" si="25"/>
        <v>0</v>
      </c>
      <c r="P106" s="48">
        <f t="shared" ca="1" si="25"/>
        <v>0</v>
      </c>
      <c r="Q106" s="59"/>
      <c r="S106" s="37"/>
      <c r="T106" s="38"/>
      <c r="U106" s="38"/>
      <c r="V106" s="39"/>
      <c r="W106" s="37"/>
      <c r="X106" s="38"/>
      <c r="Y106" s="38"/>
      <c r="Z106" s="39"/>
      <c r="AA106" s="37"/>
      <c r="AB106" s="38"/>
      <c r="AC106" s="38"/>
      <c r="AD106" s="39"/>
      <c r="AE106" s="37"/>
      <c r="AF106" s="38"/>
      <c r="AG106" s="38"/>
      <c r="AH106" s="39"/>
      <c r="AI106" s="37"/>
      <c r="AJ106" s="38"/>
      <c r="AK106" s="38"/>
      <c r="AL106" s="39"/>
      <c r="AM106" s="37"/>
      <c r="AN106" s="38"/>
      <c r="AO106" s="38"/>
      <c r="AP106" s="39"/>
      <c r="AQ106" s="37"/>
      <c r="AR106" s="38"/>
      <c r="AS106" s="38"/>
      <c r="AT106" s="39"/>
      <c r="AU106" s="37"/>
      <c r="AV106" s="38"/>
      <c r="AW106" s="38"/>
      <c r="AX106" s="39"/>
      <c r="AY106" s="37"/>
      <c r="AZ106" s="38"/>
      <c r="BA106" s="38"/>
      <c r="BB106" s="39"/>
      <c r="BC106" s="37"/>
      <c r="BD106" s="38"/>
      <c r="BE106" s="38"/>
      <c r="BF106" s="39"/>
      <c r="BG106" s="37"/>
      <c r="BH106" s="38"/>
      <c r="BI106" s="38"/>
      <c r="BJ106" s="39"/>
      <c r="BK106" s="37"/>
      <c r="BL106" s="38"/>
      <c r="BM106" s="38"/>
      <c r="BN106" s="39"/>
    </row>
    <row r="107" spans="1:66" x14ac:dyDescent="0.2">
      <c r="A107" s="58"/>
      <c r="B107" s="28" t="s">
        <v>41</v>
      </c>
      <c r="C107" s="28" t="s">
        <v>25</v>
      </c>
      <c r="D107" s="28" t="s">
        <v>28</v>
      </c>
      <c r="E107" s="46">
        <f t="shared" ca="1" si="25"/>
        <v>0</v>
      </c>
      <c r="F107" s="47">
        <f t="shared" ca="1" si="25"/>
        <v>0</v>
      </c>
      <c r="G107" s="47">
        <f t="shared" ca="1" si="25"/>
        <v>0</v>
      </c>
      <c r="H107" s="47">
        <f t="shared" ca="1" si="25"/>
        <v>0</v>
      </c>
      <c r="I107" s="47">
        <f t="shared" ca="1" si="25"/>
        <v>0</v>
      </c>
      <c r="J107" s="47">
        <f t="shared" ca="1" si="25"/>
        <v>0</v>
      </c>
      <c r="K107" s="47">
        <f t="shared" ca="1" si="25"/>
        <v>0</v>
      </c>
      <c r="L107" s="47">
        <f t="shared" ca="1" si="25"/>
        <v>0</v>
      </c>
      <c r="M107" s="47">
        <f t="shared" ca="1" si="25"/>
        <v>0</v>
      </c>
      <c r="N107" s="47">
        <f t="shared" ca="1" si="25"/>
        <v>0</v>
      </c>
      <c r="O107" s="47">
        <f t="shared" ca="1" si="25"/>
        <v>0</v>
      </c>
      <c r="P107" s="48">
        <f t="shared" ca="1" si="25"/>
        <v>0</v>
      </c>
      <c r="Q107" s="59"/>
      <c r="S107" s="37"/>
      <c r="T107" s="38"/>
      <c r="U107" s="38"/>
      <c r="V107" s="39"/>
      <c r="W107" s="37"/>
      <c r="X107" s="38"/>
      <c r="Y107" s="38"/>
      <c r="Z107" s="39"/>
      <c r="AA107" s="37"/>
      <c r="AB107" s="38"/>
      <c r="AC107" s="38"/>
      <c r="AD107" s="39"/>
      <c r="AE107" s="37"/>
      <c r="AF107" s="38"/>
      <c r="AG107" s="38"/>
      <c r="AH107" s="39"/>
      <c r="AI107" s="37"/>
      <c r="AJ107" s="38"/>
      <c r="AK107" s="38"/>
      <c r="AL107" s="39"/>
      <c r="AM107" s="37"/>
      <c r="AN107" s="38"/>
      <c r="AO107" s="38"/>
      <c r="AP107" s="39"/>
      <c r="AQ107" s="37"/>
      <c r="AR107" s="38"/>
      <c r="AS107" s="38"/>
      <c r="AT107" s="39"/>
      <c r="AU107" s="37"/>
      <c r="AV107" s="38"/>
      <c r="AW107" s="38"/>
      <c r="AX107" s="39"/>
      <c r="AY107" s="37"/>
      <c r="AZ107" s="38"/>
      <c r="BA107" s="38"/>
      <c r="BB107" s="39"/>
      <c r="BC107" s="37"/>
      <c r="BD107" s="38"/>
      <c r="BE107" s="38"/>
      <c r="BF107" s="39"/>
      <c r="BG107" s="37"/>
      <c r="BH107" s="38"/>
      <c r="BI107" s="38"/>
      <c r="BJ107" s="39"/>
      <c r="BK107" s="37"/>
      <c r="BL107" s="38"/>
      <c r="BM107" s="38"/>
      <c r="BN107" s="39"/>
    </row>
    <row r="108" spans="1:66" x14ac:dyDescent="0.2">
      <c r="A108" s="58"/>
      <c r="B108" s="28" t="s">
        <v>42</v>
      </c>
      <c r="C108" s="28" t="s">
        <v>24</v>
      </c>
      <c r="D108" s="28" t="s">
        <v>28</v>
      </c>
      <c r="E108" s="46">
        <f t="shared" ca="1" si="25"/>
        <v>0</v>
      </c>
      <c r="F108" s="47">
        <f t="shared" ca="1" si="25"/>
        <v>0</v>
      </c>
      <c r="G108" s="47">
        <f t="shared" ca="1" si="25"/>
        <v>0</v>
      </c>
      <c r="H108" s="47">
        <f t="shared" ca="1" si="25"/>
        <v>0</v>
      </c>
      <c r="I108" s="47">
        <f t="shared" ca="1" si="25"/>
        <v>0</v>
      </c>
      <c r="J108" s="47">
        <f t="shared" ca="1" si="25"/>
        <v>0</v>
      </c>
      <c r="K108" s="47">
        <f t="shared" ca="1" si="25"/>
        <v>0</v>
      </c>
      <c r="L108" s="47">
        <f t="shared" ca="1" si="25"/>
        <v>0</v>
      </c>
      <c r="M108" s="47">
        <f t="shared" ca="1" si="25"/>
        <v>0</v>
      </c>
      <c r="N108" s="47">
        <f t="shared" ca="1" si="25"/>
        <v>0</v>
      </c>
      <c r="O108" s="47">
        <f t="shared" ca="1" si="25"/>
        <v>0</v>
      </c>
      <c r="P108" s="48">
        <f t="shared" ca="1" si="25"/>
        <v>0</v>
      </c>
      <c r="Q108" s="59"/>
      <c r="S108" s="37"/>
      <c r="T108" s="38"/>
      <c r="U108" s="38"/>
      <c r="V108" s="39"/>
      <c r="W108" s="37"/>
      <c r="X108" s="38"/>
      <c r="Y108" s="38"/>
      <c r="Z108" s="39"/>
      <c r="AA108" s="37"/>
      <c r="AB108" s="38"/>
      <c r="AC108" s="38"/>
      <c r="AD108" s="39"/>
      <c r="AE108" s="37"/>
      <c r="AF108" s="38"/>
      <c r="AG108" s="38"/>
      <c r="AH108" s="39"/>
      <c r="AI108" s="37"/>
      <c r="AJ108" s="38"/>
      <c r="AK108" s="38"/>
      <c r="AL108" s="39"/>
      <c r="AM108" s="37"/>
      <c r="AN108" s="38"/>
      <c r="AO108" s="38"/>
      <c r="AP108" s="39"/>
      <c r="AQ108" s="37"/>
      <c r="AR108" s="38"/>
      <c r="AS108" s="38"/>
      <c r="AT108" s="39"/>
      <c r="AU108" s="37"/>
      <c r="AV108" s="38"/>
      <c r="AW108" s="38"/>
      <c r="AX108" s="39"/>
      <c r="AY108" s="37"/>
      <c r="AZ108" s="38"/>
      <c r="BA108" s="38"/>
      <c r="BB108" s="39"/>
      <c r="BC108" s="37"/>
      <c r="BD108" s="38"/>
      <c r="BE108" s="38"/>
      <c r="BF108" s="39"/>
      <c r="BG108" s="37"/>
      <c r="BH108" s="38"/>
      <c r="BI108" s="38"/>
      <c r="BJ108" s="39"/>
      <c r="BK108" s="37"/>
      <c r="BL108" s="38"/>
      <c r="BM108" s="38"/>
      <c r="BN108" s="39"/>
    </row>
    <row r="109" spans="1:66" x14ac:dyDescent="0.2">
      <c r="A109" s="58"/>
      <c r="B109" s="28" t="s">
        <v>42</v>
      </c>
      <c r="C109" s="28" t="s">
        <v>25</v>
      </c>
      <c r="D109" s="28" t="s">
        <v>28</v>
      </c>
      <c r="E109" s="46">
        <f t="shared" ca="1" si="25"/>
        <v>0</v>
      </c>
      <c r="F109" s="47">
        <f t="shared" ca="1" si="25"/>
        <v>0</v>
      </c>
      <c r="G109" s="47">
        <f t="shared" ca="1" si="25"/>
        <v>0</v>
      </c>
      <c r="H109" s="47">
        <f t="shared" ca="1" si="25"/>
        <v>0</v>
      </c>
      <c r="I109" s="47">
        <f t="shared" ca="1" si="25"/>
        <v>0</v>
      </c>
      <c r="J109" s="47">
        <f t="shared" ca="1" si="25"/>
        <v>0</v>
      </c>
      <c r="K109" s="47">
        <f t="shared" ca="1" si="25"/>
        <v>0</v>
      </c>
      <c r="L109" s="47">
        <f t="shared" ca="1" si="25"/>
        <v>0</v>
      </c>
      <c r="M109" s="47">
        <f t="shared" ca="1" si="25"/>
        <v>0</v>
      </c>
      <c r="N109" s="47">
        <f t="shared" ca="1" si="25"/>
        <v>0</v>
      </c>
      <c r="O109" s="47">
        <f t="shared" ca="1" si="25"/>
        <v>0</v>
      </c>
      <c r="P109" s="48">
        <f t="shared" ca="1" si="25"/>
        <v>0</v>
      </c>
      <c r="Q109" s="59"/>
      <c r="S109" s="37"/>
      <c r="T109" s="38"/>
      <c r="U109" s="38"/>
      <c r="V109" s="39"/>
      <c r="W109" s="37"/>
      <c r="X109" s="38"/>
      <c r="Y109" s="38"/>
      <c r="Z109" s="39"/>
      <c r="AA109" s="37"/>
      <c r="AB109" s="38"/>
      <c r="AC109" s="38"/>
      <c r="AD109" s="39"/>
      <c r="AE109" s="37"/>
      <c r="AF109" s="38"/>
      <c r="AG109" s="38"/>
      <c r="AH109" s="39"/>
      <c r="AI109" s="37"/>
      <c r="AJ109" s="38"/>
      <c r="AK109" s="38"/>
      <c r="AL109" s="39"/>
      <c r="AM109" s="37"/>
      <c r="AN109" s="38"/>
      <c r="AO109" s="38"/>
      <c r="AP109" s="39"/>
      <c r="AQ109" s="37"/>
      <c r="AR109" s="38"/>
      <c r="AS109" s="38"/>
      <c r="AT109" s="39"/>
      <c r="AU109" s="37"/>
      <c r="AV109" s="38"/>
      <c r="AW109" s="38"/>
      <c r="AX109" s="39"/>
      <c r="AY109" s="37"/>
      <c r="AZ109" s="38"/>
      <c r="BA109" s="38"/>
      <c r="BB109" s="39"/>
      <c r="BC109" s="37"/>
      <c r="BD109" s="38"/>
      <c r="BE109" s="38"/>
      <c r="BF109" s="39"/>
      <c r="BG109" s="37"/>
      <c r="BH109" s="38"/>
      <c r="BI109" s="38"/>
      <c r="BJ109" s="39"/>
      <c r="BK109" s="37"/>
      <c r="BL109" s="38"/>
      <c r="BM109" s="38"/>
      <c r="BN109" s="39"/>
    </row>
    <row r="110" spans="1:66" x14ac:dyDescent="0.2">
      <c r="A110" s="58"/>
      <c r="B110" s="28" t="s">
        <v>43</v>
      </c>
      <c r="C110" s="28" t="s">
        <v>24</v>
      </c>
      <c r="D110" s="28" t="s">
        <v>28</v>
      </c>
      <c r="E110" s="46">
        <f t="shared" ref="E110:P119" ca="1" si="26">SUMIFS(OFFSET($V$30:$V$177,,E$28,,),OFFSET($U$30:$U$177,,E$28,,),$D110,OFFSET($T$30:$T$177,,E$28,,),$C110,OFFSET($S$30:$S$177,,E$28,,),$B110)/1000000</f>
        <v>0</v>
      </c>
      <c r="F110" s="47">
        <f t="shared" ca="1" si="26"/>
        <v>0</v>
      </c>
      <c r="G110" s="47">
        <f t="shared" ca="1" si="26"/>
        <v>0</v>
      </c>
      <c r="H110" s="47">
        <f t="shared" ca="1" si="26"/>
        <v>0</v>
      </c>
      <c r="I110" s="47">
        <f t="shared" ca="1" si="26"/>
        <v>0</v>
      </c>
      <c r="J110" s="47">
        <f t="shared" ca="1" si="26"/>
        <v>0</v>
      </c>
      <c r="K110" s="47">
        <f t="shared" ca="1" si="26"/>
        <v>0</v>
      </c>
      <c r="L110" s="47">
        <f t="shared" ca="1" si="26"/>
        <v>0</v>
      </c>
      <c r="M110" s="47">
        <f t="shared" ca="1" si="26"/>
        <v>0</v>
      </c>
      <c r="N110" s="47">
        <f t="shared" ca="1" si="26"/>
        <v>0</v>
      </c>
      <c r="O110" s="47">
        <f t="shared" ca="1" si="26"/>
        <v>0</v>
      </c>
      <c r="P110" s="48">
        <f t="shared" ca="1" si="26"/>
        <v>0</v>
      </c>
      <c r="Q110" s="59"/>
      <c r="S110" s="37"/>
      <c r="T110" s="38"/>
      <c r="U110" s="38"/>
      <c r="V110" s="39"/>
      <c r="W110" s="37"/>
      <c r="X110" s="38"/>
      <c r="Y110" s="38"/>
      <c r="Z110" s="39"/>
      <c r="AA110" s="37"/>
      <c r="AB110" s="38"/>
      <c r="AC110" s="38"/>
      <c r="AD110" s="39"/>
      <c r="AE110" s="37"/>
      <c r="AF110" s="38"/>
      <c r="AG110" s="38"/>
      <c r="AH110" s="39"/>
      <c r="AI110" s="37"/>
      <c r="AJ110" s="38"/>
      <c r="AK110" s="38"/>
      <c r="AL110" s="39"/>
      <c r="AM110" s="37"/>
      <c r="AN110" s="38"/>
      <c r="AO110" s="38"/>
      <c r="AP110" s="39"/>
      <c r="AQ110" s="37"/>
      <c r="AR110" s="38"/>
      <c r="AS110" s="38"/>
      <c r="AT110" s="39"/>
      <c r="AU110" s="37"/>
      <c r="AV110" s="38"/>
      <c r="AW110" s="38"/>
      <c r="AX110" s="39"/>
      <c r="AY110" s="37"/>
      <c r="AZ110" s="38"/>
      <c r="BA110" s="38"/>
      <c r="BB110" s="39"/>
      <c r="BC110" s="37"/>
      <c r="BD110" s="38"/>
      <c r="BE110" s="38"/>
      <c r="BF110" s="39"/>
      <c r="BG110" s="37"/>
      <c r="BH110" s="38"/>
      <c r="BI110" s="38"/>
      <c r="BJ110" s="39"/>
      <c r="BK110" s="37"/>
      <c r="BL110" s="38"/>
      <c r="BM110" s="38"/>
      <c r="BN110" s="39"/>
    </row>
    <row r="111" spans="1:66" x14ac:dyDescent="0.2">
      <c r="A111" s="58"/>
      <c r="B111" s="28" t="s">
        <v>43</v>
      </c>
      <c r="C111" s="28" t="s">
        <v>25</v>
      </c>
      <c r="D111" s="28" t="s">
        <v>28</v>
      </c>
      <c r="E111" s="46">
        <f t="shared" ca="1" si="26"/>
        <v>0</v>
      </c>
      <c r="F111" s="47">
        <f t="shared" ca="1" si="26"/>
        <v>0</v>
      </c>
      <c r="G111" s="47">
        <f t="shared" ca="1" si="26"/>
        <v>0</v>
      </c>
      <c r="H111" s="47">
        <f t="shared" ca="1" si="26"/>
        <v>0</v>
      </c>
      <c r="I111" s="47">
        <f t="shared" ca="1" si="26"/>
        <v>0</v>
      </c>
      <c r="J111" s="47">
        <f t="shared" ca="1" si="26"/>
        <v>0</v>
      </c>
      <c r="K111" s="47">
        <f t="shared" ca="1" si="26"/>
        <v>0</v>
      </c>
      <c r="L111" s="47">
        <f t="shared" ca="1" si="26"/>
        <v>0</v>
      </c>
      <c r="M111" s="47">
        <f t="shared" ca="1" si="26"/>
        <v>0</v>
      </c>
      <c r="N111" s="47">
        <f t="shared" ca="1" si="26"/>
        <v>0</v>
      </c>
      <c r="O111" s="47">
        <f t="shared" ca="1" si="26"/>
        <v>0</v>
      </c>
      <c r="P111" s="48">
        <f t="shared" ca="1" si="26"/>
        <v>0</v>
      </c>
      <c r="Q111" s="59"/>
      <c r="S111" s="37"/>
      <c r="T111" s="38"/>
      <c r="U111" s="38"/>
      <c r="V111" s="39"/>
      <c r="W111" s="37"/>
      <c r="X111" s="38"/>
      <c r="Y111" s="38"/>
      <c r="Z111" s="39"/>
      <c r="AA111" s="37"/>
      <c r="AB111" s="38"/>
      <c r="AC111" s="38"/>
      <c r="AD111" s="39"/>
      <c r="AE111" s="37"/>
      <c r="AF111" s="38"/>
      <c r="AG111" s="38"/>
      <c r="AH111" s="39"/>
      <c r="AI111" s="37"/>
      <c r="AJ111" s="38"/>
      <c r="AK111" s="38"/>
      <c r="AL111" s="39"/>
      <c r="AM111" s="37"/>
      <c r="AN111" s="38"/>
      <c r="AO111" s="38"/>
      <c r="AP111" s="39"/>
      <c r="AQ111" s="37"/>
      <c r="AR111" s="38"/>
      <c r="AS111" s="38"/>
      <c r="AT111" s="39"/>
      <c r="AU111" s="37"/>
      <c r="AV111" s="38"/>
      <c r="AW111" s="38"/>
      <c r="AX111" s="39"/>
      <c r="AY111" s="37"/>
      <c r="AZ111" s="38"/>
      <c r="BA111" s="38"/>
      <c r="BB111" s="39"/>
      <c r="BC111" s="37"/>
      <c r="BD111" s="38"/>
      <c r="BE111" s="38"/>
      <c r="BF111" s="39"/>
      <c r="BG111" s="37"/>
      <c r="BH111" s="38"/>
      <c r="BI111" s="38"/>
      <c r="BJ111" s="39"/>
      <c r="BK111" s="37"/>
      <c r="BL111" s="38"/>
      <c r="BM111" s="38"/>
      <c r="BN111" s="39"/>
    </row>
    <row r="112" spans="1:66" x14ac:dyDescent="0.2">
      <c r="A112" s="58"/>
      <c r="B112" s="28" t="s">
        <v>44</v>
      </c>
      <c r="C112" s="28" t="s">
        <v>24</v>
      </c>
      <c r="D112" s="28" t="s">
        <v>28</v>
      </c>
      <c r="E112" s="46">
        <f t="shared" ca="1" si="26"/>
        <v>0</v>
      </c>
      <c r="F112" s="47">
        <f t="shared" ca="1" si="26"/>
        <v>0</v>
      </c>
      <c r="G112" s="47">
        <f t="shared" ca="1" si="26"/>
        <v>0</v>
      </c>
      <c r="H112" s="47">
        <f t="shared" ca="1" si="26"/>
        <v>0</v>
      </c>
      <c r="I112" s="47">
        <f t="shared" ca="1" si="26"/>
        <v>0</v>
      </c>
      <c r="J112" s="47">
        <f t="shared" ca="1" si="26"/>
        <v>0</v>
      </c>
      <c r="K112" s="47">
        <f t="shared" ca="1" si="26"/>
        <v>0</v>
      </c>
      <c r="L112" s="47">
        <f t="shared" ca="1" si="26"/>
        <v>0</v>
      </c>
      <c r="M112" s="47">
        <f t="shared" ca="1" si="26"/>
        <v>0</v>
      </c>
      <c r="N112" s="47">
        <f t="shared" ca="1" si="26"/>
        <v>0</v>
      </c>
      <c r="O112" s="47">
        <f t="shared" ca="1" si="26"/>
        <v>0</v>
      </c>
      <c r="P112" s="48">
        <f t="shared" ca="1" si="26"/>
        <v>0</v>
      </c>
      <c r="Q112" s="59"/>
      <c r="S112" s="37"/>
      <c r="T112" s="38"/>
      <c r="U112" s="38"/>
      <c r="V112" s="39"/>
      <c r="W112" s="37"/>
      <c r="X112" s="38"/>
      <c r="Y112" s="38"/>
      <c r="Z112" s="39"/>
      <c r="AA112" s="37"/>
      <c r="AB112" s="38"/>
      <c r="AC112" s="38"/>
      <c r="AD112" s="39"/>
      <c r="AE112" s="37"/>
      <c r="AF112" s="38"/>
      <c r="AG112" s="38"/>
      <c r="AH112" s="39"/>
      <c r="AI112" s="37"/>
      <c r="AJ112" s="38"/>
      <c r="AK112" s="38"/>
      <c r="AL112" s="39"/>
      <c r="AM112" s="37"/>
      <c r="AN112" s="38"/>
      <c r="AO112" s="38"/>
      <c r="AP112" s="39"/>
      <c r="AQ112" s="37"/>
      <c r="AR112" s="38"/>
      <c r="AS112" s="38"/>
      <c r="AT112" s="39"/>
      <c r="AU112" s="37"/>
      <c r="AV112" s="38"/>
      <c r="AW112" s="38"/>
      <c r="AX112" s="39"/>
      <c r="AY112" s="37"/>
      <c r="AZ112" s="38"/>
      <c r="BA112" s="38"/>
      <c r="BB112" s="39"/>
      <c r="BC112" s="37"/>
      <c r="BD112" s="38"/>
      <c r="BE112" s="38"/>
      <c r="BF112" s="39"/>
      <c r="BG112" s="37"/>
      <c r="BH112" s="38"/>
      <c r="BI112" s="38"/>
      <c r="BJ112" s="39"/>
      <c r="BK112" s="37"/>
      <c r="BL112" s="38"/>
      <c r="BM112" s="38"/>
      <c r="BN112" s="39"/>
    </row>
    <row r="113" spans="1:66" x14ac:dyDescent="0.2">
      <c r="A113" s="58"/>
      <c r="B113" s="28" t="s">
        <v>44</v>
      </c>
      <c r="C113" s="28" t="s">
        <v>25</v>
      </c>
      <c r="D113" s="28" t="s">
        <v>28</v>
      </c>
      <c r="E113" s="46">
        <f t="shared" ca="1" si="26"/>
        <v>0</v>
      </c>
      <c r="F113" s="47">
        <f t="shared" ca="1" si="26"/>
        <v>0</v>
      </c>
      <c r="G113" s="47">
        <f t="shared" ca="1" si="26"/>
        <v>0</v>
      </c>
      <c r="H113" s="47">
        <f t="shared" ca="1" si="26"/>
        <v>0</v>
      </c>
      <c r="I113" s="47">
        <f t="shared" ca="1" si="26"/>
        <v>0</v>
      </c>
      <c r="J113" s="47">
        <f t="shared" ca="1" si="26"/>
        <v>0</v>
      </c>
      <c r="K113" s="47">
        <f t="shared" ca="1" si="26"/>
        <v>0</v>
      </c>
      <c r="L113" s="47">
        <f t="shared" ca="1" si="26"/>
        <v>0</v>
      </c>
      <c r="M113" s="47">
        <f t="shared" ca="1" si="26"/>
        <v>0</v>
      </c>
      <c r="N113" s="47">
        <f t="shared" ca="1" si="26"/>
        <v>0</v>
      </c>
      <c r="O113" s="47">
        <f t="shared" ca="1" si="26"/>
        <v>0</v>
      </c>
      <c r="P113" s="48">
        <f t="shared" ca="1" si="26"/>
        <v>0</v>
      </c>
      <c r="Q113" s="59"/>
      <c r="S113" s="37"/>
      <c r="T113" s="38"/>
      <c r="U113" s="38"/>
      <c r="V113" s="39"/>
      <c r="W113" s="37"/>
      <c r="X113" s="38"/>
      <c r="Y113" s="38"/>
      <c r="Z113" s="39"/>
      <c r="AA113" s="37"/>
      <c r="AB113" s="38"/>
      <c r="AC113" s="38"/>
      <c r="AD113" s="39"/>
      <c r="AE113" s="37"/>
      <c r="AF113" s="38"/>
      <c r="AG113" s="38"/>
      <c r="AH113" s="39"/>
      <c r="AI113" s="37"/>
      <c r="AJ113" s="38"/>
      <c r="AK113" s="38"/>
      <c r="AL113" s="39"/>
      <c r="AM113" s="37"/>
      <c r="AN113" s="38"/>
      <c r="AO113" s="38"/>
      <c r="AP113" s="39"/>
      <c r="AQ113" s="37"/>
      <c r="AR113" s="38"/>
      <c r="AS113" s="38"/>
      <c r="AT113" s="39"/>
      <c r="AU113" s="37"/>
      <c r="AV113" s="38"/>
      <c r="AW113" s="38"/>
      <c r="AX113" s="39"/>
      <c r="AY113" s="37"/>
      <c r="AZ113" s="38"/>
      <c r="BA113" s="38"/>
      <c r="BB113" s="39"/>
      <c r="BC113" s="37"/>
      <c r="BD113" s="38"/>
      <c r="BE113" s="38"/>
      <c r="BF113" s="39"/>
      <c r="BG113" s="37"/>
      <c r="BH113" s="38"/>
      <c r="BI113" s="38"/>
      <c r="BJ113" s="39"/>
      <c r="BK113" s="37"/>
      <c r="BL113" s="38"/>
      <c r="BM113" s="38"/>
      <c r="BN113" s="39"/>
    </row>
    <row r="114" spans="1:66" x14ac:dyDescent="0.2">
      <c r="A114" s="58"/>
      <c r="B114" s="28" t="s">
        <v>45</v>
      </c>
      <c r="C114" s="28" t="s">
        <v>24</v>
      </c>
      <c r="D114" s="28" t="s">
        <v>28</v>
      </c>
      <c r="E114" s="46">
        <f t="shared" ca="1" si="26"/>
        <v>0</v>
      </c>
      <c r="F114" s="47">
        <f t="shared" ca="1" si="26"/>
        <v>0</v>
      </c>
      <c r="G114" s="47">
        <f t="shared" ca="1" si="26"/>
        <v>0</v>
      </c>
      <c r="H114" s="47">
        <f t="shared" ca="1" si="26"/>
        <v>0</v>
      </c>
      <c r="I114" s="47">
        <f t="shared" ca="1" si="26"/>
        <v>0</v>
      </c>
      <c r="J114" s="47">
        <f t="shared" ca="1" si="26"/>
        <v>0</v>
      </c>
      <c r="K114" s="47">
        <f t="shared" ca="1" si="26"/>
        <v>0</v>
      </c>
      <c r="L114" s="47">
        <f t="shared" ca="1" si="26"/>
        <v>0</v>
      </c>
      <c r="M114" s="47">
        <f t="shared" ca="1" si="26"/>
        <v>0</v>
      </c>
      <c r="N114" s="47">
        <f t="shared" ca="1" si="26"/>
        <v>0</v>
      </c>
      <c r="O114" s="47">
        <f t="shared" ca="1" si="26"/>
        <v>0</v>
      </c>
      <c r="P114" s="48">
        <f t="shared" ca="1" si="26"/>
        <v>0</v>
      </c>
      <c r="Q114" s="59"/>
      <c r="S114" s="37"/>
      <c r="T114" s="38"/>
      <c r="U114" s="38"/>
      <c r="V114" s="39"/>
      <c r="W114" s="37"/>
      <c r="X114" s="38"/>
      <c r="Y114" s="38"/>
      <c r="Z114" s="39"/>
      <c r="AA114" s="37"/>
      <c r="AB114" s="38"/>
      <c r="AC114" s="38"/>
      <c r="AD114" s="39"/>
      <c r="AE114" s="37"/>
      <c r="AF114" s="38"/>
      <c r="AG114" s="38"/>
      <c r="AH114" s="39"/>
      <c r="AI114" s="37"/>
      <c r="AJ114" s="38"/>
      <c r="AK114" s="38"/>
      <c r="AL114" s="39"/>
      <c r="AM114" s="37"/>
      <c r="AN114" s="38"/>
      <c r="AO114" s="38"/>
      <c r="AP114" s="39"/>
      <c r="AQ114" s="37"/>
      <c r="AR114" s="38"/>
      <c r="AS114" s="38"/>
      <c r="AT114" s="39"/>
      <c r="AU114" s="37"/>
      <c r="AV114" s="38"/>
      <c r="AW114" s="38"/>
      <c r="AX114" s="39"/>
      <c r="AY114" s="37"/>
      <c r="AZ114" s="38"/>
      <c r="BA114" s="38"/>
      <c r="BB114" s="39"/>
      <c r="BC114" s="37"/>
      <c r="BD114" s="38"/>
      <c r="BE114" s="38"/>
      <c r="BF114" s="39"/>
      <c r="BG114" s="37"/>
      <c r="BH114" s="38"/>
      <c r="BI114" s="38"/>
      <c r="BJ114" s="39"/>
      <c r="BK114" s="37"/>
      <c r="BL114" s="38"/>
      <c r="BM114" s="38"/>
      <c r="BN114" s="39"/>
    </row>
    <row r="115" spans="1:66" x14ac:dyDescent="0.2">
      <c r="A115" s="58"/>
      <c r="B115" s="28" t="s">
        <v>45</v>
      </c>
      <c r="C115" s="28" t="s">
        <v>25</v>
      </c>
      <c r="D115" s="28" t="s">
        <v>28</v>
      </c>
      <c r="E115" s="46">
        <f t="shared" ca="1" si="26"/>
        <v>0</v>
      </c>
      <c r="F115" s="47">
        <f t="shared" ca="1" si="26"/>
        <v>0</v>
      </c>
      <c r="G115" s="47">
        <f t="shared" ca="1" si="26"/>
        <v>0</v>
      </c>
      <c r="H115" s="47">
        <f t="shared" ca="1" si="26"/>
        <v>0</v>
      </c>
      <c r="I115" s="47">
        <f t="shared" ca="1" si="26"/>
        <v>0</v>
      </c>
      <c r="J115" s="47">
        <f t="shared" ca="1" si="26"/>
        <v>0</v>
      </c>
      <c r="K115" s="47">
        <f t="shared" ca="1" si="26"/>
        <v>0</v>
      </c>
      <c r="L115" s="47">
        <f t="shared" ca="1" si="26"/>
        <v>0</v>
      </c>
      <c r="M115" s="47">
        <f t="shared" ca="1" si="26"/>
        <v>0</v>
      </c>
      <c r="N115" s="47">
        <f t="shared" ca="1" si="26"/>
        <v>0</v>
      </c>
      <c r="O115" s="47">
        <f t="shared" ca="1" si="26"/>
        <v>0</v>
      </c>
      <c r="P115" s="48">
        <f t="shared" ca="1" si="26"/>
        <v>0</v>
      </c>
      <c r="Q115" s="59"/>
      <c r="S115" s="37"/>
      <c r="T115" s="38"/>
      <c r="U115" s="38"/>
      <c r="V115" s="39"/>
      <c r="W115" s="37"/>
      <c r="X115" s="38"/>
      <c r="Y115" s="38"/>
      <c r="Z115" s="39"/>
      <c r="AA115" s="37"/>
      <c r="AB115" s="38"/>
      <c r="AC115" s="38"/>
      <c r="AD115" s="39"/>
      <c r="AE115" s="37"/>
      <c r="AF115" s="38"/>
      <c r="AG115" s="38"/>
      <c r="AH115" s="39"/>
      <c r="AI115" s="37"/>
      <c r="AJ115" s="38"/>
      <c r="AK115" s="38"/>
      <c r="AL115" s="39"/>
      <c r="AM115" s="37"/>
      <c r="AN115" s="38"/>
      <c r="AO115" s="38"/>
      <c r="AP115" s="39"/>
      <c r="AQ115" s="37"/>
      <c r="AR115" s="38"/>
      <c r="AS115" s="38"/>
      <c r="AT115" s="39"/>
      <c r="AU115" s="37"/>
      <c r="AV115" s="38"/>
      <c r="AW115" s="38"/>
      <c r="AX115" s="39"/>
      <c r="AY115" s="37"/>
      <c r="AZ115" s="38"/>
      <c r="BA115" s="38"/>
      <c r="BB115" s="39"/>
      <c r="BC115" s="37"/>
      <c r="BD115" s="38"/>
      <c r="BE115" s="38"/>
      <c r="BF115" s="39"/>
      <c r="BG115" s="37"/>
      <c r="BH115" s="38"/>
      <c r="BI115" s="38"/>
      <c r="BJ115" s="39"/>
      <c r="BK115" s="37"/>
      <c r="BL115" s="38"/>
      <c r="BM115" s="38"/>
      <c r="BN115" s="39"/>
    </row>
    <row r="116" spans="1:66" x14ac:dyDescent="0.2">
      <c r="A116" s="58"/>
      <c r="B116" s="28" t="s">
        <v>46</v>
      </c>
      <c r="C116" s="28" t="s">
        <v>24</v>
      </c>
      <c r="D116" s="28" t="s">
        <v>28</v>
      </c>
      <c r="E116" s="46">
        <f t="shared" ca="1" si="26"/>
        <v>0</v>
      </c>
      <c r="F116" s="47">
        <f t="shared" ca="1" si="26"/>
        <v>0</v>
      </c>
      <c r="G116" s="47">
        <f t="shared" ca="1" si="26"/>
        <v>0</v>
      </c>
      <c r="H116" s="47">
        <f t="shared" ca="1" si="26"/>
        <v>0</v>
      </c>
      <c r="I116" s="47">
        <f t="shared" ca="1" si="26"/>
        <v>0</v>
      </c>
      <c r="J116" s="47">
        <f t="shared" ca="1" si="26"/>
        <v>0</v>
      </c>
      <c r="K116" s="47">
        <f t="shared" ca="1" si="26"/>
        <v>0</v>
      </c>
      <c r="L116" s="47">
        <f t="shared" ca="1" si="26"/>
        <v>0</v>
      </c>
      <c r="M116" s="47">
        <f t="shared" ca="1" si="26"/>
        <v>0</v>
      </c>
      <c r="N116" s="47">
        <f t="shared" ca="1" si="26"/>
        <v>0</v>
      </c>
      <c r="O116" s="47">
        <f t="shared" ca="1" si="26"/>
        <v>0</v>
      </c>
      <c r="P116" s="48">
        <f t="shared" ca="1" si="26"/>
        <v>0</v>
      </c>
      <c r="Q116" s="59"/>
      <c r="S116" s="37"/>
      <c r="T116" s="38"/>
      <c r="U116" s="38"/>
      <c r="V116" s="39"/>
      <c r="W116" s="37"/>
      <c r="X116" s="38"/>
      <c r="Y116" s="38"/>
      <c r="Z116" s="39"/>
      <c r="AA116" s="37"/>
      <c r="AB116" s="38"/>
      <c r="AC116" s="38"/>
      <c r="AD116" s="39"/>
      <c r="AE116" s="37"/>
      <c r="AF116" s="38"/>
      <c r="AG116" s="38"/>
      <c r="AH116" s="39"/>
      <c r="AI116" s="37"/>
      <c r="AJ116" s="38"/>
      <c r="AK116" s="38"/>
      <c r="AL116" s="39"/>
      <c r="AM116" s="37"/>
      <c r="AN116" s="38"/>
      <c r="AO116" s="38"/>
      <c r="AP116" s="39"/>
      <c r="AQ116" s="37"/>
      <c r="AR116" s="38"/>
      <c r="AS116" s="38"/>
      <c r="AT116" s="39"/>
      <c r="AU116" s="37"/>
      <c r="AV116" s="38"/>
      <c r="AW116" s="38"/>
      <c r="AX116" s="39"/>
      <c r="AY116" s="37"/>
      <c r="AZ116" s="38"/>
      <c r="BA116" s="38"/>
      <c r="BB116" s="39"/>
      <c r="BC116" s="37"/>
      <c r="BD116" s="38"/>
      <c r="BE116" s="38"/>
      <c r="BF116" s="39"/>
      <c r="BG116" s="37"/>
      <c r="BH116" s="38"/>
      <c r="BI116" s="38"/>
      <c r="BJ116" s="39"/>
      <c r="BK116" s="37"/>
      <c r="BL116" s="38"/>
      <c r="BM116" s="38"/>
      <c r="BN116" s="39"/>
    </row>
    <row r="117" spans="1:66" x14ac:dyDescent="0.2">
      <c r="A117" s="58"/>
      <c r="B117" s="28" t="s">
        <v>46</v>
      </c>
      <c r="C117" s="28" t="s">
        <v>25</v>
      </c>
      <c r="D117" s="28" t="s">
        <v>28</v>
      </c>
      <c r="E117" s="46">
        <f t="shared" ca="1" si="26"/>
        <v>0</v>
      </c>
      <c r="F117" s="47">
        <f t="shared" ca="1" si="26"/>
        <v>0</v>
      </c>
      <c r="G117" s="47">
        <f t="shared" ca="1" si="26"/>
        <v>0</v>
      </c>
      <c r="H117" s="47">
        <f t="shared" ca="1" si="26"/>
        <v>0</v>
      </c>
      <c r="I117" s="47">
        <f t="shared" ca="1" si="26"/>
        <v>0</v>
      </c>
      <c r="J117" s="47">
        <f t="shared" ca="1" si="26"/>
        <v>0</v>
      </c>
      <c r="K117" s="47">
        <f t="shared" ca="1" si="26"/>
        <v>0</v>
      </c>
      <c r="L117" s="47">
        <f t="shared" ca="1" si="26"/>
        <v>0</v>
      </c>
      <c r="M117" s="47">
        <f t="shared" ca="1" si="26"/>
        <v>0</v>
      </c>
      <c r="N117" s="47">
        <f t="shared" ca="1" si="26"/>
        <v>0</v>
      </c>
      <c r="O117" s="47">
        <f t="shared" ca="1" si="26"/>
        <v>0</v>
      </c>
      <c r="P117" s="48">
        <f t="shared" ca="1" si="26"/>
        <v>0</v>
      </c>
      <c r="Q117" s="59"/>
      <c r="S117" s="37"/>
      <c r="T117" s="38"/>
      <c r="U117" s="38"/>
      <c r="V117" s="39"/>
      <c r="W117" s="37"/>
      <c r="X117" s="38"/>
      <c r="Y117" s="38"/>
      <c r="Z117" s="39"/>
      <c r="AA117" s="37"/>
      <c r="AB117" s="38"/>
      <c r="AC117" s="38"/>
      <c r="AD117" s="39"/>
      <c r="AE117" s="37"/>
      <c r="AF117" s="38"/>
      <c r="AG117" s="38"/>
      <c r="AH117" s="39"/>
      <c r="AI117" s="37"/>
      <c r="AJ117" s="38"/>
      <c r="AK117" s="38"/>
      <c r="AL117" s="39"/>
      <c r="AM117" s="37"/>
      <c r="AN117" s="38"/>
      <c r="AO117" s="38"/>
      <c r="AP117" s="39"/>
      <c r="AQ117" s="37"/>
      <c r="AR117" s="38"/>
      <c r="AS117" s="38"/>
      <c r="AT117" s="39"/>
      <c r="AU117" s="37"/>
      <c r="AV117" s="38"/>
      <c r="AW117" s="38"/>
      <c r="AX117" s="39"/>
      <c r="AY117" s="37"/>
      <c r="AZ117" s="38"/>
      <c r="BA117" s="38"/>
      <c r="BB117" s="39"/>
      <c r="BC117" s="37"/>
      <c r="BD117" s="38"/>
      <c r="BE117" s="38"/>
      <c r="BF117" s="39"/>
      <c r="BG117" s="37"/>
      <c r="BH117" s="38"/>
      <c r="BI117" s="38"/>
      <c r="BJ117" s="39"/>
      <c r="BK117" s="37"/>
      <c r="BL117" s="38"/>
      <c r="BM117" s="38"/>
      <c r="BN117" s="39"/>
    </row>
    <row r="118" spans="1:66" x14ac:dyDescent="0.2">
      <c r="A118" s="58"/>
      <c r="B118" s="28" t="s">
        <v>20</v>
      </c>
      <c r="C118" s="28" t="s">
        <v>24</v>
      </c>
      <c r="D118" s="28" t="s">
        <v>28</v>
      </c>
      <c r="E118" s="46">
        <f t="shared" ca="1" si="26"/>
        <v>1.0282106124873468E-2</v>
      </c>
      <c r="F118" s="47">
        <f t="shared" ca="1" si="26"/>
        <v>0</v>
      </c>
      <c r="G118" s="47">
        <f t="shared" ca="1" si="26"/>
        <v>0</v>
      </c>
      <c r="H118" s="47">
        <f t="shared" ca="1" si="26"/>
        <v>0</v>
      </c>
      <c r="I118" s="47">
        <f t="shared" ca="1" si="26"/>
        <v>0</v>
      </c>
      <c r="J118" s="47">
        <f t="shared" ca="1" si="26"/>
        <v>0</v>
      </c>
      <c r="K118" s="47">
        <f t="shared" ca="1" si="26"/>
        <v>0</v>
      </c>
      <c r="L118" s="47">
        <f t="shared" ca="1" si="26"/>
        <v>0</v>
      </c>
      <c r="M118" s="47">
        <f t="shared" ca="1" si="26"/>
        <v>0</v>
      </c>
      <c r="N118" s="47">
        <f t="shared" ca="1" si="26"/>
        <v>0</v>
      </c>
      <c r="O118" s="47">
        <f t="shared" ca="1" si="26"/>
        <v>0</v>
      </c>
      <c r="P118" s="48">
        <f t="shared" ca="1" si="26"/>
        <v>0</v>
      </c>
      <c r="Q118" s="59"/>
      <c r="S118" s="37"/>
      <c r="T118" s="38"/>
      <c r="U118" s="38"/>
      <c r="V118" s="39"/>
      <c r="W118" s="37"/>
      <c r="X118" s="38"/>
      <c r="Y118" s="38"/>
      <c r="Z118" s="39"/>
      <c r="AA118" s="37"/>
      <c r="AB118" s="38"/>
      <c r="AC118" s="38"/>
      <c r="AD118" s="39"/>
      <c r="AE118" s="37"/>
      <c r="AF118" s="38"/>
      <c r="AG118" s="38"/>
      <c r="AH118" s="39"/>
      <c r="AI118" s="37"/>
      <c r="AJ118" s="38"/>
      <c r="AK118" s="38"/>
      <c r="AL118" s="39"/>
      <c r="AM118" s="37"/>
      <c r="AN118" s="38"/>
      <c r="AO118" s="38"/>
      <c r="AP118" s="39"/>
      <c r="AQ118" s="37"/>
      <c r="AR118" s="38"/>
      <c r="AS118" s="38"/>
      <c r="AT118" s="39"/>
      <c r="AU118" s="37"/>
      <c r="AV118" s="38"/>
      <c r="AW118" s="38"/>
      <c r="AX118" s="39"/>
      <c r="AY118" s="37"/>
      <c r="AZ118" s="38"/>
      <c r="BA118" s="38"/>
      <c r="BB118" s="39"/>
      <c r="BC118" s="37"/>
      <c r="BD118" s="38"/>
      <c r="BE118" s="38"/>
      <c r="BF118" s="39"/>
      <c r="BG118" s="37"/>
      <c r="BH118" s="38"/>
      <c r="BI118" s="38"/>
      <c r="BJ118" s="39"/>
      <c r="BK118" s="37"/>
      <c r="BL118" s="38"/>
      <c r="BM118" s="38"/>
      <c r="BN118" s="39"/>
    </row>
    <row r="119" spans="1:66" x14ac:dyDescent="0.2">
      <c r="A119" s="58"/>
      <c r="B119" s="28" t="s">
        <v>20</v>
      </c>
      <c r="C119" s="28" t="s">
        <v>25</v>
      </c>
      <c r="D119" s="28" t="s">
        <v>28</v>
      </c>
      <c r="E119" s="46">
        <f t="shared" ca="1" si="26"/>
        <v>8.4980946583061209E-3</v>
      </c>
      <c r="F119" s="47">
        <f t="shared" ca="1" si="26"/>
        <v>0</v>
      </c>
      <c r="G119" s="47">
        <f t="shared" ca="1" si="26"/>
        <v>0</v>
      </c>
      <c r="H119" s="47">
        <f t="shared" ca="1" si="26"/>
        <v>0</v>
      </c>
      <c r="I119" s="47">
        <f t="shared" ca="1" si="26"/>
        <v>0</v>
      </c>
      <c r="J119" s="47">
        <f t="shared" ca="1" si="26"/>
        <v>0</v>
      </c>
      <c r="K119" s="47">
        <f t="shared" ca="1" si="26"/>
        <v>0</v>
      </c>
      <c r="L119" s="47">
        <f t="shared" ca="1" si="26"/>
        <v>0</v>
      </c>
      <c r="M119" s="47">
        <f t="shared" ca="1" si="26"/>
        <v>0</v>
      </c>
      <c r="N119" s="47">
        <f t="shared" ca="1" si="26"/>
        <v>0</v>
      </c>
      <c r="O119" s="47">
        <f t="shared" ca="1" si="26"/>
        <v>0</v>
      </c>
      <c r="P119" s="48">
        <f t="shared" ca="1" si="26"/>
        <v>0</v>
      </c>
      <c r="Q119" s="59"/>
      <c r="S119" s="37"/>
      <c r="T119" s="38"/>
      <c r="U119" s="38"/>
      <c r="V119" s="39"/>
      <c r="W119" s="37"/>
      <c r="X119" s="38"/>
      <c r="Y119" s="38"/>
      <c r="Z119" s="39"/>
      <c r="AA119" s="37"/>
      <c r="AB119" s="38"/>
      <c r="AC119" s="38"/>
      <c r="AD119" s="39"/>
      <c r="AE119" s="37"/>
      <c r="AF119" s="38"/>
      <c r="AG119" s="38"/>
      <c r="AH119" s="39"/>
      <c r="AI119" s="37"/>
      <c r="AJ119" s="38"/>
      <c r="AK119" s="38"/>
      <c r="AL119" s="39"/>
      <c r="AM119" s="37"/>
      <c r="AN119" s="38"/>
      <c r="AO119" s="38"/>
      <c r="AP119" s="39"/>
      <c r="AQ119" s="37"/>
      <c r="AR119" s="38"/>
      <c r="AS119" s="38"/>
      <c r="AT119" s="39"/>
      <c r="AU119" s="37"/>
      <c r="AV119" s="38"/>
      <c r="AW119" s="38"/>
      <c r="AX119" s="39"/>
      <c r="AY119" s="37"/>
      <c r="AZ119" s="38"/>
      <c r="BA119" s="38"/>
      <c r="BB119" s="39"/>
      <c r="BC119" s="37"/>
      <c r="BD119" s="38"/>
      <c r="BE119" s="38"/>
      <c r="BF119" s="39"/>
      <c r="BG119" s="37"/>
      <c r="BH119" s="38"/>
      <c r="BI119" s="38"/>
      <c r="BJ119" s="39"/>
      <c r="BK119" s="37"/>
      <c r="BL119" s="38"/>
      <c r="BM119" s="38"/>
      <c r="BN119" s="39"/>
    </row>
    <row r="120" spans="1:66" x14ac:dyDescent="0.2">
      <c r="A120" s="58"/>
      <c r="B120" s="28" t="s">
        <v>47</v>
      </c>
      <c r="C120" s="28" t="s">
        <v>24</v>
      </c>
      <c r="D120" s="28" t="s">
        <v>28</v>
      </c>
      <c r="E120" s="46">
        <f t="shared" ref="E120:P129" ca="1" si="27">SUMIFS(OFFSET($V$30:$V$177,,E$28,,),OFFSET($U$30:$U$177,,E$28,,),$D120,OFFSET($T$30:$T$177,,E$28,,),$C120,OFFSET($S$30:$S$177,,E$28,,),$B120)/1000000</f>
        <v>0</v>
      </c>
      <c r="F120" s="47">
        <f t="shared" ca="1" si="27"/>
        <v>0</v>
      </c>
      <c r="G120" s="47">
        <f t="shared" ca="1" si="27"/>
        <v>0</v>
      </c>
      <c r="H120" s="47">
        <f t="shared" ca="1" si="27"/>
        <v>0</v>
      </c>
      <c r="I120" s="47">
        <f t="shared" ca="1" si="27"/>
        <v>0</v>
      </c>
      <c r="J120" s="47">
        <f t="shared" ca="1" si="27"/>
        <v>0</v>
      </c>
      <c r="K120" s="47">
        <f t="shared" ca="1" si="27"/>
        <v>0</v>
      </c>
      <c r="L120" s="47">
        <f t="shared" ca="1" si="27"/>
        <v>0</v>
      </c>
      <c r="M120" s="47">
        <f t="shared" ca="1" si="27"/>
        <v>0</v>
      </c>
      <c r="N120" s="47">
        <f t="shared" ca="1" si="27"/>
        <v>0</v>
      </c>
      <c r="O120" s="47">
        <f t="shared" ca="1" si="27"/>
        <v>0</v>
      </c>
      <c r="P120" s="48">
        <f t="shared" ca="1" si="27"/>
        <v>0</v>
      </c>
      <c r="Q120" s="59"/>
      <c r="S120" s="37"/>
      <c r="T120" s="38"/>
      <c r="U120" s="38"/>
      <c r="V120" s="39"/>
      <c r="W120" s="37"/>
      <c r="X120" s="38"/>
      <c r="Y120" s="38"/>
      <c r="Z120" s="39"/>
      <c r="AA120" s="37"/>
      <c r="AB120" s="38"/>
      <c r="AC120" s="38"/>
      <c r="AD120" s="39"/>
      <c r="AE120" s="37"/>
      <c r="AF120" s="38"/>
      <c r="AG120" s="38"/>
      <c r="AH120" s="39"/>
      <c r="AI120" s="37"/>
      <c r="AJ120" s="38"/>
      <c r="AK120" s="38"/>
      <c r="AL120" s="39"/>
      <c r="AM120" s="37"/>
      <c r="AN120" s="38"/>
      <c r="AO120" s="38"/>
      <c r="AP120" s="39"/>
      <c r="AQ120" s="37"/>
      <c r="AR120" s="38"/>
      <c r="AS120" s="38"/>
      <c r="AT120" s="39"/>
      <c r="AU120" s="37"/>
      <c r="AV120" s="38"/>
      <c r="AW120" s="38"/>
      <c r="AX120" s="39"/>
      <c r="AY120" s="37"/>
      <c r="AZ120" s="38"/>
      <c r="BA120" s="38"/>
      <c r="BB120" s="39"/>
      <c r="BC120" s="37"/>
      <c r="BD120" s="38"/>
      <c r="BE120" s="38"/>
      <c r="BF120" s="39"/>
      <c r="BG120" s="37"/>
      <c r="BH120" s="38"/>
      <c r="BI120" s="38"/>
      <c r="BJ120" s="39"/>
      <c r="BK120" s="37"/>
      <c r="BL120" s="38"/>
      <c r="BM120" s="38"/>
      <c r="BN120" s="39"/>
    </row>
    <row r="121" spans="1:66" x14ac:dyDescent="0.2">
      <c r="A121" s="58"/>
      <c r="B121" s="28" t="s">
        <v>47</v>
      </c>
      <c r="C121" s="28" t="s">
        <v>25</v>
      </c>
      <c r="D121" s="28" t="s">
        <v>28</v>
      </c>
      <c r="E121" s="46">
        <f t="shared" ca="1" si="27"/>
        <v>0</v>
      </c>
      <c r="F121" s="47">
        <f t="shared" ca="1" si="27"/>
        <v>0</v>
      </c>
      <c r="G121" s="47">
        <f t="shared" ca="1" si="27"/>
        <v>0</v>
      </c>
      <c r="H121" s="47">
        <f t="shared" ca="1" si="27"/>
        <v>0</v>
      </c>
      <c r="I121" s="47">
        <f t="shared" ca="1" si="27"/>
        <v>0</v>
      </c>
      <c r="J121" s="47">
        <f t="shared" ca="1" si="27"/>
        <v>0</v>
      </c>
      <c r="K121" s="47">
        <f t="shared" ca="1" si="27"/>
        <v>0</v>
      </c>
      <c r="L121" s="47">
        <f t="shared" ca="1" si="27"/>
        <v>0</v>
      </c>
      <c r="M121" s="47">
        <f t="shared" ca="1" si="27"/>
        <v>0</v>
      </c>
      <c r="N121" s="47">
        <f t="shared" ca="1" si="27"/>
        <v>0</v>
      </c>
      <c r="O121" s="47">
        <f t="shared" ca="1" si="27"/>
        <v>0</v>
      </c>
      <c r="P121" s="48">
        <f t="shared" ca="1" si="27"/>
        <v>0</v>
      </c>
      <c r="Q121" s="59"/>
      <c r="S121" s="37"/>
      <c r="T121" s="38"/>
      <c r="U121" s="38"/>
      <c r="V121" s="39"/>
      <c r="W121" s="37"/>
      <c r="X121" s="38"/>
      <c r="Y121" s="38"/>
      <c r="Z121" s="39"/>
      <c r="AA121" s="37"/>
      <c r="AB121" s="38"/>
      <c r="AC121" s="38"/>
      <c r="AD121" s="39"/>
      <c r="AE121" s="37"/>
      <c r="AF121" s="38"/>
      <c r="AG121" s="38"/>
      <c r="AH121" s="39"/>
      <c r="AI121" s="37"/>
      <c r="AJ121" s="38"/>
      <c r="AK121" s="38"/>
      <c r="AL121" s="39"/>
      <c r="AM121" s="37"/>
      <c r="AN121" s="38"/>
      <c r="AO121" s="38"/>
      <c r="AP121" s="39"/>
      <c r="AQ121" s="37"/>
      <c r="AR121" s="38"/>
      <c r="AS121" s="38"/>
      <c r="AT121" s="39"/>
      <c r="AU121" s="37"/>
      <c r="AV121" s="38"/>
      <c r="AW121" s="38"/>
      <c r="AX121" s="39"/>
      <c r="AY121" s="37"/>
      <c r="AZ121" s="38"/>
      <c r="BA121" s="38"/>
      <c r="BB121" s="39"/>
      <c r="BC121" s="37"/>
      <c r="BD121" s="38"/>
      <c r="BE121" s="38"/>
      <c r="BF121" s="39"/>
      <c r="BG121" s="37"/>
      <c r="BH121" s="38"/>
      <c r="BI121" s="38"/>
      <c r="BJ121" s="39"/>
      <c r="BK121" s="37"/>
      <c r="BL121" s="38"/>
      <c r="BM121" s="38"/>
      <c r="BN121" s="39"/>
    </row>
    <row r="122" spans="1:66" x14ac:dyDescent="0.2">
      <c r="A122" s="58"/>
      <c r="B122" s="28" t="s">
        <v>48</v>
      </c>
      <c r="C122" s="28" t="s">
        <v>24</v>
      </c>
      <c r="D122" s="28" t="s">
        <v>28</v>
      </c>
      <c r="E122" s="46">
        <f t="shared" ca="1" si="27"/>
        <v>0</v>
      </c>
      <c r="F122" s="47">
        <f t="shared" ca="1" si="27"/>
        <v>0</v>
      </c>
      <c r="G122" s="47">
        <f t="shared" ca="1" si="27"/>
        <v>0</v>
      </c>
      <c r="H122" s="47">
        <f t="shared" ca="1" si="27"/>
        <v>0</v>
      </c>
      <c r="I122" s="47">
        <f t="shared" ca="1" si="27"/>
        <v>0</v>
      </c>
      <c r="J122" s="47">
        <f t="shared" ca="1" si="27"/>
        <v>0</v>
      </c>
      <c r="K122" s="47">
        <f t="shared" ca="1" si="27"/>
        <v>0</v>
      </c>
      <c r="L122" s="47">
        <f t="shared" ca="1" si="27"/>
        <v>0</v>
      </c>
      <c r="M122" s="47">
        <f t="shared" ca="1" si="27"/>
        <v>0</v>
      </c>
      <c r="N122" s="47">
        <f t="shared" ca="1" si="27"/>
        <v>0</v>
      </c>
      <c r="O122" s="47">
        <f t="shared" ca="1" si="27"/>
        <v>0</v>
      </c>
      <c r="P122" s="48">
        <f t="shared" ca="1" si="27"/>
        <v>0</v>
      </c>
      <c r="Q122" s="59"/>
      <c r="S122" s="37"/>
      <c r="T122" s="38"/>
      <c r="U122" s="38"/>
      <c r="V122" s="39"/>
      <c r="W122" s="37"/>
      <c r="X122" s="38"/>
      <c r="Y122" s="38"/>
      <c r="Z122" s="39"/>
      <c r="AA122" s="37"/>
      <c r="AB122" s="38"/>
      <c r="AC122" s="38"/>
      <c r="AD122" s="39"/>
      <c r="AE122" s="37"/>
      <c r="AF122" s="38"/>
      <c r="AG122" s="38"/>
      <c r="AH122" s="39"/>
      <c r="AI122" s="37"/>
      <c r="AJ122" s="38"/>
      <c r="AK122" s="38"/>
      <c r="AL122" s="39"/>
      <c r="AM122" s="37"/>
      <c r="AN122" s="38"/>
      <c r="AO122" s="38"/>
      <c r="AP122" s="39"/>
      <c r="AQ122" s="37"/>
      <c r="AR122" s="38"/>
      <c r="AS122" s="38"/>
      <c r="AT122" s="39"/>
      <c r="AU122" s="37"/>
      <c r="AV122" s="38"/>
      <c r="AW122" s="38"/>
      <c r="AX122" s="39"/>
      <c r="AY122" s="37"/>
      <c r="AZ122" s="38"/>
      <c r="BA122" s="38"/>
      <c r="BB122" s="39"/>
      <c r="BC122" s="37"/>
      <c r="BD122" s="38"/>
      <c r="BE122" s="38"/>
      <c r="BF122" s="39"/>
      <c r="BG122" s="37"/>
      <c r="BH122" s="38"/>
      <c r="BI122" s="38"/>
      <c r="BJ122" s="39"/>
      <c r="BK122" s="37"/>
      <c r="BL122" s="38"/>
      <c r="BM122" s="38"/>
      <c r="BN122" s="39"/>
    </row>
    <row r="123" spans="1:66" x14ac:dyDescent="0.2">
      <c r="A123" s="58"/>
      <c r="B123" s="28" t="s">
        <v>48</v>
      </c>
      <c r="C123" s="28" t="s">
        <v>25</v>
      </c>
      <c r="D123" s="28" t="s">
        <v>28</v>
      </c>
      <c r="E123" s="46">
        <f t="shared" ca="1" si="27"/>
        <v>0</v>
      </c>
      <c r="F123" s="47">
        <f t="shared" ca="1" si="27"/>
        <v>0</v>
      </c>
      <c r="G123" s="47">
        <f t="shared" ca="1" si="27"/>
        <v>0</v>
      </c>
      <c r="H123" s="47">
        <f t="shared" ca="1" si="27"/>
        <v>0</v>
      </c>
      <c r="I123" s="47">
        <f t="shared" ca="1" si="27"/>
        <v>0</v>
      </c>
      <c r="J123" s="47">
        <f t="shared" ca="1" si="27"/>
        <v>0</v>
      </c>
      <c r="K123" s="47">
        <f t="shared" ca="1" si="27"/>
        <v>0</v>
      </c>
      <c r="L123" s="47">
        <f t="shared" ca="1" si="27"/>
        <v>0</v>
      </c>
      <c r="M123" s="47">
        <f t="shared" ca="1" si="27"/>
        <v>0</v>
      </c>
      <c r="N123" s="47">
        <f t="shared" ca="1" si="27"/>
        <v>0</v>
      </c>
      <c r="O123" s="47">
        <f t="shared" ca="1" si="27"/>
        <v>0</v>
      </c>
      <c r="P123" s="48">
        <f t="shared" ca="1" si="27"/>
        <v>0</v>
      </c>
      <c r="Q123" s="59"/>
      <c r="S123" s="37"/>
      <c r="T123" s="38"/>
      <c r="U123" s="38"/>
      <c r="V123" s="39"/>
      <c r="W123" s="37"/>
      <c r="X123" s="38"/>
      <c r="Y123" s="38"/>
      <c r="Z123" s="39"/>
      <c r="AA123" s="37"/>
      <c r="AB123" s="38"/>
      <c r="AC123" s="38"/>
      <c r="AD123" s="39"/>
      <c r="AE123" s="37"/>
      <c r="AF123" s="38"/>
      <c r="AG123" s="38"/>
      <c r="AH123" s="39"/>
      <c r="AI123" s="37"/>
      <c r="AJ123" s="38"/>
      <c r="AK123" s="38"/>
      <c r="AL123" s="39"/>
      <c r="AM123" s="37"/>
      <c r="AN123" s="38"/>
      <c r="AO123" s="38"/>
      <c r="AP123" s="39"/>
      <c r="AQ123" s="37"/>
      <c r="AR123" s="38"/>
      <c r="AS123" s="38"/>
      <c r="AT123" s="39"/>
      <c r="AU123" s="37"/>
      <c r="AV123" s="38"/>
      <c r="AW123" s="38"/>
      <c r="AX123" s="39"/>
      <c r="AY123" s="37"/>
      <c r="AZ123" s="38"/>
      <c r="BA123" s="38"/>
      <c r="BB123" s="39"/>
      <c r="BC123" s="37"/>
      <c r="BD123" s="38"/>
      <c r="BE123" s="38"/>
      <c r="BF123" s="39"/>
      <c r="BG123" s="37"/>
      <c r="BH123" s="38"/>
      <c r="BI123" s="38"/>
      <c r="BJ123" s="39"/>
      <c r="BK123" s="37"/>
      <c r="BL123" s="38"/>
      <c r="BM123" s="38"/>
      <c r="BN123" s="39"/>
    </row>
    <row r="124" spans="1:66" x14ac:dyDescent="0.2">
      <c r="A124" s="58"/>
      <c r="B124" s="28" t="s">
        <v>33</v>
      </c>
      <c r="C124" s="28" t="s">
        <v>24</v>
      </c>
      <c r="D124" s="28" t="s">
        <v>28</v>
      </c>
      <c r="E124" s="46">
        <f t="shared" ca="1" si="27"/>
        <v>8.7486523721987855E-2</v>
      </c>
      <c r="F124" s="47">
        <f t="shared" ca="1" si="27"/>
        <v>0</v>
      </c>
      <c r="G124" s="47">
        <f t="shared" ca="1" si="27"/>
        <v>0</v>
      </c>
      <c r="H124" s="47">
        <f t="shared" ca="1" si="27"/>
        <v>0</v>
      </c>
      <c r="I124" s="47">
        <f t="shared" ca="1" si="27"/>
        <v>0</v>
      </c>
      <c r="J124" s="47">
        <f t="shared" ca="1" si="27"/>
        <v>0</v>
      </c>
      <c r="K124" s="47">
        <f t="shared" ca="1" si="27"/>
        <v>0</v>
      </c>
      <c r="L124" s="47">
        <f t="shared" ca="1" si="27"/>
        <v>0</v>
      </c>
      <c r="M124" s="47">
        <f t="shared" ca="1" si="27"/>
        <v>0</v>
      </c>
      <c r="N124" s="47">
        <f t="shared" ca="1" si="27"/>
        <v>0</v>
      </c>
      <c r="O124" s="47">
        <f t="shared" ca="1" si="27"/>
        <v>0</v>
      </c>
      <c r="P124" s="48">
        <f t="shared" ca="1" si="27"/>
        <v>0</v>
      </c>
      <c r="Q124" s="59"/>
      <c r="S124" s="37"/>
      <c r="T124" s="38"/>
      <c r="U124" s="38"/>
      <c r="V124" s="39"/>
      <c r="W124" s="37"/>
      <c r="X124" s="38"/>
      <c r="Y124" s="38"/>
      <c r="Z124" s="39"/>
      <c r="AA124" s="37"/>
      <c r="AB124" s="38"/>
      <c r="AC124" s="38"/>
      <c r="AD124" s="39"/>
      <c r="AE124" s="37"/>
      <c r="AF124" s="38"/>
      <c r="AG124" s="38"/>
      <c r="AH124" s="39"/>
      <c r="AI124" s="37"/>
      <c r="AJ124" s="38"/>
      <c r="AK124" s="38"/>
      <c r="AL124" s="39"/>
      <c r="AM124" s="37"/>
      <c r="AN124" s="38"/>
      <c r="AO124" s="38"/>
      <c r="AP124" s="39"/>
      <c r="AQ124" s="37"/>
      <c r="AR124" s="38"/>
      <c r="AS124" s="38"/>
      <c r="AT124" s="39"/>
      <c r="AU124" s="37"/>
      <c r="AV124" s="38"/>
      <c r="AW124" s="38"/>
      <c r="AX124" s="39"/>
      <c r="AY124" s="37"/>
      <c r="AZ124" s="38"/>
      <c r="BA124" s="38"/>
      <c r="BB124" s="39"/>
      <c r="BC124" s="37"/>
      <c r="BD124" s="38"/>
      <c r="BE124" s="38"/>
      <c r="BF124" s="39"/>
      <c r="BG124" s="37"/>
      <c r="BH124" s="38"/>
      <c r="BI124" s="38"/>
      <c r="BJ124" s="39"/>
      <c r="BK124" s="37"/>
      <c r="BL124" s="38"/>
      <c r="BM124" s="38"/>
      <c r="BN124" s="39"/>
    </row>
    <row r="125" spans="1:66" x14ac:dyDescent="0.2">
      <c r="A125" s="58"/>
      <c r="B125" s="28" t="s">
        <v>33</v>
      </c>
      <c r="C125" s="28" t="s">
        <v>25</v>
      </c>
      <c r="D125" s="28" t="s">
        <v>28</v>
      </c>
      <c r="E125" s="46">
        <f t="shared" ca="1" si="27"/>
        <v>1.6565290905527965</v>
      </c>
      <c r="F125" s="47">
        <f t="shared" ca="1" si="27"/>
        <v>0</v>
      </c>
      <c r="G125" s="47">
        <f t="shared" ca="1" si="27"/>
        <v>0</v>
      </c>
      <c r="H125" s="47">
        <f t="shared" ca="1" si="27"/>
        <v>0</v>
      </c>
      <c r="I125" s="47">
        <f t="shared" ca="1" si="27"/>
        <v>0</v>
      </c>
      <c r="J125" s="47">
        <f t="shared" ca="1" si="27"/>
        <v>0</v>
      </c>
      <c r="K125" s="47">
        <f t="shared" ca="1" si="27"/>
        <v>0</v>
      </c>
      <c r="L125" s="47">
        <f t="shared" ca="1" si="27"/>
        <v>0</v>
      </c>
      <c r="M125" s="47">
        <f t="shared" ca="1" si="27"/>
        <v>0</v>
      </c>
      <c r="N125" s="47">
        <f t="shared" ca="1" si="27"/>
        <v>0</v>
      </c>
      <c r="O125" s="47">
        <f t="shared" ca="1" si="27"/>
        <v>0</v>
      </c>
      <c r="P125" s="48">
        <f t="shared" ca="1" si="27"/>
        <v>0</v>
      </c>
      <c r="Q125" s="59"/>
      <c r="S125" s="37"/>
      <c r="T125" s="38"/>
      <c r="U125" s="38"/>
      <c r="V125" s="39"/>
      <c r="W125" s="37"/>
      <c r="X125" s="38"/>
      <c r="Y125" s="38"/>
      <c r="Z125" s="39"/>
      <c r="AA125" s="37"/>
      <c r="AB125" s="38"/>
      <c r="AC125" s="38"/>
      <c r="AD125" s="39"/>
      <c r="AE125" s="37"/>
      <c r="AF125" s="38"/>
      <c r="AG125" s="38"/>
      <c r="AH125" s="39"/>
      <c r="AI125" s="37"/>
      <c r="AJ125" s="38"/>
      <c r="AK125" s="38"/>
      <c r="AL125" s="39"/>
      <c r="AM125" s="37"/>
      <c r="AN125" s="38"/>
      <c r="AO125" s="38"/>
      <c r="AP125" s="39"/>
      <c r="AQ125" s="37"/>
      <c r="AR125" s="38"/>
      <c r="AS125" s="38"/>
      <c r="AT125" s="39"/>
      <c r="AU125" s="37"/>
      <c r="AV125" s="38"/>
      <c r="AW125" s="38"/>
      <c r="AX125" s="39"/>
      <c r="AY125" s="37"/>
      <c r="AZ125" s="38"/>
      <c r="BA125" s="38"/>
      <c r="BB125" s="39"/>
      <c r="BC125" s="37"/>
      <c r="BD125" s="38"/>
      <c r="BE125" s="38"/>
      <c r="BF125" s="39"/>
      <c r="BG125" s="37"/>
      <c r="BH125" s="38"/>
      <c r="BI125" s="38"/>
      <c r="BJ125" s="39"/>
      <c r="BK125" s="37"/>
      <c r="BL125" s="38"/>
      <c r="BM125" s="38"/>
      <c r="BN125" s="39"/>
    </row>
    <row r="126" spans="1:66" x14ac:dyDescent="0.2">
      <c r="A126" s="58"/>
      <c r="B126" s="28" t="s">
        <v>49</v>
      </c>
      <c r="C126" s="28" t="s">
        <v>24</v>
      </c>
      <c r="D126" s="28" t="s">
        <v>28</v>
      </c>
      <c r="E126" s="46">
        <f t="shared" ca="1" si="27"/>
        <v>0</v>
      </c>
      <c r="F126" s="47">
        <f t="shared" ca="1" si="27"/>
        <v>0</v>
      </c>
      <c r="G126" s="47">
        <f t="shared" ca="1" si="27"/>
        <v>0</v>
      </c>
      <c r="H126" s="47">
        <f t="shared" ca="1" si="27"/>
        <v>0</v>
      </c>
      <c r="I126" s="47">
        <f t="shared" ca="1" si="27"/>
        <v>0</v>
      </c>
      <c r="J126" s="47">
        <f t="shared" ca="1" si="27"/>
        <v>0</v>
      </c>
      <c r="K126" s="47">
        <f t="shared" ca="1" si="27"/>
        <v>0</v>
      </c>
      <c r="L126" s="47">
        <f t="shared" ca="1" si="27"/>
        <v>0</v>
      </c>
      <c r="M126" s="47">
        <f t="shared" ca="1" si="27"/>
        <v>0</v>
      </c>
      <c r="N126" s="47">
        <f t="shared" ca="1" si="27"/>
        <v>0</v>
      </c>
      <c r="O126" s="47">
        <f t="shared" ca="1" si="27"/>
        <v>0</v>
      </c>
      <c r="P126" s="48">
        <f t="shared" ca="1" si="27"/>
        <v>0</v>
      </c>
      <c r="Q126" s="59"/>
      <c r="S126" s="37"/>
      <c r="T126" s="38"/>
      <c r="U126" s="38"/>
      <c r="V126" s="39"/>
      <c r="W126" s="37"/>
      <c r="X126" s="38"/>
      <c r="Y126" s="38"/>
      <c r="Z126" s="39"/>
      <c r="AA126" s="37"/>
      <c r="AB126" s="38"/>
      <c r="AC126" s="38"/>
      <c r="AD126" s="39"/>
      <c r="AE126" s="37"/>
      <c r="AF126" s="38"/>
      <c r="AG126" s="38"/>
      <c r="AH126" s="39"/>
      <c r="AI126" s="37"/>
      <c r="AJ126" s="38"/>
      <c r="AK126" s="38"/>
      <c r="AL126" s="39"/>
      <c r="AM126" s="37"/>
      <c r="AN126" s="38"/>
      <c r="AO126" s="38"/>
      <c r="AP126" s="39"/>
      <c r="AQ126" s="37"/>
      <c r="AR126" s="38"/>
      <c r="AS126" s="38"/>
      <c r="AT126" s="39"/>
      <c r="AU126" s="37"/>
      <c r="AV126" s="38"/>
      <c r="AW126" s="38"/>
      <c r="AX126" s="39"/>
      <c r="AY126" s="37"/>
      <c r="AZ126" s="38"/>
      <c r="BA126" s="38"/>
      <c r="BB126" s="39"/>
      <c r="BC126" s="37"/>
      <c r="BD126" s="38"/>
      <c r="BE126" s="38"/>
      <c r="BF126" s="39"/>
      <c r="BG126" s="37"/>
      <c r="BH126" s="38"/>
      <c r="BI126" s="38"/>
      <c r="BJ126" s="39"/>
      <c r="BK126" s="37"/>
      <c r="BL126" s="38"/>
      <c r="BM126" s="38"/>
      <c r="BN126" s="39"/>
    </row>
    <row r="127" spans="1:66" x14ac:dyDescent="0.2">
      <c r="A127" s="58"/>
      <c r="B127" s="28" t="s">
        <v>49</v>
      </c>
      <c r="C127" s="28" t="s">
        <v>25</v>
      </c>
      <c r="D127" s="28" t="s">
        <v>28</v>
      </c>
      <c r="E127" s="46">
        <f t="shared" ca="1" si="27"/>
        <v>0</v>
      </c>
      <c r="F127" s="47">
        <f t="shared" ca="1" si="27"/>
        <v>0</v>
      </c>
      <c r="G127" s="47">
        <f t="shared" ca="1" si="27"/>
        <v>0</v>
      </c>
      <c r="H127" s="47">
        <f t="shared" ca="1" si="27"/>
        <v>0</v>
      </c>
      <c r="I127" s="47">
        <f t="shared" ca="1" si="27"/>
        <v>0</v>
      </c>
      <c r="J127" s="47">
        <f t="shared" ca="1" si="27"/>
        <v>0</v>
      </c>
      <c r="K127" s="47">
        <f t="shared" ca="1" si="27"/>
        <v>0</v>
      </c>
      <c r="L127" s="47">
        <f t="shared" ca="1" si="27"/>
        <v>0</v>
      </c>
      <c r="M127" s="47">
        <f t="shared" ca="1" si="27"/>
        <v>0</v>
      </c>
      <c r="N127" s="47">
        <f t="shared" ca="1" si="27"/>
        <v>0</v>
      </c>
      <c r="O127" s="47">
        <f t="shared" ca="1" si="27"/>
        <v>0</v>
      </c>
      <c r="P127" s="48">
        <f t="shared" ca="1" si="27"/>
        <v>0</v>
      </c>
      <c r="Q127" s="59"/>
      <c r="S127" s="37"/>
      <c r="T127" s="38"/>
      <c r="U127" s="38"/>
      <c r="V127" s="39"/>
      <c r="W127" s="37"/>
      <c r="X127" s="38"/>
      <c r="Y127" s="38"/>
      <c r="Z127" s="39"/>
      <c r="AA127" s="37"/>
      <c r="AB127" s="38"/>
      <c r="AC127" s="38"/>
      <c r="AD127" s="39"/>
      <c r="AE127" s="37"/>
      <c r="AF127" s="38"/>
      <c r="AG127" s="38"/>
      <c r="AH127" s="39"/>
      <c r="AI127" s="37"/>
      <c r="AJ127" s="38"/>
      <c r="AK127" s="38"/>
      <c r="AL127" s="39"/>
      <c r="AM127" s="37"/>
      <c r="AN127" s="38"/>
      <c r="AO127" s="38"/>
      <c r="AP127" s="39"/>
      <c r="AQ127" s="37"/>
      <c r="AR127" s="38"/>
      <c r="AS127" s="38"/>
      <c r="AT127" s="39"/>
      <c r="AU127" s="37"/>
      <c r="AV127" s="38"/>
      <c r="AW127" s="38"/>
      <c r="AX127" s="39"/>
      <c r="AY127" s="37"/>
      <c r="AZ127" s="38"/>
      <c r="BA127" s="38"/>
      <c r="BB127" s="39"/>
      <c r="BC127" s="37"/>
      <c r="BD127" s="38"/>
      <c r="BE127" s="38"/>
      <c r="BF127" s="39"/>
      <c r="BG127" s="37"/>
      <c r="BH127" s="38"/>
      <c r="BI127" s="38"/>
      <c r="BJ127" s="39"/>
      <c r="BK127" s="37"/>
      <c r="BL127" s="38"/>
      <c r="BM127" s="38"/>
      <c r="BN127" s="39"/>
    </row>
    <row r="128" spans="1:66" x14ac:dyDescent="0.2">
      <c r="A128" s="58"/>
      <c r="B128" s="28" t="s">
        <v>34</v>
      </c>
      <c r="C128" s="28" t="s">
        <v>24</v>
      </c>
      <c r="D128" s="28" t="s">
        <v>28</v>
      </c>
      <c r="E128" s="46">
        <f t="shared" ca="1" si="27"/>
        <v>0</v>
      </c>
      <c r="F128" s="47">
        <f t="shared" ca="1" si="27"/>
        <v>0</v>
      </c>
      <c r="G128" s="47">
        <f t="shared" ca="1" si="27"/>
        <v>0</v>
      </c>
      <c r="H128" s="47">
        <f t="shared" ca="1" si="27"/>
        <v>0</v>
      </c>
      <c r="I128" s="47">
        <f t="shared" ca="1" si="27"/>
        <v>0</v>
      </c>
      <c r="J128" s="47">
        <f t="shared" ca="1" si="27"/>
        <v>0</v>
      </c>
      <c r="K128" s="47">
        <f t="shared" ca="1" si="27"/>
        <v>0</v>
      </c>
      <c r="L128" s="47">
        <f t="shared" ca="1" si="27"/>
        <v>0</v>
      </c>
      <c r="M128" s="47">
        <f t="shared" ca="1" si="27"/>
        <v>0</v>
      </c>
      <c r="N128" s="47">
        <f t="shared" ca="1" si="27"/>
        <v>0</v>
      </c>
      <c r="O128" s="47">
        <f t="shared" ca="1" si="27"/>
        <v>0</v>
      </c>
      <c r="P128" s="48">
        <f t="shared" ca="1" si="27"/>
        <v>0</v>
      </c>
      <c r="Q128" s="59"/>
      <c r="S128" s="37"/>
      <c r="T128" s="38"/>
      <c r="U128" s="38"/>
      <c r="V128" s="39"/>
      <c r="W128" s="37"/>
      <c r="X128" s="38"/>
      <c r="Y128" s="38"/>
      <c r="Z128" s="39"/>
      <c r="AA128" s="37"/>
      <c r="AB128" s="38"/>
      <c r="AC128" s="38"/>
      <c r="AD128" s="39"/>
      <c r="AE128" s="37"/>
      <c r="AF128" s="38"/>
      <c r="AG128" s="38"/>
      <c r="AH128" s="39"/>
      <c r="AI128" s="37"/>
      <c r="AJ128" s="38"/>
      <c r="AK128" s="38"/>
      <c r="AL128" s="39"/>
      <c r="AM128" s="37"/>
      <c r="AN128" s="38"/>
      <c r="AO128" s="38"/>
      <c r="AP128" s="39"/>
      <c r="AQ128" s="37"/>
      <c r="AR128" s="38"/>
      <c r="AS128" s="38"/>
      <c r="AT128" s="39"/>
      <c r="AU128" s="37"/>
      <c r="AV128" s="38"/>
      <c r="AW128" s="38"/>
      <c r="AX128" s="39"/>
      <c r="AY128" s="37"/>
      <c r="AZ128" s="38"/>
      <c r="BA128" s="38"/>
      <c r="BB128" s="39"/>
      <c r="BC128" s="37"/>
      <c r="BD128" s="38"/>
      <c r="BE128" s="38"/>
      <c r="BF128" s="39"/>
      <c r="BG128" s="37"/>
      <c r="BH128" s="38"/>
      <c r="BI128" s="38"/>
      <c r="BJ128" s="39"/>
      <c r="BK128" s="37"/>
      <c r="BL128" s="38"/>
      <c r="BM128" s="38"/>
      <c r="BN128" s="39"/>
    </row>
    <row r="129" spans="1:66" x14ac:dyDescent="0.2">
      <c r="A129" s="58"/>
      <c r="B129" s="28" t="s">
        <v>34</v>
      </c>
      <c r="C129" s="28" t="s">
        <v>25</v>
      </c>
      <c r="D129" s="28" t="s">
        <v>28</v>
      </c>
      <c r="E129" s="46">
        <f t="shared" ca="1" si="27"/>
        <v>2.8937942172896323E-3</v>
      </c>
      <c r="F129" s="47">
        <f t="shared" ca="1" si="27"/>
        <v>0</v>
      </c>
      <c r="G129" s="47">
        <f t="shared" ca="1" si="27"/>
        <v>0</v>
      </c>
      <c r="H129" s="47">
        <f t="shared" ca="1" si="27"/>
        <v>0</v>
      </c>
      <c r="I129" s="47">
        <f t="shared" ca="1" si="27"/>
        <v>0</v>
      </c>
      <c r="J129" s="47">
        <f t="shared" ca="1" si="27"/>
        <v>0</v>
      </c>
      <c r="K129" s="47">
        <f t="shared" ca="1" si="27"/>
        <v>0</v>
      </c>
      <c r="L129" s="47">
        <f t="shared" ca="1" si="27"/>
        <v>0</v>
      </c>
      <c r="M129" s="47">
        <f t="shared" ca="1" si="27"/>
        <v>0</v>
      </c>
      <c r="N129" s="47">
        <f t="shared" ca="1" si="27"/>
        <v>0</v>
      </c>
      <c r="O129" s="47">
        <f t="shared" ca="1" si="27"/>
        <v>0</v>
      </c>
      <c r="P129" s="48">
        <f t="shared" ca="1" si="27"/>
        <v>0</v>
      </c>
      <c r="Q129" s="59"/>
      <c r="S129" s="37"/>
      <c r="T129" s="38"/>
      <c r="U129" s="38"/>
      <c r="V129" s="39"/>
      <c r="W129" s="37"/>
      <c r="X129" s="38"/>
      <c r="Y129" s="38"/>
      <c r="Z129" s="39"/>
      <c r="AA129" s="37"/>
      <c r="AB129" s="38"/>
      <c r="AC129" s="38"/>
      <c r="AD129" s="39"/>
      <c r="AE129" s="37"/>
      <c r="AF129" s="38"/>
      <c r="AG129" s="38"/>
      <c r="AH129" s="39"/>
      <c r="AI129" s="37"/>
      <c r="AJ129" s="38"/>
      <c r="AK129" s="38"/>
      <c r="AL129" s="39"/>
      <c r="AM129" s="37"/>
      <c r="AN129" s="38"/>
      <c r="AO129" s="38"/>
      <c r="AP129" s="39"/>
      <c r="AQ129" s="37"/>
      <c r="AR129" s="38"/>
      <c r="AS129" s="38"/>
      <c r="AT129" s="39"/>
      <c r="AU129" s="37"/>
      <c r="AV129" s="38"/>
      <c r="AW129" s="38"/>
      <c r="AX129" s="39"/>
      <c r="AY129" s="37"/>
      <c r="AZ129" s="38"/>
      <c r="BA129" s="38"/>
      <c r="BB129" s="39"/>
      <c r="BC129" s="37"/>
      <c r="BD129" s="38"/>
      <c r="BE129" s="38"/>
      <c r="BF129" s="39"/>
      <c r="BG129" s="37"/>
      <c r="BH129" s="38"/>
      <c r="BI129" s="38"/>
      <c r="BJ129" s="39"/>
      <c r="BK129" s="37"/>
      <c r="BL129" s="38"/>
      <c r="BM129" s="38"/>
      <c r="BN129" s="39"/>
    </row>
    <row r="130" spans="1:66" x14ac:dyDescent="0.2">
      <c r="A130" s="58"/>
      <c r="B130" s="28" t="s">
        <v>50</v>
      </c>
      <c r="C130" s="28" t="s">
        <v>24</v>
      </c>
      <c r="D130" s="28" t="s">
        <v>28</v>
      </c>
      <c r="E130" s="46">
        <f t="shared" ref="E130:P139" ca="1" si="28">SUMIFS(OFFSET($V$30:$V$177,,E$28,,),OFFSET($U$30:$U$177,,E$28,,),$D130,OFFSET($T$30:$T$177,,E$28,,),$C130,OFFSET($S$30:$S$177,,E$28,,),$B130)/1000000</f>
        <v>0</v>
      </c>
      <c r="F130" s="47">
        <f t="shared" ca="1" si="28"/>
        <v>0</v>
      </c>
      <c r="G130" s="47">
        <f t="shared" ca="1" si="28"/>
        <v>0</v>
      </c>
      <c r="H130" s="47">
        <f t="shared" ca="1" si="28"/>
        <v>0</v>
      </c>
      <c r="I130" s="47">
        <f t="shared" ca="1" si="28"/>
        <v>0</v>
      </c>
      <c r="J130" s="47">
        <f t="shared" ca="1" si="28"/>
        <v>0</v>
      </c>
      <c r="K130" s="47">
        <f t="shared" ca="1" si="28"/>
        <v>0</v>
      </c>
      <c r="L130" s="47">
        <f t="shared" ca="1" si="28"/>
        <v>0</v>
      </c>
      <c r="M130" s="47">
        <f t="shared" ca="1" si="28"/>
        <v>0</v>
      </c>
      <c r="N130" s="47">
        <f t="shared" ca="1" si="28"/>
        <v>0</v>
      </c>
      <c r="O130" s="47">
        <f t="shared" ca="1" si="28"/>
        <v>0</v>
      </c>
      <c r="P130" s="48">
        <f t="shared" ca="1" si="28"/>
        <v>0</v>
      </c>
      <c r="Q130" s="59"/>
      <c r="S130" s="37"/>
      <c r="T130" s="38"/>
      <c r="U130" s="38"/>
      <c r="V130" s="39"/>
      <c r="W130" s="37"/>
      <c r="X130" s="38"/>
      <c r="Y130" s="38"/>
      <c r="Z130" s="39"/>
      <c r="AA130" s="37"/>
      <c r="AB130" s="38"/>
      <c r="AC130" s="38"/>
      <c r="AD130" s="39"/>
      <c r="AE130" s="37"/>
      <c r="AF130" s="38"/>
      <c r="AG130" s="38"/>
      <c r="AH130" s="39"/>
      <c r="AI130" s="37"/>
      <c r="AJ130" s="38"/>
      <c r="AK130" s="38"/>
      <c r="AL130" s="39"/>
      <c r="AM130" s="37"/>
      <c r="AN130" s="38"/>
      <c r="AO130" s="38"/>
      <c r="AP130" s="39"/>
      <c r="AQ130" s="37"/>
      <c r="AR130" s="38"/>
      <c r="AS130" s="38"/>
      <c r="AT130" s="39"/>
      <c r="AU130" s="37"/>
      <c r="AV130" s="38"/>
      <c r="AW130" s="38"/>
      <c r="AX130" s="39"/>
      <c r="AY130" s="37"/>
      <c r="AZ130" s="38"/>
      <c r="BA130" s="38"/>
      <c r="BB130" s="39"/>
      <c r="BC130" s="37"/>
      <c r="BD130" s="38"/>
      <c r="BE130" s="38"/>
      <c r="BF130" s="39"/>
      <c r="BG130" s="37"/>
      <c r="BH130" s="38"/>
      <c r="BI130" s="38"/>
      <c r="BJ130" s="39"/>
      <c r="BK130" s="37"/>
      <c r="BL130" s="38"/>
      <c r="BM130" s="38"/>
      <c r="BN130" s="39"/>
    </row>
    <row r="131" spans="1:66" x14ac:dyDescent="0.2">
      <c r="A131" s="58"/>
      <c r="B131" s="28" t="s">
        <v>50</v>
      </c>
      <c r="C131" s="28" t="s">
        <v>25</v>
      </c>
      <c r="D131" s="28" t="s">
        <v>28</v>
      </c>
      <c r="E131" s="46">
        <f t="shared" ca="1" si="28"/>
        <v>0</v>
      </c>
      <c r="F131" s="47">
        <f t="shared" ca="1" si="28"/>
        <v>0</v>
      </c>
      <c r="G131" s="47">
        <f t="shared" ca="1" si="28"/>
        <v>0</v>
      </c>
      <c r="H131" s="47">
        <f t="shared" ca="1" si="28"/>
        <v>0</v>
      </c>
      <c r="I131" s="47">
        <f t="shared" ca="1" si="28"/>
        <v>0</v>
      </c>
      <c r="J131" s="47">
        <f t="shared" ca="1" si="28"/>
        <v>0</v>
      </c>
      <c r="K131" s="47">
        <f t="shared" ca="1" si="28"/>
        <v>0</v>
      </c>
      <c r="L131" s="47">
        <f t="shared" ca="1" si="28"/>
        <v>0</v>
      </c>
      <c r="M131" s="47">
        <f t="shared" ca="1" si="28"/>
        <v>0</v>
      </c>
      <c r="N131" s="47">
        <f t="shared" ca="1" si="28"/>
        <v>0</v>
      </c>
      <c r="O131" s="47">
        <f t="shared" ca="1" si="28"/>
        <v>0</v>
      </c>
      <c r="P131" s="48">
        <f t="shared" ca="1" si="28"/>
        <v>0</v>
      </c>
      <c r="Q131" s="59"/>
      <c r="S131" s="37"/>
      <c r="T131" s="38"/>
      <c r="U131" s="38"/>
      <c r="V131" s="39"/>
      <c r="W131" s="37"/>
      <c r="X131" s="38"/>
      <c r="Y131" s="38"/>
      <c r="Z131" s="39"/>
      <c r="AA131" s="37"/>
      <c r="AB131" s="38"/>
      <c r="AC131" s="38"/>
      <c r="AD131" s="39"/>
      <c r="AE131" s="37"/>
      <c r="AF131" s="38"/>
      <c r="AG131" s="38"/>
      <c r="AH131" s="39"/>
      <c r="AI131" s="37"/>
      <c r="AJ131" s="38"/>
      <c r="AK131" s="38"/>
      <c r="AL131" s="39"/>
      <c r="AM131" s="37"/>
      <c r="AN131" s="38"/>
      <c r="AO131" s="38"/>
      <c r="AP131" s="39"/>
      <c r="AQ131" s="37"/>
      <c r="AR131" s="38"/>
      <c r="AS131" s="38"/>
      <c r="AT131" s="39"/>
      <c r="AU131" s="37"/>
      <c r="AV131" s="38"/>
      <c r="AW131" s="38"/>
      <c r="AX131" s="39"/>
      <c r="AY131" s="37"/>
      <c r="AZ131" s="38"/>
      <c r="BA131" s="38"/>
      <c r="BB131" s="39"/>
      <c r="BC131" s="37"/>
      <c r="BD131" s="38"/>
      <c r="BE131" s="38"/>
      <c r="BF131" s="39"/>
      <c r="BG131" s="37"/>
      <c r="BH131" s="38"/>
      <c r="BI131" s="38"/>
      <c r="BJ131" s="39"/>
      <c r="BK131" s="37"/>
      <c r="BL131" s="38"/>
      <c r="BM131" s="38"/>
      <c r="BN131" s="39"/>
    </row>
    <row r="132" spans="1:66" x14ac:dyDescent="0.2">
      <c r="A132" s="58"/>
      <c r="B132" s="28" t="s">
        <v>51</v>
      </c>
      <c r="C132" s="28" t="s">
        <v>24</v>
      </c>
      <c r="D132" s="28" t="s">
        <v>28</v>
      </c>
      <c r="E132" s="46">
        <f t="shared" ca="1" si="28"/>
        <v>0</v>
      </c>
      <c r="F132" s="47">
        <f t="shared" ca="1" si="28"/>
        <v>0</v>
      </c>
      <c r="G132" s="47">
        <f t="shared" ca="1" si="28"/>
        <v>0</v>
      </c>
      <c r="H132" s="47">
        <f t="shared" ca="1" si="28"/>
        <v>0</v>
      </c>
      <c r="I132" s="47">
        <f t="shared" ca="1" si="28"/>
        <v>0</v>
      </c>
      <c r="J132" s="47">
        <f t="shared" ca="1" si="28"/>
        <v>0</v>
      </c>
      <c r="K132" s="47">
        <f t="shared" ca="1" si="28"/>
        <v>0</v>
      </c>
      <c r="L132" s="47">
        <f t="shared" ca="1" si="28"/>
        <v>0</v>
      </c>
      <c r="M132" s="47">
        <f t="shared" ca="1" si="28"/>
        <v>0</v>
      </c>
      <c r="N132" s="47">
        <f t="shared" ca="1" si="28"/>
        <v>0</v>
      </c>
      <c r="O132" s="47">
        <f t="shared" ca="1" si="28"/>
        <v>0</v>
      </c>
      <c r="P132" s="48">
        <f t="shared" ca="1" si="28"/>
        <v>0</v>
      </c>
      <c r="Q132" s="59"/>
      <c r="S132" s="37"/>
      <c r="T132" s="38"/>
      <c r="U132" s="38"/>
      <c r="V132" s="39"/>
      <c r="W132" s="37"/>
      <c r="X132" s="38"/>
      <c r="Y132" s="38"/>
      <c r="Z132" s="39"/>
      <c r="AA132" s="37"/>
      <c r="AB132" s="38"/>
      <c r="AC132" s="38"/>
      <c r="AD132" s="39"/>
      <c r="AE132" s="37"/>
      <c r="AF132" s="38"/>
      <c r="AG132" s="38"/>
      <c r="AH132" s="39"/>
      <c r="AI132" s="37"/>
      <c r="AJ132" s="38"/>
      <c r="AK132" s="38"/>
      <c r="AL132" s="39"/>
      <c r="AM132" s="37"/>
      <c r="AN132" s="38"/>
      <c r="AO132" s="38"/>
      <c r="AP132" s="39"/>
      <c r="AQ132" s="37"/>
      <c r="AR132" s="38"/>
      <c r="AS132" s="38"/>
      <c r="AT132" s="39"/>
      <c r="AU132" s="37"/>
      <c r="AV132" s="38"/>
      <c r="AW132" s="38"/>
      <c r="AX132" s="39"/>
      <c r="AY132" s="37"/>
      <c r="AZ132" s="38"/>
      <c r="BA132" s="38"/>
      <c r="BB132" s="39"/>
      <c r="BC132" s="37"/>
      <c r="BD132" s="38"/>
      <c r="BE132" s="38"/>
      <c r="BF132" s="39"/>
      <c r="BG132" s="37"/>
      <c r="BH132" s="38"/>
      <c r="BI132" s="38"/>
      <c r="BJ132" s="39"/>
      <c r="BK132" s="37"/>
      <c r="BL132" s="38"/>
      <c r="BM132" s="38"/>
      <c r="BN132" s="39"/>
    </row>
    <row r="133" spans="1:66" x14ac:dyDescent="0.2">
      <c r="A133" s="58"/>
      <c r="B133" s="28" t="s">
        <v>51</v>
      </c>
      <c r="C133" s="28" t="s">
        <v>25</v>
      </c>
      <c r="D133" s="28" t="s">
        <v>28</v>
      </c>
      <c r="E133" s="46">
        <f t="shared" ca="1" si="28"/>
        <v>0</v>
      </c>
      <c r="F133" s="47">
        <f t="shared" ca="1" si="28"/>
        <v>0</v>
      </c>
      <c r="G133" s="47">
        <f t="shared" ca="1" si="28"/>
        <v>0</v>
      </c>
      <c r="H133" s="47">
        <f t="shared" ca="1" si="28"/>
        <v>0</v>
      </c>
      <c r="I133" s="47">
        <f t="shared" ca="1" si="28"/>
        <v>0</v>
      </c>
      <c r="J133" s="47">
        <f t="shared" ca="1" si="28"/>
        <v>0</v>
      </c>
      <c r="K133" s="47">
        <f t="shared" ca="1" si="28"/>
        <v>0</v>
      </c>
      <c r="L133" s="47">
        <f t="shared" ca="1" si="28"/>
        <v>0</v>
      </c>
      <c r="M133" s="47">
        <f t="shared" ca="1" si="28"/>
        <v>0</v>
      </c>
      <c r="N133" s="47">
        <f t="shared" ca="1" si="28"/>
        <v>0</v>
      </c>
      <c r="O133" s="47">
        <f t="shared" ca="1" si="28"/>
        <v>0</v>
      </c>
      <c r="P133" s="48">
        <f t="shared" ca="1" si="28"/>
        <v>0</v>
      </c>
      <c r="Q133" s="59"/>
      <c r="S133" s="37"/>
      <c r="T133" s="38"/>
      <c r="U133" s="38"/>
      <c r="V133" s="39"/>
      <c r="W133" s="37"/>
      <c r="X133" s="38"/>
      <c r="Y133" s="38"/>
      <c r="Z133" s="39"/>
      <c r="AA133" s="37"/>
      <c r="AB133" s="38"/>
      <c r="AC133" s="38"/>
      <c r="AD133" s="39"/>
      <c r="AE133" s="37"/>
      <c r="AF133" s="38"/>
      <c r="AG133" s="38"/>
      <c r="AH133" s="39"/>
      <c r="AI133" s="37"/>
      <c r="AJ133" s="38"/>
      <c r="AK133" s="38"/>
      <c r="AL133" s="39"/>
      <c r="AM133" s="37"/>
      <c r="AN133" s="38"/>
      <c r="AO133" s="38"/>
      <c r="AP133" s="39"/>
      <c r="AQ133" s="37"/>
      <c r="AR133" s="38"/>
      <c r="AS133" s="38"/>
      <c r="AT133" s="39"/>
      <c r="AU133" s="37"/>
      <c r="AV133" s="38"/>
      <c r="AW133" s="38"/>
      <c r="AX133" s="39"/>
      <c r="AY133" s="37"/>
      <c r="AZ133" s="38"/>
      <c r="BA133" s="38"/>
      <c r="BB133" s="39"/>
      <c r="BC133" s="37"/>
      <c r="BD133" s="38"/>
      <c r="BE133" s="38"/>
      <c r="BF133" s="39"/>
      <c r="BG133" s="37"/>
      <c r="BH133" s="38"/>
      <c r="BI133" s="38"/>
      <c r="BJ133" s="39"/>
      <c r="BK133" s="37"/>
      <c r="BL133" s="38"/>
      <c r="BM133" s="38"/>
      <c r="BN133" s="39"/>
    </row>
    <row r="134" spans="1:66" x14ac:dyDescent="0.2">
      <c r="A134" s="58"/>
      <c r="B134" s="28" t="s">
        <v>17</v>
      </c>
      <c r="C134" s="28" t="s">
        <v>24</v>
      </c>
      <c r="D134" s="28" t="s">
        <v>28</v>
      </c>
      <c r="E134" s="46">
        <f t="shared" ca="1" si="28"/>
        <v>2.7233733097239139E-3</v>
      </c>
      <c r="F134" s="47">
        <f t="shared" ca="1" si="28"/>
        <v>0</v>
      </c>
      <c r="G134" s="47">
        <f t="shared" ca="1" si="28"/>
        <v>0</v>
      </c>
      <c r="H134" s="47">
        <f t="shared" ca="1" si="28"/>
        <v>0</v>
      </c>
      <c r="I134" s="47">
        <f t="shared" ca="1" si="28"/>
        <v>0</v>
      </c>
      <c r="J134" s="47">
        <f t="shared" ca="1" si="28"/>
        <v>0</v>
      </c>
      <c r="K134" s="47">
        <f t="shared" ca="1" si="28"/>
        <v>0</v>
      </c>
      <c r="L134" s="47">
        <f t="shared" ca="1" si="28"/>
        <v>0</v>
      </c>
      <c r="M134" s="47">
        <f t="shared" ca="1" si="28"/>
        <v>0</v>
      </c>
      <c r="N134" s="47">
        <f t="shared" ca="1" si="28"/>
        <v>0</v>
      </c>
      <c r="O134" s="47">
        <f t="shared" ca="1" si="28"/>
        <v>0</v>
      </c>
      <c r="P134" s="48">
        <f t="shared" ca="1" si="28"/>
        <v>0</v>
      </c>
      <c r="Q134" s="59"/>
      <c r="S134" s="37"/>
      <c r="T134" s="38"/>
      <c r="U134" s="38"/>
      <c r="V134" s="39"/>
      <c r="W134" s="37"/>
      <c r="X134" s="38"/>
      <c r="Y134" s="38"/>
      <c r="Z134" s="39"/>
      <c r="AA134" s="37"/>
      <c r="AB134" s="38"/>
      <c r="AC134" s="38"/>
      <c r="AD134" s="39"/>
      <c r="AE134" s="37"/>
      <c r="AF134" s="38"/>
      <c r="AG134" s="38"/>
      <c r="AH134" s="39"/>
      <c r="AI134" s="37"/>
      <c r="AJ134" s="38"/>
      <c r="AK134" s="38"/>
      <c r="AL134" s="39"/>
      <c r="AM134" s="37"/>
      <c r="AN134" s="38"/>
      <c r="AO134" s="38"/>
      <c r="AP134" s="39"/>
      <c r="AQ134" s="37"/>
      <c r="AR134" s="38"/>
      <c r="AS134" s="38"/>
      <c r="AT134" s="39"/>
      <c r="AU134" s="37"/>
      <c r="AV134" s="38"/>
      <c r="AW134" s="38"/>
      <c r="AX134" s="39"/>
      <c r="AY134" s="37"/>
      <c r="AZ134" s="38"/>
      <c r="BA134" s="38"/>
      <c r="BB134" s="39"/>
      <c r="BC134" s="37"/>
      <c r="BD134" s="38"/>
      <c r="BE134" s="38"/>
      <c r="BF134" s="39"/>
      <c r="BG134" s="37"/>
      <c r="BH134" s="38"/>
      <c r="BI134" s="38"/>
      <c r="BJ134" s="39"/>
      <c r="BK134" s="37"/>
      <c r="BL134" s="38"/>
      <c r="BM134" s="38"/>
      <c r="BN134" s="39"/>
    </row>
    <row r="135" spans="1:66" x14ac:dyDescent="0.2">
      <c r="A135" s="58"/>
      <c r="B135" s="28" t="s">
        <v>17</v>
      </c>
      <c r="C135" s="28" t="s">
        <v>25</v>
      </c>
      <c r="D135" s="28" t="s">
        <v>28</v>
      </c>
      <c r="E135" s="46">
        <f t="shared" ca="1" si="28"/>
        <v>4.9476905331911007</v>
      </c>
      <c r="F135" s="47">
        <f t="shared" ca="1" si="28"/>
        <v>0</v>
      </c>
      <c r="G135" s="47">
        <f t="shared" ca="1" si="28"/>
        <v>0</v>
      </c>
      <c r="H135" s="47">
        <f t="shared" ca="1" si="28"/>
        <v>0</v>
      </c>
      <c r="I135" s="47">
        <f t="shared" ca="1" si="28"/>
        <v>0</v>
      </c>
      <c r="J135" s="47">
        <f t="shared" ca="1" si="28"/>
        <v>0</v>
      </c>
      <c r="K135" s="47">
        <f t="shared" ca="1" si="28"/>
        <v>0</v>
      </c>
      <c r="L135" s="47">
        <f t="shared" ca="1" si="28"/>
        <v>0</v>
      </c>
      <c r="M135" s="47">
        <f t="shared" ca="1" si="28"/>
        <v>0</v>
      </c>
      <c r="N135" s="47">
        <f t="shared" ca="1" si="28"/>
        <v>0</v>
      </c>
      <c r="O135" s="47">
        <f t="shared" ca="1" si="28"/>
        <v>0</v>
      </c>
      <c r="P135" s="48">
        <f t="shared" ca="1" si="28"/>
        <v>0</v>
      </c>
      <c r="Q135" s="59"/>
      <c r="S135" s="37"/>
      <c r="T135" s="38"/>
      <c r="U135" s="38"/>
      <c r="V135" s="39"/>
      <c r="W135" s="37"/>
      <c r="X135" s="38"/>
      <c r="Y135" s="38"/>
      <c r="Z135" s="39"/>
      <c r="AA135" s="37"/>
      <c r="AB135" s="38"/>
      <c r="AC135" s="38"/>
      <c r="AD135" s="39"/>
      <c r="AE135" s="37"/>
      <c r="AF135" s="38"/>
      <c r="AG135" s="38"/>
      <c r="AH135" s="39"/>
      <c r="AI135" s="37"/>
      <c r="AJ135" s="38"/>
      <c r="AK135" s="38"/>
      <c r="AL135" s="39"/>
      <c r="AM135" s="37"/>
      <c r="AN135" s="38"/>
      <c r="AO135" s="38"/>
      <c r="AP135" s="39"/>
      <c r="AQ135" s="37"/>
      <c r="AR135" s="38"/>
      <c r="AS135" s="38"/>
      <c r="AT135" s="39"/>
      <c r="AU135" s="37"/>
      <c r="AV135" s="38"/>
      <c r="AW135" s="38"/>
      <c r="AX135" s="39"/>
      <c r="AY135" s="37"/>
      <c r="AZ135" s="38"/>
      <c r="BA135" s="38"/>
      <c r="BB135" s="39"/>
      <c r="BC135" s="37"/>
      <c r="BD135" s="38"/>
      <c r="BE135" s="38"/>
      <c r="BF135" s="39"/>
      <c r="BG135" s="37"/>
      <c r="BH135" s="38"/>
      <c r="BI135" s="38"/>
      <c r="BJ135" s="39"/>
      <c r="BK135" s="37"/>
      <c r="BL135" s="38"/>
      <c r="BM135" s="38"/>
      <c r="BN135" s="39"/>
    </row>
    <row r="136" spans="1:66" x14ac:dyDescent="0.2">
      <c r="A136" s="58"/>
      <c r="B136" s="28" t="s">
        <v>16</v>
      </c>
      <c r="C136" s="28" t="s">
        <v>24</v>
      </c>
      <c r="D136" s="28" t="s">
        <v>28</v>
      </c>
      <c r="E136" s="46">
        <f t="shared" ca="1" si="28"/>
        <v>0.36671615105584704</v>
      </c>
      <c r="F136" s="47">
        <f t="shared" ca="1" si="28"/>
        <v>0</v>
      </c>
      <c r="G136" s="47">
        <f t="shared" ca="1" si="28"/>
        <v>0</v>
      </c>
      <c r="H136" s="47">
        <f t="shared" ca="1" si="28"/>
        <v>0</v>
      </c>
      <c r="I136" s="47">
        <f t="shared" ca="1" si="28"/>
        <v>0</v>
      </c>
      <c r="J136" s="47">
        <f t="shared" ca="1" si="28"/>
        <v>0</v>
      </c>
      <c r="K136" s="47">
        <f t="shared" ca="1" si="28"/>
        <v>0</v>
      </c>
      <c r="L136" s="47">
        <f t="shared" ca="1" si="28"/>
        <v>0</v>
      </c>
      <c r="M136" s="47">
        <f t="shared" ca="1" si="28"/>
        <v>0</v>
      </c>
      <c r="N136" s="47">
        <f t="shared" ca="1" si="28"/>
        <v>0</v>
      </c>
      <c r="O136" s="47">
        <f t="shared" ca="1" si="28"/>
        <v>0</v>
      </c>
      <c r="P136" s="48">
        <f t="shared" ca="1" si="28"/>
        <v>0</v>
      </c>
      <c r="Q136" s="59"/>
      <c r="S136" s="37"/>
      <c r="T136" s="38"/>
      <c r="U136" s="38"/>
      <c r="V136" s="39"/>
      <c r="W136" s="37"/>
      <c r="X136" s="38"/>
      <c r="Y136" s="38"/>
      <c r="Z136" s="39"/>
      <c r="AA136" s="37"/>
      <c r="AB136" s="38"/>
      <c r="AC136" s="38"/>
      <c r="AD136" s="39"/>
      <c r="AE136" s="37"/>
      <c r="AF136" s="38"/>
      <c r="AG136" s="38"/>
      <c r="AH136" s="39"/>
      <c r="AI136" s="37"/>
      <c r="AJ136" s="38"/>
      <c r="AK136" s="38"/>
      <c r="AL136" s="39"/>
      <c r="AM136" s="37"/>
      <c r="AN136" s="38"/>
      <c r="AO136" s="38"/>
      <c r="AP136" s="39"/>
      <c r="AQ136" s="37"/>
      <c r="AR136" s="38"/>
      <c r="AS136" s="38"/>
      <c r="AT136" s="39"/>
      <c r="AU136" s="37"/>
      <c r="AV136" s="38"/>
      <c r="AW136" s="38"/>
      <c r="AX136" s="39"/>
      <c r="AY136" s="37"/>
      <c r="AZ136" s="38"/>
      <c r="BA136" s="38"/>
      <c r="BB136" s="39"/>
      <c r="BC136" s="37"/>
      <c r="BD136" s="38"/>
      <c r="BE136" s="38"/>
      <c r="BF136" s="39"/>
      <c r="BG136" s="37"/>
      <c r="BH136" s="38"/>
      <c r="BI136" s="38"/>
      <c r="BJ136" s="39"/>
      <c r="BK136" s="37"/>
      <c r="BL136" s="38"/>
      <c r="BM136" s="38"/>
      <c r="BN136" s="39"/>
    </row>
    <row r="137" spans="1:66" x14ac:dyDescent="0.2">
      <c r="A137" s="58"/>
      <c r="B137" s="28" t="s">
        <v>16</v>
      </c>
      <c r="C137" s="28" t="s">
        <v>25</v>
      </c>
      <c r="D137" s="28" t="s">
        <v>28</v>
      </c>
      <c r="E137" s="46">
        <f t="shared" ca="1" si="28"/>
        <v>10.910298648651064</v>
      </c>
      <c r="F137" s="47">
        <f t="shared" ca="1" si="28"/>
        <v>0</v>
      </c>
      <c r="G137" s="47">
        <f t="shared" ca="1" si="28"/>
        <v>0</v>
      </c>
      <c r="H137" s="47">
        <f t="shared" ca="1" si="28"/>
        <v>0</v>
      </c>
      <c r="I137" s="47">
        <f t="shared" ca="1" si="28"/>
        <v>0</v>
      </c>
      <c r="J137" s="47">
        <f t="shared" ca="1" si="28"/>
        <v>0</v>
      </c>
      <c r="K137" s="47">
        <f t="shared" ca="1" si="28"/>
        <v>0</v>
      </c>
      <c r="L137" s="47">
        <f t="shared" ca="1" si="28"/>
        <v>0</v>
      </c>
      <c r="M137" s="47">
        <f t="shared" ca="1" si="28"/>
        <v>0</v>
      </c>
      <c r="N137" s="47">
        <f t="shared" ca="1" si="28"/>
        <v>0</v>
      </c>
      <c r="O137" s="47">
        <f t="shared" ca="1" si="28"/>
        <v>0</v>
      </c>
      <c r="P137" s="48">
        <f t="shared" ca="1" si="28"/>
        <v>0</v>
      </c>
      <c r="Q137" s="59"/>
      <c r="S137" s="37"/>
      <c r="T137" s="38"/>
      <c r="U137" s="38"/>
      <c r="V137" s="39"/>
      <c r="W137" s="37"/>
      <c r="X137" s="38"/>
      <c r="Y137" s="38"/>
      <c r="Z137" s="39"/>
      <c r="AA137" s="37"/>
      <c r="AB137" s="38"/>
      <c r="AC137" s="38"/>
      <c r="AD137" s="39"/>
      <c r="AE137" s="37"/>
      <c r="AF137" s="38"/>
      <c r="AG137" s="38"/>
      <c r="AH137" s="39"/>
      <c r="AI137" s="37"/>
      <c r="AJ137" s="38"/>
      <c r="AK137" s="38"/>
      <c r="AL137" s="39"/>
      <c r="AM137" s="37"/>
      <c r="AN137" s="38"/>
      <c r="AO137" s="38"/>
      <c r="AP137" s="39"/>
      <c r="AQ137" s="37"/>
      <c r="AR137" s="38"/>
      <c r="AS137" s="38"/>
      <c r="AT137" s="39"/>
      <c r="AU137" s="37"/>
      <c r="AV137" s="38"/>
      <c r="AW137" s="38"/>
      <c r="AX137" s="39"/>
      <c r="AY137" s="37"/>
      <c r="AZ137" s="38"/>
      <c r="BA137" s="38"/>
      <c r="BB137" s="39"/>
      <c r="BC137" s="37"/>
      <c r="BD137" s="38"/>
      <c r="BE137" s="38"/>
      <c r="BF137" s="39"/>
      <c r="BG137" s="37"/>
      <c r="BH137" s="38"/>
      <c r="BI137" s="38"/>
      <c r="BJ137" s="39"/>
      <c r="BK137" s="37"/>
      <c r="BL137" s="38"/>
      <c r="BM137" s="38"/>
      <c r="BN137" s="39"/>
    </row>
    <row r="138" spans="1:66" x14ac:dyDescent="0.2">
      <c r="A138" s="58"/>
      <c r="B138" s="28" t="s">
        <v>35</v>
      </c>
      <c r="C138" s="28" t="s">
        <v>24</v>
      </c>
      <c r="D138" s="28" t="s">
        <v>28</v>
      </c>
      <c r="E138" s="46">
        <f t="shared" ca="1" si="28"/>
        <v>0</v>
      </c>
      <c r="F138" s="47">
        <f t="shared" ca="1" si="28"/>
        <v>0</v>
      </c>
      <c r="G138" s="47">
        <f t="shared" ca="1" si="28"/>
        <v>0</v>
      </c>
      <c r="H138" s="47">
        <f t="shared" ca="1" si="28"/>
        <v>0</v>
      </c>
      <c r="I138" s="47">
        <f t="shared" ca="1" si="28"/>
        <v>0</v>
      </c>
      <c r="J138" s="47">
        <f t="shared" ca="1" si="28"/>
        <v>0</v>
      </c>
      <c r="K138" s="47">
        <f t="shared" ca="1" si="28"/>
        <v>0</v>
      </c>
      <c r="L138" s="47">
        <f t="shared" ca="1" si="28"/>
        <v>0</v>
      </c>
      <c r="M138" s="47">
        <f t="shared" ca="1" si="28"/>
        <v>0</v>
      </c>
      <c r="N138" s="47">
        <f t="shared" ca="1" si="28"/>
        <v>0</v>
      </c>
      <c r="O138" s="47">
        <f t="shared" ca="1" si="28"/>
        <v>0</v>
      </c>
      <c r="P138" s="48">
        <f t="shared" ca="1" si="28"/>
        <v>0</v>
      </c>
      <c r="Q138" s="59"/>
      <c r="S138" s="37"/>
      <c r="T138" s="38"/>
      <c r="U138" s="38"/>
      <c r="V138" s="39"/>
      <c r="W138" s="37"/>
      <c r="X138" s="38"/>
      <c r="Y138" s="38"/>
      <c r="Z138" s="39"/>
      <c r="AA138" s="37"/>
      <c r="AB138" s="38"/>
      <c r="AC138" s="38"/>
      <c r="AD138" s="39"/>
      <c r="AE138" s="37"/>
      <c r="AF138" s="38"/>
      <c r="AG138" s="38"/>
      <c r="AH138" s="39"/>
      <c r="AI138" s="37"/>
      <c r="AJ138" s="38"/>
      <c r="AK138" s="38"/>
      <c r="AL138" s="39"/>
      <c r="AM138" s="37"/>
      <c r="AN138" s="38"/>
      <c r="AO138" s="38"/>
      <c r="AP138" s="39"/>
      <c r="AQ138" s="37"/>
      <c r="AR138" s="38"/>
      <c r="AS138" s="38"/>
      <c r="AT138" s="39"/>
      <c r="AU138" s="37"/>
      <c r="AV138" s="38"/>
      <c r="AW138" s="38"/>
      <c r="AX138" s="39"/>
      <c r="AY138" s="37"/>
      <c r="AZ138" s="38"/>
      <c r="BA138" s="38"/>
      <c r="BB138" s="39"/>
      <c r="BC138" s="37"/>
      <c r="BD138" s="38"/>
      <c r="BE138" s="38"/>
      <c r="BF138" s="39"/>
      <c r="BG138" s="37"/>
      <c r="BH138" s="38"/>
      <c r="BI138" s="38"/>
      <c r="BJ138" s="39"/>
      <c r="BK138" s="37"/>
      <c r="BL138" s="38"/>
      <c r="BM138" s="38"/>
      <c r="BN138" s="39"/>
    </row>
    <row r="139" spans="1:66" x14ac:dyDescent="0.2">
      <c r="A139" s="58"/>
      <c r="B139" s="28" t="s">
        <v>35</v>
      </c>
      <c r="C139" s="28" t="s">
        <v>25</v>
      </c>
      <c r="D139" s="28" t="s">
        <v>28</v>
      </c>
      <c r="E139" s="46">
        <f t="shared" ca="1" si="28"/>
        <v>2.7369508080142004E-3</v>
      </c>
      <c r="F139" s="47">
        <f t="shared" ca="1" si="28"/>
        <v>0</v>
      </c>
      <c r="G139" s="47">
        <f t="shared" ca="1" si="28"/>
        <v>0</v>
      </c>
      <c r="H139" s="47">
        <f t="shared" ca="1" si="28"/>
        <v>0</v>
      </c>
      <c r="I139" s="47">
        <f t="shared" ca="1" si="28"/>
        <v>0</v>
      </c>
      <c r="J139" s="47">
        <f t="shared" ca="1" si="28"/>
        <v>0</v>
      </c>
      <c r="K139" s="47">
        <f t="shared" ca="1" si="28"/>
        <v>0</v>
      </c>
      <c r="L139" s="47">
        <f t="shared" ca="1" si="28"/>
        <v>0</v>
      </c>
      <c r="M139" s="47">
        <f t="shared" ca="1" si="28"/>
        <v>0</v>
      </c>
      <c r="N139" s="47">
        <f t="shared" ca="1" si="28"/>
        <v>0</v>
      </c>
      <c r="O139" s="47">
        <f t="shared" ca="1" si="28"/>
        <v>0</v>
      </c>
      <c r="P139" s="48">
        <f t="shared" ca="1" si="28"/>
        <v>0</v>
      </c>
      <c r="Q139" s="59"/>
      <c r="S139" s="37"/>
      <c r="T139" s="38"/>
      <c r="U139" s="38"/>
      <c r="V139" s="39"/>
      <c r="W139" s="37"/>
      <c r="X139" s="38"/>
      <c r="Y139" s="38"/>
      <c r="Z139" s="39"/>
      <c r="AA139" s="37"/>
      <c r="AB139" s="38"/>
      <c r="AC139" s="38"/>
      <c r="AD139" s="39"/>
      <c r="AE139" s="37"/>
      <c r="AF139" s="38"/>
      <c r="AG139" s="38"/>
      <c r="AH139" s="39"/>
      <c r="AI139" s="37"/>
      <c r="AJ139" s="38"/>
      <c r="AK139" s="38"/>
      <c r="AL139" s="39"/>
      <c r="AM139" s="37"/>
      <c r="AN139" s="38"/>
      <c r="AO139" s="38"/>
      <c r="AP139" s="39"/>
      <c r="AQ139" s="37"/>
      <c r="AR139" s="38"/>
      <c r="AS139" s="38"/>
      <c r="AT139" s="39"/>
      <c r="AU139" s="37"/>
      <c r="AV139" s="38"/>
      <c r="AW139" s="38"/>
      <c r="AX139" s="39"/>
      <c r="AY139" s="37"/>
      <c r="AZ139" s="38"/>
      <c r="BA139" s="38"/>
      <c r="BB139" s="39"/>
      <c r="BC139" s="37"/>
      <c r="BD139" s="38"/>
      <c r="BE139" s="38"/>
      <c r="BF139" s="39"/>
      <c r="BG139" s="37"/>
      <c r="BH139" s="38"/>
      <c r="BI139" s="38"/>
      <c r="BJ139" s="39"/>
      <c r="BK139" s="37"/>
      <c r="BL139" s="38"/>
      <c r="BM139" s="38"/>
      <c r="BN139" s="39"/>
    </row>
    <row r="140" spans="1:66" x14ac:dyDescent="0.2">
      <c r="A140" s="58"/>
      <c r="B140" s="28" t="s">
        <v>52</v>
      </c>
      <c r="C140" s="28" t="s">
        <v>24</v>
      </c>
      <c r="D140" s="28" t="s">
        <v>28</v>
      </c>
      <c r="E140" s="46">
        <f t="shared" ref="E140:P149" ca="1" si="29">SUMIFS(OFFSET($V$30:$V$177,,E$28,,),OFFSET($U$30:$U$177,,E$28,,),$D140,OFFSET($T$30:$T$177,,E$28,,),$C140,OFFSET($S$30:$S$177,,E$28,,),$B140)/1000000</f>
        <v>0</v>
      </c>
      <c r="F140" s="47">
        <f t="shared" ca="1" si="29"/>
        <v>0</v>
      </c>
      <c r="G140" s="47">
        <f t="shared" ca="1" si="29"/>
        <v>0</v>
      </c>
      <c r="H140" s="47">
        <f t="shared" ca="1" si="29"/>
        <v>0</v>
      </c>
      <c r="I140" s="47">
        <f t="shared" ca="1" si="29"/>
        <v>0</v>
      </c>
      <c r="J140" s="47">
        <f t="shared" ca="1" si="29"/>
        <v>0</v>
      </c>
      <c r="K140" s="47">
        <f t="shared" ca="1" si="29"/>
        <v>0</v>
      </c>
      <c r="L140" s="47">
        <f t="shared" ca="1" si="29"/>
        <v>0</v>
      </c>
      <c r="M140" s="47">
        <f t="shared" ca="1" si="29"/>
        <v>0</v>
      </c>
      <c r="N140" s="47">
        <f t="shared" ca="1" si="29"/>
        <v>0</v>
      </c>
      <c r="O140" s="47">
        <f t="shared" ca="1" si="29"/>
        <v>0</v>
      </c>
      <c r="P140" s="48">
        <f t="shared" ca="1" si="29"/>
        <v>0</v>
      </c>
      <c r="Q140" s="59"/>
      <c r="S140" s="37"/>
      <c r="T140" s="38"/>
      <c r="U140" s="38"/>
      <c r="V140" s="39"/>
      <c r="W140" s="37"/>
      <c r="X140" s="38"/>
      <c r="Y140" s="38"/>
      <c r="Z140" s="39"/>
      <c r="AA140" s="37"/>
      <c r="AB140" s="38"/>
      <c r="AC140" s="38"/>
      <c r="AD140" s="39"/>
      <c r="AE140" s="37"/>
      <c r="AF140" s="38"/>
      <c r="AG140" s="38"/>
      <c r="AH140" s="39"/>
      <c r="AI140" s="37"/>
      <c r="AJ140" s="38"/>
      <c r="AK140" s="38"/>
      <c r="AL140" s="39"/>
      <c r="AM140" s="37"/>
      <c r="AN140" s="38"/>
      <c r="AO140" s="38"/>
      <c r="AP140" s="39"/>
      <c r="AQ140" s="37"/>
      <c r="AR140" s="38"/>
      <c r="AS140" s="38"/>
      <c r="AT140" s="39"/>
      <c r="AU140" s="37"/>
      <c r="AV140" s="38"/>
      <c r="AW140" s="38"/>
      <c r="AX140" s="39"/>
      <c r="AY140" s="37"/>
      <c r="AZ140" s="38"/>
      <c r="BA140" s="38"/>
      <c r="BB140" s="39"/>
      <c r="BC140" s="37"/>
      <c r="BD140" s="38"/>
      <c r="BE140" s="38"/>
      <c r="BF140" s="39"/>
      <c r="BG140" s="37"/>
      <c r="BH140" s="38"/>
      <c r="BI140" s="38"/>
      <c r="BJ140" s="39"/>
      <c r="BK140" s="37"/>
      <c r="BL140" s="38"/>
      <c r="BM140" s="38"/>
      <c r="BN140" s="39"/>
    </row>
    <row r="141" spans="1:66" x14ac:dyDescent="0.2">
      <c r="A141" s="58"/>
      <c r="B141" s="28" t="s">
        <v>52</v>
      </c>
      <c r="C141" s="28" t="s">
        <v>25</v>
      </c>
      <c r="D141" s="28" t="s">
        <v>28</v>
      </c>
      <c r="E141" s="46">
        <f t="shared" ca="1" si="29"/>
        <v>0</v>
      </c>
      <c r="F141" s="47">
        <f t="shared" ca="1" si="29"/>
        <v>0</v>
      </c>
      <c r="G141" s="47">
        <f t="shared" ca="1" si="29"/>
        <v>0</v>
      </c>
      <c r="H141" s="47">
        <f t="shared" ca="1" si="29"/>
        <v>0</v>
      </c>
      <c r="I141" s="47">
        <f t="shared" ca="1" si="29"/>
        <v>0</v>
      </c>
      <c r="J141" s="47">
        <f t="shared" ca="1" si="29"/>
        <v>0</v>
      </c>
      <c r="K141" s="47">
        <f t="shared" ca="1" si="29"/>
        <v>0</v>
      </c>
      <c r="L141" s="47">
        <f t="shared" ca="1" si="29"/>
        <v>0</v>
      </c>
      <c r="M141" s="47">
        <f t="shared" ca="1" si="29"/>
        <v>0</v>
      </c>
      <c r="N141" s="47">
        <f t="shared" ca="1" si="29"/>
        <v>0</v>
      </c>
      <c r="O141" s="47">
        <f t="shared" ca="1" si="29"/>
        <v>0</v>
      </c>
      <c r="P141" s="48">
        <f t="shared" ca="1" si="29"/>
        <v>0</v>
      </c>
      <c r="Q141" s="59"/>
      <c r="S141" s="37"/>
      <c r="T141" s="38"/>
      <c r="U141" s="38"/>
      <c r="V141" s="39"/>
      <c r="W141" s="37"/>
      <c r="X141" s="38"/>
      <c r="Y141" s="38"/>
      <c r="Z141" s="39"/>
      <c r="AA141" s="37"/>
      <c r="AB141" s="38"/>
      <c r="AC141" s="38"/>
      <c r="AD141" s="39"/>
      <c r="AE141" s="37"/>
      <c r="AF141" s="38"/>
      <c r="AG141" s="38"/>
      <c r="AH141" s="39"/>
      <c r="AI141" s="37"/>
      <c r="AJ141" s="38"/>
      <c r="AK141" s="38"/>
      <c r="AL141" s="39"/>
      <c r="AM141" s="37"/>
      <c r="AN141" s="38"/>
      <c r="AO141" s="38"/>
      <c r="AP141" s="39"/>
      <c r="AQ141" s="37"/>
      <c r="AR141" s="38"/>
      <c r="AS141" s="38"/>
      <c r="AT141" s="39"/>
      <c r="AU141" s="37"/>
      <c r="AV141" s="38"/>
      <c r="AW141" s="38"/>
      <c r="AX141" s="39"/>
      <c r="AY141" s="37"/>
      <c r="AZ141" s="38"/>
      <c r="BA141" s="38"/>
      <c r="BB141" s="39"/>
      <c r="BC141" s="37"/>
      <c r="BD141" s="38"/>
      <c r="BE141" s="38"/>
      <c r="BF141" s="39"/>
      <c r="BG141" s="37"/>
      <c r="BH141" s="38"/>
      <c r="BI141" s="38"/>
      <c r="BJ141" s="39"/>
      <c r="BK141" s="37"/>
      <c r="BL141" s="38"/>
      <c r="BM141" s="38"/>
      <c r="BN141" s="39"/>
    </row>
    <row r="142" spans="1:66" x14ac:dyDescent="0.2">
      <c r="A142" s="58"/>
      <c r="B142" s="28" t="s">
        <v>53</v>
      </c>
      <c r="C142" s="28" t="s">
        <v>24</v>
      </c>
      <c r="D142" s="28" t="s">
        <v>28</v>
      </c>
      <c r="E142" s="46">
        <f t="shared" ca="1" si="29"/>
        <v>0</v>
      </c>
      <c r="F142" s="47">
        <f t="shared" ca="1" si="29"/>
        <v>0</v>
      </c>
      <c r="G142" s="47">
        <f t="shared" ca="1" si="29"/>
        <v>0</v>
      </c>
      <c r="H142" s="47">
        <f t="shared" ca="1" si="29"/>
        <v>0</v>
      </c>
      <c r="I142" s="47">
        <f t="shared" ca="1" si="29"/>
        <v>0</v>
      </c>
      <c r="J142" s="47">
        <f t="shared" ca="1" si="29"/>
        <v>0</v>
      </c>
      <c r="K142" s="47">
        <f t="shared" ca="1" si="29"/>
        <v>0</v>
      </c>
      <c r="L142" s="47">
        <f t="shared" ca="1" si="29"/>
        <v>0</v>
      </c>
      <c r="M142" s="47">
        <f t="shared" ca="1" si="29"/>
        <v>0</v>
      </c>
      <c r="N142" s="47">
        <f t="shared" ca="1" si="29"/>
        <v>0</v>
      </c>
      <c r="O142" s="47">
        <f t="shared" ca="1" si="29"/>
        <v>0</v>
      </c>
      <c r="P142" s="48">
        <f t="shared" ca="1" si="29"/>
        <v>0</v>
      </c>
      <c r="Q142" s="59"/>
      <c r="S142" s="37"/>
      <c r="T142" s="38"/>
      <c r="U142" s="38"/>
      <c r="V142" s="39"/>
      <c r="W142" s="37"/>
      <c r="X142" s="38"/>
      <c r="Y142" s="38"/>
      <c r="Z142" s="39"/>
      <c r="AA142" s="37"/>
      <c r="AB142" s="38"/>
      <c r="AC142" s="38"/>
      <c r="AD142" s="39"/>
      <c r="AE142" s="37"/>
      <c r="AF142" s="38"/>
      <c r="AG142" s="38"/>
      <c r="AH142" s="39"/>
      <c r="AI142" s="37"/>
      <c r="AJ142" s="38"/>
      <c r="AK142" s="38"/>
      <c r="AL142" s="39"/>
      <c r="AM142" s="37"/>
      <c r="AN142" s="38"/>
      <c r="AO142" s="38"/>
      <c r="AP142" s="39"/>
      <c r="AQ142" s="37"/>
      <c r="AR142" s="38"/>
      <c r="AS142" s="38"/>
      <c r="AT142" s="39"/>
      <c r="AU142" s="37"/>
      <c r="AV142" s="38"/>
      <c r="AW142" s="38"/>
      <c r="AX142" s="39"/>
      <c r="AY142" s="37"/>
      <c r="AZ142" s="38"/>
      <c r="BA142" s="38"/>
      <c r="BB142" s="39"/>
      <c r="BC142" s="37"/>
      <c r="BD142" s="38"/>
      <c r="BE142" s="38"/>
      <c r="BF142" s="39"/>
      <c r="BG142" s="37"/>
      <c r="BH142" s="38"/>
      <c r="BI142" s="38"/>
      <c r="BJ142" s="39"/>
      <c r="BK142" s="37"/>
      <c r="BL142" s="38"/>
      <c r="BM142" s="38"/>
      <c r="BN142" s="39"/>
    </row>
    <row r="143" spans="1:66" x14ac:dyDescent="0.2">
      <c r="A143" s="58"/>
      <c r="B143" s="28" t="s">
        <v>53</v>
      </c>
      <c r="C143" s="28" t="s">
        <v>25</v>
      </c>
      <c r="D143" s="28" t="s">
        <v>28</v>
      </c>
      <c r="E143" s="46">
        <f t="shared" ca="1" si="29"/>
        <v>0</v>
      </c>
      <c r="F143" s="47">
        <f t="shared" ca="1" si="29"/>
        <v>0</v>
      </c>
      <c r="G143" s="47">
        <f t="shared" ca="1" si="29"/>
        <v>0</v>
      </c>
      <c r="H143" s="47">
        <f t="shared" ca="1" si="29"/>
        <v>0</v>
      </c>
      <c r="I143" s="47">
        <f t="shared" ca="1" si="29"/>
        <v>0</v>
      </c>
      <c r="J143" s="47">
        <f t="shared" ca="1" si="29"/>
        <v>0</v>
      </c>
      <c r="K143" s="47">
        <f t="shared" ca="1" si="29"/>
        <v>0</v>
      </c>
      <c r="L143" s="47">
        <f t="shared" ca="1" si="29"/>
        <v>0</v>
      </c>
      <c r="M143" s="47">
        <f t="shared" ca="1" si="29"/>
        <v>0</v>
      </c>
      <c r="N143" s="47">
        <f t="shared" ca="1" si="29"/>
        <v>0</v>
      </c>
      <c r="O143" s="47">
        <f t="shared" ca="1" si="29"/>
        <v>0</v>
      </c>
      <c r="P143" s="48">
        <f t="shared" ca="1" si="29"/>
        <v>0</v>
      </c>
      <c r="Q143" s="59"/>
      <c r="S143" s="37"/>
      <c r="T143" s="38"/>
      <c r="U143" s="38"/>
      <c r="V143" s="39"/>
      <c r="W143" s="37"/>
      <c r="X143" s="38"/>
      <c r="Y143" s="38"/>
      <c r="Z143" s="39"/>
      <c r="AA143" s="37"/>
      <c r="AB143" s="38"/>
      <c r="AC143" s="38"/>
      <c r="AD143" s="39"/>
      <c r="AE143" s="37"/>
      <c r="AF143" s="38"/>
      <c r="AG143" s="38"/>
      <c r="AH143" s="39"/>
      <c r="AI143" s="37"/>
      <c r="AJ143" s="38"/>
      <c r="AK143" s="38"/>
      <c r="AL143" s="39"/>
      <c r="AM143" s="37"/>
      <c r="AN143" s="38"/>
      <c r="AO143" s="38"/>
      <c r="AP143" s="39"/>
      <c r="AQ143" s="37"/>
      <c r="AR143" s="38"/>
      <c r="AS143" s="38"/>
      <c r="AT143" s="39"/>
      <c r="AU143" s="37"/>
      <c r="AV143" s="38"/>
      <c r="AW143" s="38"/>
      <c r="AX143" s="39"/>
      <c r="AY143" s="37"/>
      <c r="AZ143" s="38"/>
      <c r="BA143" s="38"/>
      <c r="BB143" s="39"/>
      <c r="BC143" s="37"/>
      <c r="BD143" s="38"/>
      <c r="BE143" s="38"/>
      <c r="BF143" s="39"/>
      <c r="BG143" s="37"/>
      <c r="BH143" s="38"/>
      <c r="BI143" s="38"/>
      <c r="BJ143" s="39"/>
      <c r="BK143" s="37"/>
      <c r="BL143" s="38"/>
      <c r="BM143" s="38"/>
      <c r="BN143" s="39"/>
    </row>
    <row r="144" spans="1:66" x14ac:dyDescent="0.2">
      <c r="A144" s="58"/>
      <c r="B144" s="28" t="s">
        <v>54</v>
      </c>
      <c r="C144" s="28" t="s">
        <v>24</v>
      </c>
      <c r="D144" s="28" t="s">
        <v>28</v>
      </c>
      <c r="E144" s="46">
        <f t="shared" ca="1" si="29"/>
        <v>0</v>
      </c>
      <c r="F144" s="47">
        <f t="shared" ca="1" si="29"/>
        <v>0</v>
      </c>
      <c r="G144" s="47">
        <f t="shared" ca="1" si="29"/>
        <v>0</v>
      </c>
      <c r="H144" s="47">
        <f t="shared" ca="1" si="29"/>
        <v>0</v>
      </c>
      <c r="I144" s="47">
        <f t="shared" ca="1" si="29"/>
        <v>0</v>
      </c>
      <c r="J144" s="47">
        <f t="shared" ca="1" si="29"/>
        <v>0</v>
      </c>
      <c r="K144" s="47">
        <f t="shared" ca="1" si="29"/>
        <v>0</v>
      </c>
      <c r="L144" s="47">
        <f t="shared" ca="1" si="29"/>
        <v>0</v>
      </c>
      <c r="M144" s="47">
        <f t="shared" ca="1" si="29"/>
        <v>0</v>
      </c>
      <c r="N144" s="47">
        <f t="shared" ca="1" si="29"/>
        <v>0</v>
      </c>
      <c r="O144" s="47">
        <f t="shared" ca="1" si="29"/>
        <v>0</v>
      </c>
      <c r="P144" s="48">
        <f t="shared" ca="1" si="29"/>
        <v>0</v>
      </c>
      <c r="Q144" s="59"/>
      <c r="S144" s="37"/>
      <c r="T144" s="38"/>
      <c r="U144" s="38"/>
      <c r="V144" s="39"/>
      <c r="W144" s="37"/>
      <c r="X144" s="38"/>
      <c r="Y144" s="38"/>
      <c r="Z144" s="39"/>
      <c r="AA144" s="37"/>
      <c r="AB144" s="38"/>
      <c r="AC144" s="38"/>
      <c r="AD144" s="39"/>
      <c r="AE144" s="37"/>
      <c r="AF144" s="38"/>
      <c r="AG144" s="38"/>
      <c r="AH144" s="39"/>
      <c r="AI144" s="37"/>
      <c r="AJ144" s="38"/>
      <c r="AK144" s="38"/>
      <c r="AL144" s="39"/>
      <c r="AM144" s="37"/>
      <c r="AN144" s="38"/>
      <c r="AO144" s="38"/>
      <c r="AP144" s="39"/>
      <c r="AQ144" s="37"/>
      <c r="AR144" s="38"/>
      <c r="AS144" s="38"/>
      <c r="AT144" s="39"/>
      <c r="AU144" s="37"/>
      <c r="AV144" s="38"/>
      <c r="AW144" s="38"/>
      <c r="AX144" s="39"/>
      <c r="AY144" s="37"/>
      <c r="AZ144" s="38"/>
      <c r="BA144" s="38"/>
      <c r="BB144" s="39"/>
      <c r="BC144" s="37"/>
      <c r="BD144" s="38"/>
      <c r="BE144" s="38"/>
      <c r="BF144" s="39"/>
      <c r="BG144" s="37"/>
      <c r="BH144" s="38"/>
      <c r="BI144" s="38"/>
      <c r="BJ144" s="39"/>
      <c r="BK144" s="37"/>
      <c r="BL144" s="38"/>
      <c r="BM144" s="38"/>
      <c r="BN144" s="39"/>
    </row>
    <row r="145" spans="1:66" x14ac:dyDescent="0.2">
      <c r="A145" s="58"/>
      <c r="B145" s="28" t="s">
        <v>54</v>
      </c>
      <c r="C145" s="28" t="s">
        <v>25</v>
      </c>
      <c r="D145" s="28" t="s">
        <v>28</v>
      </c>
      <c r="E145" s="46">
        <f t="shared" ca="1" si="29"/>
        <v>0</v>
      </c>
      <c r="F145" s="47">
        <f t="shared" ca="1" si="29"/>
        <v>0</v>
      </c>
      <c r="G145" s="47">
        <f t="shared" ca="1" si="29"/>
        <v>0</v>
      </c>
      <c r="H145" s="47">
        <f t="shared" ca="1" si="29"/>
        <v>0</v>
      </c>
      <c r="I145" s="47">
        <f t="shared" ca="1" si="29"/>
        <v>0</v>
      </c>
      <c r="J145" s="47">
        <f t="shared" ca="1" si="29"/>
        <v>0</v>
      </c>
      <c r="K145" s="47">
        <f t="shared" ca="1" si="29"/>
        <v>0</v>
      </c>
      <c r="L145" s="47">
        <f t="shared" ca="1" si="29"/>
        <v>0</v>
      </c>
      <c r="M145" s="47">
        <f t="shared" ca="1" si="29"/>
        <v>0</v>
      </c>
      <c r="N145" s="47">
        <f t="shared" ca="1" si="29"/>
        <v>0</v>
      </c>
      <c r="O145" s="47">
        <f t="shared" ca="1" si="29"/>
        <v>0</v>
      </c>
      <c r="P145" s="48">
        <f t="shared" ca="1" si="29"/>
        <v>0</v>
      </c>
      <c r="Q145" s="59"/>
      <c r="S145" s="37"/>
      <c r="T145" s="38"/>
      <c r="U145" s="38"/>
      <c r="V145" s="39"/>
      <c r="W145" s="37"/>
      <c r="X145" s="38"/>
      <c r="Y145" s="38"/>
      <c r="Z145" s="39"/>
      <c r="AA145" s="37"/>
      <c r="AB145" s="38"/>
      <c r="AC145" s="38"/>
      <c r="AD145" s="39"/>
      <c r="AE145" s="37"/>
      <c r="AF145" s="38"/>
      <c r="AG145" s="38"/>
      <c r="AH145" s="39"/>
      <c r="AI145" s="37"/>
      <c r="AJ145" s="38"/>
      <c r="AK145" s="38"/>
      <c r="AL145" s="39"/>
      <c r="AM145" s="37"/>
      <c r="AN145" s="38"/>
      <c r="AO145" s="38"/>
      <c r="AP145" s="39"/>
      <c r="AQ145" s="37"/>
      <c r="AR145" s="38"/>
      <c r="AS145" s="38"/>
      <c r="AT145" s="39"/>
      <c r="AU145" s="37"/>
      <c r="AV145" s="38"/>
      <c r="AW145" s="38"/>
      <c r="AX145" s="39"/>
      <c r="AY145" s="37"/>
      <c r="AZ145" s="38"/>
      <c r="BA145" s="38"/>
      <c r="BB145" s="39"/>
      <c r="BC145" s="37"/>
      <c r="BD145" s="38"/>
      <c r="BE145" s="38"/>
      <c r="BF145" s="39"/>
      <c r="BG145" s="37"/>
      <c r="BH145" s="38"/>
      <c r="BI145" s="38"/>
      <c r="BJ145" s="39"/>
      <c r="BK145" s="37"/>
      <c r="BL145" s="38"/>
      <c r="BM145" s="38"/>
      <c r="BN145" s="39"/>
    </row>
    <row r="146" spans="1:66" x14ac:dyDescent="0.2">
      <c r="A146" s="58"/>
      <c r="B146" s="28" t="s">
        <v>55</v>
      </c>
      <c r="C146" s="28" t="s">
        <v>24</v>
      </c>
      <c r="D146" s="28" t="s">
        <v>28</v>
      </c>
      <c r="E146" s="46">
        <f t="shared" ca="1" si="29"/>
        <v>0</v>
      </c>
      <c r="F146" s="47">
        <f t="shared" ca="1" si="29"/>
        <v>0</v>
      </c>
      <c r="G146" s="47">
        <f t="shared" ca="1" si="29"/>
        <v>0</v>
      </c>
      <c r="H146" s="47">
        <f t="shared" ca="1" si="29"/>
        <v>0</v>
      </c>
      <c r="I146" s="47">
        <f t="shared" ca="1" si="29"/>
        <v>0</v>
      </c>
      <c r="J146" s="47">
        <f t="shared" ca="1" si="29"/>
        <v>0</v>
      </c>
      <c r="K146" s="47">
        <f t="shared" ca="1" si="29"/>
        <v>0</v>
      </c>
      <c r="L146" s="47">
        <f t="shared" ca="1" si="29"/>
        <v>0</v>
      </c>
      <c r="M146" s="47">
        <f t="shared" ca="1" si="29"/>
        <v>0</v>
      </c>
      <c r="N146" s="47">
        <f t="shared" ca="1" si="29"/>
        <v>0</v>
      </c>
      <c r="O146" s="47">
        <f t="shared" ca="1" si="29"/>
        <v>0</v>
      </c>
      <c r="P146" s="48">
        <f t="shared" ca="1" si="29"/>
        <v>0</v>
      </c>
      <c r="Q146" s="59"/>
      <c r="S146" s="37"/>
      <c r="T146" s="38"/>
      <c r="U146" s="38"/>
      <c r="V146" s="39"/>
      <c r="W146" s="37"/>
      <c r="X146" s="38"/>
      <c r="Y146" s="38"/>
      <c r="Z146" s="39"/>
      <c r="AA146" s="37"/>
      <c r="AB146" s="38"/>
      <c r="AC146" s="38"/>
      <c r="AD146" s="39"/>
      <c r="AE146" s="37"/>
      <c r="AF146" s="38"/>
      <c r="AG146" s="38"/>
      <c r="AH146" s="39"/>
      <c r="AI146" s="37"/>
      <c r="AJ146" s="38"/>
      <c r="AK146" s="38"/>
      <c r="AL146" s="39"/>
      <c r="AM146" s="37"/>
      <c r="AN146" s="38"/>
      <c r="AO146" s="38"/>
      <c r="AP146" s="39"/>
      <c r="AQ146" s="37"/>
      <c r="AR146" s="38"/>
      <c r="AS146" s="38"/>
      <c r="AT146" s="39"/>
      <c r="AU146" s="37"/>
      <c r="AV146" s="38"/>
      <c r="AW146" s="38"/>
      <c r="AX146" s="39"/>
      <c r="AY146" s="37"/>
      <c r="AZ146" s="38"/>
      <c r="BA146" s="38"/>
      <c r="BB146" s="39"/>
      <c r="BC146" s="37"/>
      <c r="BD146" s="38"/>
      <c r="BE146" s="38"/>
      <c r="BF146" s="39"/>
      <c r="BG146" s="37"/>
      <c r="BH146" s="38"/>
      <c r="BI146" s="38"/>
      <c r="BJ146" s="39"/>
      <c r="BK146" s="37"/>
      <c r="BL146" s="38"/>
      <c r="BM146" s="38"/>
      <c r="BN146" s="39"/>
    </row>
    <row r="147" spans="1:66" x14ac:dyDescent="0.2">
      <c r="A147" s="58"/>
      <c r="B147" s="28" t="s">
        <v>55</v>
      </c>
      <c r="C147" s="28" t="s">
        <v>25</v>
      </c>
      <c r="D147" s="28" t="s">
        <v>28</v>
      </c>
      <c r="E147" s="46">
        <f t="shared" ca="1" si="29"/>
        <v>0</v>
      </c>
      <c r="F147" s="47">
        <f t="shared" ca="1" si="29"/>
        <v>0</v>
      </c>
      <c r="G147" s="47">
        <f t="shared" ca="1" si="29"/>
        <v>0</v>
      </c>
      <c r="H147" s="47">
        <f t="shared" ca="1" si="29"/>
        <v>0</v>
      </c>
      <c r="I147" s="47">
        <f t="shared" ca="1" si="29"/>
        <v>0</v>
      </c>
      <c r="J147" s="47">
        <f t="shared" ca="1" si="29"/>
        <v>0</v>
      </c>
      <c r="K147" s="47">
        <f t="shared" ca="1" si="29"/>
        <v>0</v>
      </c>
      <c r="L147" s="47">
        <f t="shared" ca="1" si="29"/>
        <v>0</v>
      </c>
      <c r="M147" s="47">
        <f t="shared" ca="1" si="29"/>
        <v>0</v>
      </c>
      <c r="N147" s="47">
        <f t="shared" ca="1" si="29"/>
        <v>0</v>
      </c>
      <c r="O147" s="47">
        <f t="shared" ca="1" si="29"/>
        <v>0</v>
      </c>
      <c r="P147" s="48">
        <f t="shared" ca="1" si="29"/>
        <v>0</v>
      </c>
      <c r="Q147" s="59"/>
      <c r="S147" s="37"/>
      <c r="T147" s="38"/>
      <c r="U147" s="38"/>
      <c r="V147" s="39"/>
      <c r="W147" s="37"/>
      <c r="X147" s="38"/>
      <c r="Y147" s="38"/>
      <c r="Z147" s="39"/>
      <c r="AA147" s="37"/>
      <c r="AB147" s="38"/>
      <c r="AC147" s="38"/>
      <c r="AD147" s="39"/>
      <c r="AE147" s="37"/>
      <c r="AF147" s="38"/>
      <c r="AG147" s="38"/>
      <c r="AH147" s="39"/>
      <c r="AI147" s="37"/>
      <c r="AJ147" s="38"/>
      <c r="AK147" s="38"/>
      <c r="AL147" s="39"/>
      <c r="AM147" s="37"/>
      <c r="AN147" s="38"/>
      <c r="AO147" s="38"/>
      <c r="AP147" s="39"/>
      <c r="AQ147" s="37"/>
      <c r="AR147" s="38"/>
      <c r="AS147" s="38"/>
      <c r="AT147" s="39"/>
      <c r="AU147" s="37"/>
      <c r="AV147" s="38"/>
      <c r="AW147" s="38"/>
      <c r="AX147" s="39"/>
      <c r="AY147" s="37"/>
      <c r="AZ147" s="38"/>
      <c r="BA147" s="38"/>
      <c r="BB147" s="39"/>
      <c r="BC147" s="37"/>
      <c r="BD147" s="38"/>
      <c r="BE147" s="38"/>
      <c r="BF147" s="39"/>
      <c r="BG147" s="37"/>
      <c r="BH147" s="38"/>
      <c r="BI147" s="38"/>
      <c r="BJ147" s="39"/>
      <c r="BK147" s="37"/>
      <c r="BL147" s="38"/>
      <c r="BM147" s="38"/>
      <c r="BN147" s="39"/>
    </row>
    <row r="148" spans="1:66" x14ac:dyDescent="0.2">
      <c r="A148" s="58"/>
      <c r="B148" s="28" t="s">
        <v>56</v>
      </c>
      <c r="C148" s="28" t="s">
        <v>24</v>
      </c>
      <c r="D148" s="28" t="s">
        <v>28</v>
      </c>
      <c r="E148" s="46">
        <f t="shared" ca="1" si="29"/>
        <v>0</v>
      </c>
      <c r="F148" s="47">
        <f t="shared" ca="1" si="29"/>
        <v>0</v>
      </c>
      <c r="G148" s="47">
        <f t="shared" ca="1" si="29"/>
        <v>0</v>
      </c>
      <c r="H148" s="47">
        <f t="shared" ca="1" si="29"/>
        <v>0</v>
      </c>
      <c r="I148" s="47">
        <f t="shared" ca="1" si="29"/>
        <v>0</v>
      </c>
      <c r="J148" s="47">
        <f t="shared" ca="1" si="29"/>
        <v>0</v>
      </c>
      <c r="K148" s="47">
        <f t="shared" ca="1" si="29"/>
        <v>0</v>
      </c>
      <c r="L148" s="47">
        <f t="shared" ca="1" si="29"/>
        <v>0</v>
      </c>
      <c r="M148" s="47">
        <f t="shared" ca="1" si="29"/>
        <v>0</v>
      </c>
      <c r="N148" s="47">
        <f t="shared" ca="1" si="29"/>
        <v>0</v>
      </c>
      <c r="O148" s="47">
        <f t="shared" ca="1" si="29"/>
        <v>0</v>
      </c>
      <c r="P148" s="48">
        <f t="shared" ca="1" si="29"/>
        <v>0</v>
      </c>
      <c r="Q148" s="59"/>
      <c r="S148" s="37"/>
      <c r="T148" s="38"/>
      <c r="U148" s="38"/>
      <c r="V148" s="39"/>
      <c r="W148" s="37"/>
      <c r="X148" s="38"/>
      <c r="Y148" s="38"/>
      <c r="Z148" s="39"/>
      <c r="AA148" s="37"/>
      <c r="AB148" s="38"/>
      <c r="AC148" s="38"/>
      <c r="AD148" s="39"/>
      <c r="AE148" s="37"/>
      <c r="AF148" s="38"/>
      <c r="AG148" s="38"/>
      <c r="AH148" s="39"/>
      <c r="AI148" s="37"/>
      <c r="AJ148" s="38"/>
      <c r="AK148" s="38"/>
      <c r="AL148" s="39"/>
      <c r="AM148" s="37"/>
      <c r="AN148" s="38"/>
      <c r="AO148" s="38"/>
      <c r="AP148" s="39"/>
      <c r="AQ148" s="37"/>
      <c r="AR148" s="38"/>
      <c r="AS148" s="38"/>
      <c r="AT148" s="39"/>
      <c r="AU148" s="37"/>
      <c r="AV148" s="38"/>
      <c r="AW148" s="38"/>
      <c r="AX148" s="39"/>
      <c r="AY148" s="37"/>
      <c r="AZ148" s="38"/>
      <c r="BA148" s="38"/>
      <c r="BB148" s="39"/>
      <c r="BC148" s="37"/>
      <c r="BD148" s="38"/>
      <c r="BE148" s="38"/>
      <c r="BF148" s="39"/>
      <c r="BG148" s="37"/>
      <c r="BH148" s="38"/>
      <c r="BI148" s="38"/>
      <c r="BJ148" s="39"/>
      <c r="BK148" s="37"/>
      <c r="BL148" s="38"/>
      <c r="BM148" s="38"/>
      <c r="BN148" s="39"/>
    </row>
    <row r="149" spans="1:66" x14ac:dyDescent="0.2">
      <c r="A149" s="58"/>
      <c r="B149" s="28" t="s">
        <v>56</v>
      </c>
      <c r="C149" s="28" t="s">
        <v>25</v>
      </c>
      <c r="D149" s="28" t="s">
        <v>28</v>
      </c>
      <c r="E149" s="46">
        <f t="shared" ca="1" si="29"/>
        <v>0</v>
      </c>
      <c r="F149" s="47">
        <f t="shared" ca="1" si="29"/>
        <v>0</v>
      </c>
      <c r="G149" s="47">
        <f t="shared" ca="1" si="29"/>
        <v>0</v>
      </c>
      <c r="H149" s="47">
        <f t="shared" ca="1" si="29"/>
        <v>0</v>
      </c>
      <c r="I149" s="47">
        <f t="shared" ca="1" si="29"/>
        <v>0</v>
      </c>
      <c r="J149" s="47">
        <f t="shared" ca="1" si="29"/>
        <v>0</v>
      </c>
      <c r="K149" s="47">
        <f t="shared" ca="1" si="29"/>
        <v>0</v>
      </c>
      <c r="L149" s="47">
        <f t="shared" ca="1" si="29"/>
        <v>0</v>
      </c>
      <c r="M149" s="47">
        <f t="shared" ca="1" si="29"/>
        <v>0</v>
      </c>
      <c r="N149" s="47">
        <f t="shared" ca="1" si="29"/>
        <v>0</v>
      </c>
      <c r="O149" s="47">
        <f t="shared" ca="1" si="29"/>
        <v>0</v>
      </c>
      <c r="P149" s="48">
        <f t="shared" ca="1" si="29"/>
        <v>0</v>
      </c>
      <c r="Q149" s="59"/>
      <c r="S149" s="37"/>
      <c r="T149" s="38"/>
      <c r="U149" s="38"/>
      <c r="V149" s="39"/>
      <c r="W149" s="37"/>
      <c r="X149" s="38"/>
      <c r="Y149" s="38"/>
      <c r="Z149" s="39"/>
      <c r="AA149" s="37"/>
      <c r="AB149" s="38"/>
      <c r="AC149" s="38"/>
      <c r="AD149" s="39"/>
      <c r="AE149" s="37"/>
      <c r="AF149" s="38"/>
      <c r="AG149" s="38"/>
      <c r="AH149" s="39"/>
      <c r="AI149" s="37"/>
      <c r="AJ149" s="38"/>
      <c r="AK149" s="38"/>
      <c r="AL149" s="39"/>
      <c r="AM149" s="37"/>
      <c r="AN149" s="38"/>
      <c r="AO149" s="38"/>
      <c r="AP149" s="39"/>
      <c r="AQ149" s="37"/>
      <c r="AR149" s="38"/>
      <c r="AS149" s="38"/>
      <c r="AT149" s="39"/>
      <c r="AU149" s="37"/>
      <c r="AV149" s="38"/>
      <c r="AW149" s="38"/>
      <c r="AX149" s="39"/>
      <c r="AY149" s="37"/>
      <c r="AZ149" s="38"/>
      <c r="BA149" s="38"/>
      <c r="BB149" s="39"/>
      <c r="BC149" s="37"/>
      <c r="BD149" s="38"/>
      <c r="BE149" s="38"/>
      <c r="BF149" s="39"/>
      <c r="BG149" s="37"/>
      <c r="BH149" s="38"/>
      <c r="BI149" s="38"/>
      <c r="BJ149" s="39"/>
      <c r="BK149" s="37"/>
      <c r="BL149" s="38"/>
      <c r="BM149" s="38"/>
      <c r="BN149" s="39"/>
    </row>
    <row r="150" spans="1:66" x14ac:dyDescent="0.2">
      <c r="A150" s="58"/>
      <c r="B150" s="28" t="s">
        <v>19</v>
      </c>
      <c r="C150" s="28" t="s">
        <v>24</v>
      </c>
      <c r="D150" s="28" t="s">
        <v>28</v>
      </c>
      <c r="E150" s="46">
        <f t="shared" ref="E150:P163" ca="1" si="30">SUMIFS(OFFSET($V$30:$V$177,,E$28,,),OFFSET($U$30:$U$177,,E$28,,),$D150,OFFSET($T$30:$T$177,,E$28,,),$C150,OFFSET($S$30:$S$177,,E$28,,),$B150)/1000000</f>
        <v>1.2015974869985091E-2</v>
      </c>
      <c r="F150" s="47">
        <f t="shared" ca="1" si="30"/>
        <v>0</v>
      </c>
      <c r="G150" s="47">
        <f t="shared" ca="1" si="30"/>
        <v>0</v>
      </c>
      <c r="H150" s="47">
        <f t="shared" ca="1" si="30"/>
        <v>0</v>
      </c>
      <c r="I150" s="47">
        <f t="shared" ca="1" si="30"/>
        <v>0</v>
      </c>
      <c r="J150" s="47">
        <f t="shared" ca="1" si="30"/>
        <v>0</v>
      </c>
      <c r="K150" s="47">
        <f t="shared" ca="1" si="30"/>
        <v>0</v>
      </c>
      <c r="L150" s="47">
        <f t="shared" ca="1" si="30"/>
        <v>0</v>
      </c>
      <c r="M150" s="47">
        <f t="shared" ca="1" si="30"/>
        <v>0</v>
      </c>
      <c r="N150" s="47">
        <f t="shared" ca="1" si="30"/>
        <v>0</v>
      </c>
      <c r="O150" s="47">
        <f t="shared" ca="1" si="30"/>
        <v>0</v>
      </c>
      <c r="P150" s="48">
        <f t="shared" ca="1" si="30"/>
        <v>0</v>
      </c>
      <c r="Q150" s="59"/>
      <c r="S150" s="37"/>
      <c r="T150" s="38"/>
      <c r="U150" s="38"/>
      <c r="V150" s="39"/>
      <c r="W150" s="37"/>
      <c r="X150" s="38"/>
      <c r="Y150" s="38"/>
      <c r="Z150" s="39"/>
      <c r="AA150" s="37"/>
      <c r="AB150" s="38"/>
      <c r="AC150" s="38"/>
      <c r="AD150" s="39"/>
      <c r="AE150" s="37"/>
      <c r="AF150" s="38"/>
      <c r="AG150" s="38"/>
      <c r="AH150" s="39"/>
      <c r="AI150" s="37"/>
      <c r="AJ150" s="38"/>
      <c r="AK150" s="38"/>
      <c r="AL150" s="39"/>
      <c r="AM150" s="37"/>
      <c r="AN150" s="38"/>
      <c r="AO150" s="38"/>
      <c r="AP150" s="39"/>
      <c r="AQ150" s="37"/>
      <c r="AR150" s="38"/>
      <c r="AS150" s="38"/>
      <c r="AT150" s="39"/>
      <c r="AU150" s="37"/>
      <c r="AV150" s="38"/>
      <c r="AW150" s="38"/>
      <c r="AX150" s="39"/>
      <c r="AY150" s="37"/>
      <c r="AZ150" s="38"/>
      <c r="BA150" s="38"/>
      <c r="BB150" s="39"/>
      <c r="BC150" s="37"/>
      <c r="BD150" s="38"/>
      <c r="BE150" s="38"/>
      <c r="BF150" s="39"/>
      <c r="BG150" s="37"/>
      <c r="BH150" s="38"/>
      <c r="BI150" s="38"/>
      <c r="BJ150" s="39"/>
      <c r="BK150" s="37"/>
      <c r="BL150" s="38"/>
      <c r="BM150" s="38"/>
      <c r="BN150" s="39"/>
    </row>
    <row r="151" spans="1:66" x14ac:dyDescent="0.2">
      <c r="A151" s="58"/>
      <c r="B151" s="28" t="s">
        <v>19</v>
      </c>
      <c r="C151" s="28" t="s">
        <v>25</v>
      </c>
      <c r="D151" s="28" t="s">
        <v>28</v>
      </c>
      <c r="E151" s="46">
        <f t="shared" ca="1" si="30"/>
        <v>0.17947900524371443</v>
      </c>
      <c r="F151" s="47">
        <f t="shared" ca="1" si="30"/>
        <v>0</v>
      </c>
      <c r="G151" s="47">
        <f t="shared" ca="1" si="30"/>
        <v>0</v>
      </c>
      <c r="H151" s="47">
        <f t="shared" ca="1" si="30"/>
        <v>0</v>
      </c>
      <c r="I151" s="47">
        <f t="shared" ca="1" si="30"/>
        <v>0</v>
      </c>
      <c r="J151" s="47">
        <f t="shared" ca="1" si="30"/>
        <v>0</v>
      </c>
      <c r="K151" s="47">
        <f t="shared" ca="1" si="30"/>
        <v>0</v>
      </c>
      <c r="L151" s="47">
        <f t="shared" ca="1" si="30"/>
        <v>0</v>
      </c>
      <c r="M151" s="47">
        <f t="shared" ca="1" si="30"/>
        <v>0</v>
      </c>
      <c r="N151" s="47">
        <f t="shared" ca="1" si="30"/>
        <v>0</v>
      </c>
      <c r="O151" s="47">
        <f t="shared" ca="1" si="30"/>
        <v>0</v>
      </c>
      <c r="P151" s="48">
        <f t="shared" ca="1" si="30"/>
        <v>0</v>
      </c>
      <c r="Q151" s="59"/>
      <c r="S151" s="37"/>
      <c r="T151" s="38"/>
      <c r="U151" s="38"/>
      <c r="V151" s="39"/>
      <c r="W151" s="37"/>
      <c r="X151" s="38"/>
      <c r="Y151" s="38"/>
      <c r="Z151" s="39"/>
      <c r="AA151" s="37"/>
      <c r="AB151" s="38"/>
      <c r="AC151" s="38"/>
      <c r="AD151" s="39"/>
      <c r="AE151" s="37"/>
      <c r="AF151" s="38"/>
      <c r="AG151" s="38"/>
      <c r="AH151" s="39"/>
      <c r="AI151" s="37"/>
      <c r="AJ151" s="38"/>
      <c r="AK151" s="38"/>
      <c r="AL151" s="39"/>
      <c r="AM151" s="37"/>
      <c r="AN151" s="38"/>
      <c r="AO151" s="38"/>
      <c r="AP151" s="39"/>
      <c r="AQ151" s="37"/>
      <c r="AR151" s="38"/>
      <c r="AS151" s="38"/>
      <c r="AT151" s="39"/>
      <c r="AU151" s="37"/>
      <c r="AV151" s="38"/>
      <c r="AW151" s="38"/>
      <c r="AX151" s="39"/>
      <c r="AY151" s="37"/>
      <c r="AZ151" s="38"/>
      <c r="BA151" s="38"/>
      <c r="BB151" s="39"/>
      <c r="BC151" s="37"/>
      <c r="BD151" s="38"/>
      <c r="BE151" s="38"/>
      <c r="BF151" s="39"/>
      <c r="BG151" s="37"/>
      <c r="BH151" s="38"/>
      <c r="BI151" s="38"/>
      <c r="BJ151" s="39"/>
      <c r="BK151" s="37"/>
      <c r="BL151" s="38"/>
      <c r="BM151" s="38"/>
      <c r="BN151" s="39"/>
    </row>
    <row r="152" spans="1:66" x14ac:dyDescent="0.2">
      <c r="A152" s="58"/>
      <c r="B152" s="28" t="s">
        <v>57</v>
      </c>
      <c r="C152" s="28" t="s">
        <v>24</v>
      </c>
      <c r="D152" s="28" t="s">
        <v>28</v>
      </c>
      <c r="E152" s="46">
        <f t="shared" ca="1" si="30"/>
        <v>0</v>
      </c>
      <c r="F152" s="47">
        <f t="shared" ca="1" si="30"/>
        <v>0</v>
      </c>
      <c r="G152" s="47">
        <f t="shared" ca="1" si="30"/>
        <v>0</v>
      </c>
      <c r="H152" s="47">
        <f t="shared" ca="1" si="30"/>
        <v>0</v>
      </c>
      <c r="I152" s="47">
        <f t="shared" ca="1" si="30"/>
        <v>0</v>
      </c>
      <c r="J152" s="47">
        <f t="shared" ca="1" si="30"/>
        <v>0</v>
      </c>
      <c r="K152" s="47">
        <f t="shared" ca="1" si="30"/>
        <v>0</v>
      </c>
      <c r="L152" s="47">
        <f t="shared" ca="1" si="30"/>
        <v>0</v>
      </c>
      <c r="M152" s="47">
        <f t="shared" ca="1" si="30"/>
        <v>0</v>
      </c>
      <c r="N152" s="47">
        <f t="shared" ca="1" si="30"/>
        <v>0</v>
      </c>
      <c r="O152" s="47">
        <f t="shared" ca="1" si="30"/>
        <v>0</v>
      </c>
      <c r="P152" s="48">
        <f t="shared" ca="1" si="30"/>
        <v>0</v>
      </c>
      <c r="Q152" s="59"/>
      <c r="S152" s="37"/>
      <c r="T152" s="38"/>
      <c r="U152" s="38"/>
      <c r="V152" s="39"/>
      <c r="W152" s="37"/>
      <c r="X152" s="38"/>
      <c r="Y152" s="38"/>
      <c r="Z152" s="39"/>
      <c r="AA152" s="37"/>
      <c r="AB152" s="38"/>
      <c r="AC152" s="38"/>
      <c r="AD152" s="39"/>
      <c r="AE152" s="37"/>
      <c r="AF152" s="38"/>
      <c r="AG152" s="38"/>
      <c r="AH152" s="39"/>
      <c r="AI152" s="37"/>
      <c r="AJ152" s="38"/>
      <c r="AK152" s="38"/>
      <c r="AL152" s="39"/>
      <c r="AM152" s="37"/>
      <c r="AN152" s="38"/>
      <c r="AO152" s="38"/>
      <c r="AP152" s="39"/>
      <c r="AQ152" s="37"/>
      <c r="AR152" s="38"/>
      <c r="AS152" s="38"/>
      <c r="AT152" s="39"/>
      <c r="AU152" s="37"/>
      <c r="AV152" s="38"/>
      <c r="AW152" s="38"/>
      <c r="AX152" s="39"/>
      <c r="AY152" s="37"/>
      <c r="AZ152" s="38"/>
      <c r="BA152" s="38"/>
      <c r="BB152" s="39"/>
      <c r="BC152" s="37"/>
      <c r="BD152" s="38"/>
      <c r="BE152" s="38"/>
      <c r="BF152" s="39"/>
      <c r="BG152" s="37"/>
      <c r="BH152" s="38"/>
      <c r="BI152" s="38"/>
      <c r="BJ152" s="39"/>
      <c r="BK152" s="37"/>
      <c r="BL152" s="38"/>
      <c r="BM152" s="38"/>
      <c r="BN152" s="39"/>
    </row>
    <row r="153" spans="1:66" x14ac:dyDescent="0.2">
      <c r="A153" s="58"/>
      <c r="B153" s="28" t="s">
        <v>57</v>
      </c>
      <c r="C153" s="28" t="s">
        <v>25</v>
      </c>
      <c r="D153" s="28" t="s">
        <v>28</v>
      </c>
      <c r="E153" s="46">
        <f t="shared" ca="1" si="30"/>
        <v>0</v>
      </c>
      <c r="F153" s="47">
        <f t="shared" ca="1" si="30"/>
        <v>0</v>
      </c>
      <c r="G153" s="47">
        <f t="shared" ca="1" si="30"/>
        <v>0</v>
      </c>
      <c r="H153" s="47">
        <f t="shared" ca="1" si="30"/>
        <v>0</v>
      </c>
      <c r="I153" s="47">
        <f t="shared" ca="1" si="30"/>
        <v>0</v>
      </c>
      <c r="J153" s="47">
        <f t="shared" ca="1" si="30"/>
        <v>0</v>
      </c>
      <c r="K153" s="47">
        <f t="shared" ca="1" si="30"/>
        <v>0</v>
      </c>
      <c r="L153" s="47">
        <f t="shared" ca="1" si="30"/>
        <v>0</v>
      </c>
      <c r="M153" s="47">
        <f t="shared" ca="1" si="30"/>
        <v>0</v>
      </c>
      <c r="N153" s="47">
        <f t="shared" ca="1" si="30"/>
        <v>0</v>
      </c>
      <c r="O153" s="47">
        <f t="shared" ca="1" si="30"/>
        <v>0</v>
      </c>
      <c r="P153" s="48">
        <f t="shared" ca="1" si="30"/>
        <v>0</v>
      </c>
      <c r="Q153" s="59"/>
      <c r="S153" s="37"/>
      <c r="T153" s="38"/>
      <c r="U153" s="38"/>
      <c r="V153" s="39"/>
      <c r="W153" s="37"/>
      <c r="X153" s="38"/>
      <c r="Y153" s="38"/>
      <c r="Z153" s="39"/>
      <c r="AA153" s="37"/>
      <c r="AB153" s="38"/>
      <c r="AC153" s="38"/>
      <c r="AD153" s="39"/>
      <c r="AE153" s="37"/>
      <c r="AF153" s="38"/>
      <c r="AG153" s="38"/>
      <c r="AH153" s="39"/>
      <c r="AI153" s="37"/>
      <c r="AJ153" s="38"/>
      <c r="AK153" s="38"/>
      <c r="AL153" s="39"/>
      <c r="AM153" s="37"/>
      <c r="AN153" s="38"/>
      <c r="AO153" s="38"/>
      <c r="AP153" s="39"/>
      <c r="AQ153" s="37"/>
      <c r="AR153" s="38"/>
      <c r="AS153" s="38"/>
      <c r="AT153" s="39"/>
      <c r="AU153" s="37"/>
      <c r="AV153" s="38"/>
      <c r="AW153" s="38"/>
      <c r="AX153" s="39"/>
      <c r="AY153" s="37"/>
      <c r="AZ153" s="38"/>
      <c r="BA153" s="38"/>
      <c r="BB153" s="39"/>
      <c r="BC153" s="37"/>
      <c r="BD153" s="38"/>
      <c r="BE153" s="38"/>
      <c r="BF153" s="39"/>
      <c r="BG153" s="37"/>
      <c r="BH153" s="38"/>
      <c r="BI153" s="38"/>
      <c r="BJ153" s="39"/>
      <c r="BK153" s="37"/>
      <c r="BL153" s="38"/>
      <c r="BM153" s="38"/>
      <c r="BN153" s="39"/>
    </row>
    <row r="154" spans="1:66" x14ac:dyDescent="0.2">
      <c r="A154" s="58"/>
      <c r="B154" s="28" t="s">
        <v>58</v>
      </c>
      <c r="C154" s="28" t="s">
        <v>24</v>
      </c>
      <c r="D154" s="28" t="s">
        <v>28</v>
      </c>
      <c r="E154" s="46">
        <f t="shared" ca="1" si="30"/>
        <v>0</v>
      </c>
      <c r="F154" s="47">
        <f t="shared" ca="1" si="30"/>
        <v>0</v>
      </c>
      <c r="G154" s="47">
        <f t="shared" ca="1" si="30"/>
        <v>0</v>
      </c>
      <c r="H154" s="47">
        <f t="shared" ca="1" si="30"/>
        <v>0</v>
      </c>
      <c r="I154" s="47">
        <f t="shared" ca="1" si="30"/>
        <v>0</v>
      </c>
      <c r="J154" s="47">
        <f t="shared" ca="1" si="30"/>
        <v>0</v>
      </c>
      <c r="K154" s="47">
        <f t="shared" ca="1" si="30"/>
        <v>0</v>
      </c>
      <c r="L154" s="47">
        <f t="shared" ca="1" si="30"/>
        <v>0</v>
      </c>
      <c r="M154" s="47">
        <f t="shared" ca="1" si="30"/>
        <v>0</v>
      </c>
      <c r="N154" s="47">
        <f t="shared" ca="1" si="30"/>
        <v>0</v>
      </c>
      <c r="O154" s="47">
        <f t="shared" ca="1" si="30"/>
        <v>0</v>
      </c>
      <c r="P154" s="48">
        <f t="shared" ca="1" si="30"/>
        <v>0</v>
      </c>
      <c r="Q154" s="59"/>
      <c r="S154" s="37"/>
      <c r="T154" s="38"/>
      <c r="U154" s="38"/>
      <c r="V154" s="39"/>
      <c r="W154" s="37"/>
      <c r="X154" s="38"/>
      <c r="Y154" s="38"/>
      <c r="Z154" s="39"/>
      <c r="AA154" s="37"/>
      <c r="AB154" s="38"/>
      <c r="AC154" s="38"/>
      <c r="AD154" s="39"/>
      <c r="AE154" s="37"/>
      <c r="AF154" s="38"/>
      <c r="AG154" s="38"/>
      <c r="AH154" s="39"/>
      <c r="AI154" s="37"/>
      <c r="AJ154" s="38"/>
      <c r="AK154" s="38"/>
      <c r="AL154" s="39"/>
      <c r="AM154" s="37"/>
      <c r="AN154" s="38"/>
      <c r="AO154" s="38"/>
      <c r="AP154" s="39"/>
      <c r="AQ154" s="37"/>
      <c r="AR154" s="38"/>
      <c r="AS154" s="38"/>
      <c r="AT154" s="39"/>
      <c r="AU154" s="37"/>
      <c r="AV154" s="38"/>
      <c r="AW154" s="38"/>
      <c r="AX154" s="39"/>
      <c r="AY154" s="37"/>
      <c r="AZ154" s="38"/>
      <c r="BA154" s="38"/>
      <c r="BB154" s="39"/>
      <c r="BC154" s="37"/>
      <c r="BD154" s="38"/>
      <c r="BE154" s="38"/>
      <c r="BF154" s="39"/>
      <c r="BG154" s="37"/>
      <c r="BH154" s="38"/>
      <c r="BI154" s="38"/>
      <c r="BJ154" s="39"/>
      <c r="BK154" s="37"/>
      <c r="BL154" s="38"/>
      <c r="BM154" s="38"/>
      <c r="BN154" s="39"/>
    </row>
    <row r="155" spans="1:66" x14ac:dyDescent="0.2">
      <c r="A155" s="58"/>
      <c r="B155" s="28" t="s">
        <v>58</v>
      </c>
      <c r="C155" s="28" t="s">
        <v>25</v>
      </c>
      <c r="D155" s="28" t="s">
        <v>28</v>
      </c>
      <c r="E155" s="46">
        <f t="shared" ca="1" si="30"/>
        <v>0</v>
      </c>
      <c r="F155" s="47">
        <f t="shared" ca="1" si="30"/>
        <v>0</v>
      </c>
      <c r="G155" s="47">
        <f t="shared" ca="1" si="30"/>
        <v>0</v>
      </c>
      <c r="H155" s="47">
        <f t="shared" ca="1" si="30"/>
        <v>0</v>
      </c>
      <c r="I155" s="47">
        <f t="shared" ca="1" si="30"/>
        <v>0</v>
      </c>
      <c r="J155" s="47">
        <f t="shared" ca="1" si="30"/>
        <v>0</v>
      </c>
      <c r="K155" s="47">
        <f t="shared" ca="1" si="30"/>
        <v>0</v>
      </c>
      <c r="L155" s="47">
        <f t="shared" ca="1" si="30"/>
        <v>0</v>
      </c>
      <c r="M155" s="47">
        <f t="shared" ca="1" si="30"/>
        <v>0</v>
      </c>
      <c r="N155" s="47">
        <f t="shared" ca="1" si="30"/>
        <v>0</v>
      </c>
      <c r="O155" s="47">
        <f t="shared" ca="1" si="30"/>
        <v>0</v>
      </c>
      <c r="P155" s="48">
        <f t="shared" ca="1" si="30"/>
        <v>0</v>
      </c>
      <c r="Q155" s="59"/>
      <c r="S155" s="37"/>
      <c r="T155" s="38"/>
      <c r="U155" s="38"/>
      <c r="V155" s="39"/>
      <c r="W155" s="37"/>
      <c r="X155" s="38"/>
      <c r="Y155" s="38"/>
      <c r="Z155" s="39"/>
      <c r="AA155" s="37"/>
      <c r="AB155" s="38"/>
      <c r="AC155" s="38"/>
      <c r="AD155" s="39"/>
      <c r="AE155" s="37"/>
      <c r="AF155" s="38"/>
      <c r="AG155" s="38"/>
      <c r="AH155" s="39"/>
      <c r="AI155" s="37"/>
      <c r="AJ155" s="38"/>
      <c r="AK155" s="38"/>
      <c r="AL155" s="39"/>
      <c r="AM155" s="37"/>
      <c r="AN155" s="38"/>
      <c r="AO155" s="38"/>
      <c r="AP155" s="39"/>
      <c r="AQ155" s="37"/>
      <c r="AR155" s="38"/>
      <c r="AS155" s="38"/>
      <c r="AT155" s="39"/>
      <c r="AU155" s="37"/>
      <c r="AV155" s="38"/>
      <c r="AW155" s="38"/>
      <c r="AX155" s="39"/>
      <c r="AY155" s="37"/>
      <c r="AZ155" s="38"/>
      <c r="BA155" s="38"/>
      <c r="BB155" s="39"/>
      <c r="BC155" s="37"/>
      <c r="BD155" s="38"/>
      <c r="BE155" s="38"/>
      <c r="BF155" s="39"/>
      <c r="BG155" s="37"/>
      <c r="BH155" s="38"/>
      <c r="BI155" s="38"/>
      <c r="BJ155" s="39"/>
      <c r="BK155" s="37"/>
      <c r="BL155" s="38"/>
      <c r="BM155" s="38"/>
      <c r="BN155" s="39"/>
    </row>
    <row r="156" spans="1:66" x14ac:dyDescent="0.2">
      <c r="A156" s="58"/>
      <c r="B156" s="28" t="s">
        <v>36</v>
      </c>
      <c r="C156" s="28" t="s">
        <v>24</v>
      </c>
      <c r="D156" s="28" t="s">
        <v>28</v>
      </c>
      <c r="E156" s="46">
        <f t="shared" ca="1" si="30"/>
        <v>0</v>
      </c>
      <c r="F156" s="47">
        <f t="shared" ca="1" si="30"/>
        <v>0</v>
      </c>
      <c r="G156" s="47">
        <f t="shared" ca="1" si="30"/>
        <v>0</v>
      </c>
      <c r="H156" s="47">
        <f t="shared" ca="1" si="30"/>
        <v>0</v>
      </c>
      <c r="I156" s="47">
        <f t="shared" ca="1" si="30"/>
        <v>0</v>
      </c>
      <c r="J156" s="47">
        <f t="shared" ca="1" si="30"/>
        <v>0</v>
      </c>
      <c r="K156" s="47">
        <f t="shared" ca="1" si="30"/>
        <v>0</v>
      </c>
      <c r="L156" s="47">
        <f t="shared" ca="1" si="30"/>
        <v>0</v>
      </c>
      <c r="M156" s="47">
        <f t="shared" ca="1" si="30"/>
        <v>0</v>
      </c>
      <c r="N156" s="47">
        <f t="shared" ca="1" si="30"/>
        <v>0</v>
      </c>
      <c r="O156" s="47">
        <f t="shared" ca="1" si="30"/>
        <v>0</v>
      </c>
      <c r="P156" s="48">
        <f t="shared" ca="1" si="30"/>
        <v>0</v>
      </c>
      <c r="Q156" s="59"/>
      <c r="S156" s="37"/>
      <c r="T156" s="38"/>
      <c r="U156" s="38"/>
      <c r="V156" s="39"/>
      <c r="W156" s="37"/>
      <c r="X156" s="38"/>
      <c r="Y156" s="38"/>
      <c r="Z156" s="39"/>
      <c r="AA156" s="37"/>
      <c r="AB156" s="38"/>
      <c r="AC156" s="38"/>
      <c r="AD156" s="39"/>
      <c r="AE156" s="37"/>
      <c r="AF156" s="38"/>
      <c r="AG156" s="38"/>
      <c r="AH156" s="39"/>
      <c r="AI156" s="37"/>
      <c r="AJ156" s="38"/>
      <c r="AK156" s="38"/>
      <c r="AL156" s="39"/>
      <c r="AM156" s="37"/>
      <c r="AN156" s="38"/>
      <c r="AO156" s="38"/>
      <c r="AP156" s="39"/>
      <c r="AQ156" s="37"/>
      <c r="AR156" s="38"/>
      <c r="AS156" s="38"/>
      <c r="AT156" s="39"/>
      <c r="AU156" s="37"/>
      <c r="AV156" s="38"/>
      <c r="AW156" s="38"/>
      <c r="AX156" s="39"/>
      <c r="AY156" s="37"/>
      <c r="AZ156" s="38"/>
      <c r="BA156" s="38"/>
      <c r="BB156" s="39"/>
      <c r="BC156" s="37"/>
      <c r="BD156" s="38"/>
      <c r="BE156" s="38"/>
      <c r="BF156" s="39"/>
      <c r="BG156" s="37"/>
      <c r="BH156" s="38"/>
      <c r="BI156" s="38"/>
      <c r="BJ156" s="39"/>
      <c r="BK156" s="37"/>
      <c r="BL156" s="38"/>
      <c r="BM156" s="38"/>
      <c r="BN156" s="39"/>
    </row>
    <row r="157" spans="1:66" x14ac:dyDescent="0.2">
      <c r="A157" s="58"/>
      <c r="B157" s="28" t="s">
        <v>36</v>
      </c>
      <c r="C157" s="28" t="s">
        <v>25</v>
      </c>
      <c r="D157" s="28" t="s">
        <v>28</v>
      </c>
      <c r="E157" s="46">
        <f t="shared" ca="1" si="30"/>
        <v>1.4246173511718334E-3</v>
      </c>
      <c r="F157" s="47">
        <f t="shared" ca="1" si="30"/>
        <v>0</v>
      </c>
      <c r="G157" s="47">
        <f t="shared" ca="1" si="30"/>
        <v>0</v>
      </c>
      <c r="H157" s="47">
        <f t="shared" ca="1" si="30"/>
        <v>0</v>
      </c>
      <c r="I157" s="47">
        <f t="shared" ca="1" si="30"/>
        <v>0</v>
      </c>
      <c r="J157" s="47">
        <f t="shared" ca="1" si="30"/>
        <v>0</v>
      </c>
      <c r="K157" s="47">
        <f t="shared" ca="1" si="30"/>
        <v>0</v>
      </c>
      <c r="L157" s="47">
        <f t="shared" ca="1" si="30"/>
        <v>0</v>
      </c>
      <c r="M157" s="47">
        <f t="shared" ca="1" si="30"/>
        <v>0</v>
      </c>
      <c r="N157" s="47">
        <f t="shared" ca="1" si="30"/>
        <v>0</v>
      </c>
      <c r="O157" s="47">
        <f t="shared" ca="1" si="30"/>
        <v>0</v>
      </c>
      <c r="P157" s="48">
        <f t="shared" ca="1" si="30"/>
        <v>0</v>
      </c>
      <c r="Q157" s="59"/>
      <c r="S157" s="37"/>
      <c r="T157" s="38"/>
      <c r="U157" s="38"/>
      <c r="V157" s="39"/>
      <c r="W157" s="37"/>
      <c r="X157" s="38"/>
      <c r="Y157" s="38"/>
      <c r="Z157" s="39"/>
      <c r="AA157" s="37"/>
      <c r="AB157" s="38"/>
      <c r="AC157" s="38"/>
      <c r="AD157" s="39"/>
      <c r="AE157" s="37"/>
      <c r="AF157" s="38"/>
      <c r="AG157" s="38"/>
      <c r="AH157" s="39"/>
      <c r="AI157" s="37"/>
      <c r="AJ157" s="38"/>
      <c r="AK157" s="38"/>
      <c r="AL157" s="39"/>
      <c r="AM157" s="37"/>
      <c r="AN157" s="38"/>
      <c r="AO157" s="38"/>
      <c r="AP157" s="39"/>
      <c r="AQ157" s="37"/>
      <c r="AR157" s="38"/>
      <c r="AS157" s="38"/>
      <c r="AT157" s="39"/>
      <c r="AU157" s="37"/>
      <c r="AV157" s="38"/>
      <c r="AW157" s="38"/>
      <c r="AX157" s="39"/>
      <c r="AY157" s="37"/>
      <c r="AZ157" s="38"/>
      <c r="BA157" s="38"/>
      <c r="BB157" s="39"/>
      <c r="BC157" s="37"/>
      <c r="BD157" s="38"/>
      <c r="BE157" s="38"/>
      <c r="BF157" s="39"/>
      <c r="BG157" s="37"/>
      <c r="BH157" s="38"/>
      <c r="BI157" s="38"/>
      <c r="BJ157" s="39"/>
      <c r="BK157" s="37"/>
      <c r="BL157" s="38"/>
      <c r="BM157" s="38"/>
      <c r="BN157" s="39"/>
    </row>
    <row r="158" spans="1:66" x14ac:dyDescent="0.2">
      <c r="A158" s="58"/>
      <c r="B158" s="28" t="s">
        <v>37</v>
      </c>
      <c r="C158" s="28" t="s">
        <v>24</v>
      </c>
      <c r="D158" s="28" t="s">
        <v>28</v>
      </c>
      <c r="E158" s="46">
        <f t="shared" ca="1" si="30"/>
        <v>0</v>
      </c>
      <c r="F158" s="47">
        <f t="shared" ca="1" si="30"/>
        <v>0</v>
      </c>
      <c r="G158" s="47">
        <f t="shared" ca="1" si="30"/>
        <v>0</v>
      </c>
      <c r="H158" s="47">
        <f t="shared" ca="1" si="30"/>
        <v>0</v>
      </c>
      <c r="I158" s="47">
        <f t="shared" ca="1" si="30"/>
        <v>0</v>
      </c>
      <c r="J158" s="47">
        <f t="shared" ca="1" si="30"/>
        <v>0</v>
      </c>
      <c r="K158" s="47">
        <f t="shared" ca="1" si="30"/>
        <v>0</v>
      </c>
      <c r="L158" s="47">
        <f t="shared" ca="1" si="30"/>
        <v>0</v>
      </c>
      <c r="M158" s="47">
        <f t="shared" ca="1" si="30"/>
        <v>0</v>
      </c>
      <c r="N158" s="47">
        <f t="shared" ca="1" si="30"/>
        <v>0</v>
      </c>
      <c r="O158" s="47">
        <f t="shared" ca="1" si="30"/>
        <v>0</v>
      </c>
      <c r="P158" s="48">
        <f t="shared" ca="1" si="30"/>
        <v>0</v>
      </c>
      <c r="Q158" s="59"/>
      <c r="S158" s="37"/>
      <c r="T158" s="38"/>
      <c r="U158" s="38"/>
      <c r="V158" s="39"/>
      <c r="W158" s="37"/>
      <c r="X158" s="38"/>
      <c r="Y158" s="38"/>
      <c r="Z158" s="39"/>
      <c r="AA158" s="37"/>
      <c r="AB158" s="38"/>
      <c r="AC158" s="38"/>
      <c r="AD158" s="39"/>
      <c r="AE158" s="37"/>
      <c r="AF158" s="38"/>
      <c r="AG158" s="38"/>
      <c r="AH158" s="39"/>
      <c r="AI158" s="37"/>
      <c r="AJ158" s="38"/>
      <c r="AK158" s="38"/>
      <c r="AL158" s="39"/>
      <c r="AM158" s="37"/>
      <c r="AN158" s="38"/>
      <c r="AO158" s="38"/>
      <c r="AP158" s="39"/>
      <c r="AQ158" s="37"/>
      <c r="AR158" s="38"/>
      <c r="AS158" s="38"/>
      <c r="AT158" s="39"/>
      <c r="AU158" s="37"/>
      <c r="AV158" s="38"/>
      <c r="AW158" s="38"/>
      <c r="AX158" s="39"/>
      <c r="AY158" s="37"/>
      <c r="AZ158" s="38"/>
      <c r="BA158" s="38"/>
      <c r="BB158" s="39"/>
      <c r="BC158" s="37"/>
      <c r="BD158" s="38"/>
      <c r="BE158" s="38"/>
      <c r="BF158" s="39"/>
      <c r="BG158" s="37"/>
      <c r="BH158" s="38"/>
      <c r="BI158" s="38"/>
      <c r="BJ158" s="39"/>
      <c r="BK158" s="37"/>
      <c r="BL158" s="38"/>
      <c r="BM158" s="38"/>
      <c r="BN158" s="39"/>
    </row>
    <row r="159" spans="1:66" x14ac:dyDescent="0.2">
      <c r="A159" s="58"/>
      <c r="B159" s="28" t="s">
        <v>37</v>
      </c>
      <c r="C159" s="28" t="s">
        <v>25</v>
      </c>
      <c r="D159" s="28" t="s">
        <v>28</v>
      </c>
      <c r="E159" s="46">
        <f t="shared" ca="1" si="30"/>
        <v>-1.815746601472043E-2</v>
      </c>
      <c r="F159" s="47">
        <f t="shared" ca="1" si="30"/>
        <v>0</v>
      </c>
      <c r="G159" s="47">
        <f t="shared" ca="1" si="30"/>
        <v>0</v>
      </c>
      <c r="H159" s="47">
        <f t="shared" ca="1" si="30"/>
        <v>0</v>
      </c>
      <c r="I159" s="47">
        <f t="shared" ca="1" si="30"/>
        <v>0</v>
      </c>
      <c r="J159" s="47">
        <f t="shared" ca="1" si="30"/>
        <v>0</v>
      </c>
      <c r="K159" s="47">
        <f t="shared" ca="1" si="30"/>
        <v>0</v>
      </c>
      <c r="L159" s="47">
        <f t="shared" ca="1" si="30"/>
        <v>0</v>
      </c>
      <c r="M159" s="47">
        <f t="shared" ca="1" si="30"/>
        <v>0</v>
      </c>
      <c r="N159" s="47">
        <f t="shared" ca="1" si="30"/>
        <v>0</v>
      </c>
      <c r="O159" s="47">
        <f t="shared" ca="1" si="30"/>
        <v>0</v>
      </c>
      <c r="P159" s="48">
        <f t="shared" ca="1" si="30"/>
        <v>0</v>
      </c>
      <c r="Q159" s="59"/>
      <c r="S159" s="37"/>
      <c r="T159" s="38"/>
      <c r="U159" s="38"/>
      <c r="V159" s="39"/>
      <c r="W159" s="37"/>
      <c r="X159" s="38"/>
      <c r="Y159" s="38"/>
      <c r="Z159" s="39"/>
      <c r="AA159" s="37"/>
      <c r="AB159" s="38"/>
      <c r="AC159" s="38"/>
      <c r="AD159" s="39"/>
      <c r="AE159" s="37"/>
      <c r="AF159" s="38"/>
      <c r="AG159" s="38"/>
      <c r="AH159" s="39"/>
      <c r="AI159" s="37"/>
      <c r="AJ159" s="38"/>
      <c r="AK159" s="38"/>
      <c r="AL159" s="39"/>
      <c r="AM159" s="37"/>
      <c r="AN159" s="38"/>
      <c r="AO159" s="38"/>
      <c r="AP159" s="39"/>
      <c r="AQ159" s="37"/>
      <c r="AR159" s="38"/>
      <c r="AS159" s="38"/>
      <c r="AT159" s="39"/>
      <c r="AU159" s="37"/>
      <c r="AV159" s="38"/>
      <c r="AW159" s="38"/>
      <c r="AX159" s="39"/>
      <c r="AY159" s="37"/>
      <c r="AZ159" s="38"/>
      <c r="BA159" s="38"/>
      <c r="BB159" s="39"/>
      <c r="BC159" s="37"/>
      <c r="BD159" s="38"/>
      <c r="BE159" s="38"/>
      <c r="BF159" s="39"/>
      <c r="BG159" s="37"/>
      <c r="BH159" s="38"/>
      <c r="BI159" s="38"/>
      <c r="BJ159" s="39"/>
      <c r="BK159" s="37"/>
      <c r="BL159" s="38"/>
      <c r="BM159" s="38"/>
      <c r="BN159" s="39"/>
    </row>
    <row r="160" spans="1:66" x14ac:dyDescent="0.2">
      <c r="A160" s="58"/>
      <c r="B160" s="28" t="s">
        <v>21</v>
      </c>
      <c r="C160" s="28" t="s">
        <v>24</v>
      </c>
      <c r="D160" s="28" t="s">
        <v>28</v>
      </c>
      <c r="E160" s="46">
        <f t="shared" ca="1" si="30"/>
        <v>0</v>
      </c>
      <c r="F160" s="47">
        <f t="shared" ca="1" si="30"/>
        <v>0</v>
      </c>
      <c r="G160" s="47">
        <f t="shared" ca="1" si="30"/>
        <v>0</v>
      </c>
      <c r="H160" s="47">
        <f t="shared" ca="1" si="30"/>
        <v>0</v>
      </c>
      <c r="I160" s="47">
        <f t="shared" ca="1" si="30"/>
        <v>0</v>
      </c>
      <c r="J160" s="47">
        <f t="shared" ca="1" si="30"/>
        <v>0</v>
      </c>
      <c r="K160" s="47">
        <f t="shared" ca="1" si="30"/>
        <v>0</v>
      </c>
      <c r="L160" s="47">
        <f t="shared" ca="1" si="30"/>
        <v>0</v>
      </c>
      <c r="M160" s="47">
        <f t="shared" ca="1" si="30"/>
        <v>0</v>
      </c>
      <c r="N160" s="47">
        <f t="shared" ca="1" si="30"/>
        <v>0</v>
      </c>
      <c r="O160" s="47">
        <f t="shared" ca="1" si="30"/>
        <v>0</v>
      </c>
      <c r="P160" s="48">
        <f t="shared" ca="1" si="30"/>
        <v>0</v>
      </c>
      <c r="Q160" s="59"/>
      <c r="S160" s="37"/>
      <c r="T160" s="38"/>
      <c r="U160" s="38"/>
      <c r="V160" s="39"/>
      <c r="W160" s="37"/>
      <c r="X160" s="38"/>
      <c r="Y160" s="38"/>
      <c r="Z160" s="39"/>
      <c r="AA160" s="37"/>
      <c r="AB160" s="38"/>
      <c r="AC160" s="38"/>
      <c r="AD160" s="39"/>
      <c r="AE160" s="37"/>
      <c r="AF160" s="38"/>
      <c r="AG160" s="38"/>
      <c r="AH160" s="39"/>
      <c r="AI160" s="37"/>
      <c r="AJ160" s="38"/>
      <c r="AK160" s="38"/>
      <c r="AL160" s="39"/>
      <c r="AM160" s="37"/>
      <c r="AN160" s="38"/>
      <c r="AO160" s="38"/>
      <c r="AP160" s="39"/>
      <c r="AQ160" s="37"/>
      <c r="AR160" s="38"/>
      <c r="AS160" s="38"/>
      <c r="AT160" s="39"/>
      <c r="AU160" s="37"/>
      <c r="AV160" s="38"/>
      <c r="AW160" s="38"/>
      <c r="AX160" s="39"/>
      <c r="AY160" s="37"/>
      <c r="AZ160" s="38"/>
      <c r="BA160" s="38"/>
      <c r="BB160" s="39"/>
      <c r="BC160" s="37"/>
      <c r="BD160" s="38"/>
      <c r="BE160" s="38"/>
      <c r="BF160" s="39"/>
      <c r="BG160" s="37"/>
      <c r="BH160" s="38"/>
      <c r="BI160" s="38"/>
      <c r="BJ160" s="39"/>
      <c r="BK160" s="37"/>
      <c r="BL160" s="38"/>
      <c r="BM160" s="38"/>
      <c r="BN160" s="39"/>
    </row>
    <row r="161" spans="1:66" x14ac:dyDescent="0.2">
      <c r="A161" s="58"/>
      <c r="B161" s="28" t="s">
        <v>21</v>
      </c>
      <c r="C161" s="28" t="s">
        <v>25</v>
      </c>
      <c r="D161" s="28" t="s">
        <v>28</v>
      </c>
      <c r="E161" s="46">
        <f t="shared" ca="1" si="30"/>
        <v>0.54408053008321688</v>
      </c>
      <c r="F161" s="47">
        <f t="shared" ca="1" si="30"/>
        <v>0</v>
      </c>
      <c r="G161" s="47">
        <f t="shared" ca="1" si="30"/>
        <v>0</v>
      </c>
      <c r="H161" s="47">
        <f t="shared" ca="1" si="30"/>
        <v>0</v>
      </c>
      <c r="I161" s="47">
        <f t="shared" ca="1" si="30"/>
        <v>0</v>
      </c>
      <c r="J161" s="47">
        <f t="shared" ca="1" si="30"/>
        <v>0</v>
      </c>
      <c r="K161" s="47">
        <f t="shared" ca="1" si="30"/>
        <v>0</v>
      </c>
      <c r="L161" s="47">
        <f t="shared" ca="1" si="30"/>
        <v>0</v>
      </c>
      <c r="M161" s="47">
        <f t="shared" ca="1" si="30"/>
        <v>0</v>
      </c>
      <c r="N161" s="47">
        <f t="shared" ca="1" si="30"/>
        <v>0</v>
      </c>
      <c r="O161" s="47">
        <f t="shared" ca="1" si="30"/>
        <v>0</v>
      </c>
      <c r="P161" s="48">
        <f t="shared" ca="1" si="30"/>
        <v>0</v>
      </c>
      <c r="Q161" s="59"/>
      <c r="S161" s="37"/>
      <c r="T161" s="38"/>
      <c r="U161" s="38"/>
      <c r="V161" s="39"/>
      <c r="W161" s="37"/>
      <c r="X161" s="38"/>
      <c r="Y161" s="38"/>
      <c r="Z161" s="39"/>
      <c r="AA161" s="37"/>
      <c r="AB161" s="38"/>
      <c r="AC161" s="38"/>
      <c r="AD161" s="39"/>
      <c r="AE161" s="37"/>
      <c r="AF161" s="38"/>
      <c r="AG161" s="38"/>
      <c r="AH161" s="39"/>
      <c r="AI161" s="37"/>
      <c r="AJ161" s="38"/>
      <c r="AK161" s="38"/>
      <c r="AL161" s="39"/>
      <c r="AM161" s="37"/>
      <c r="AN161" s="38"/>
      <c r="AO161" s="38"/>
      <c r="AP161" s="39"/>
      <c r="AQ161" s="37"/>
      <c r="AR161" s="38"/>
      <c r="AS161" s="38"/>
      <c r="AT161" s="39"/>
      <c r="AU161" s="37"/>
      <c r="AV161" s="38"/>
      <c r="AW161" s="38"/>
      <c r="AX161" s="39"/>
      <c r="AY161" s="37"/>
      <c r="AZ161" s="38"/>
      <c r="BA161" s="38"/>
      <c r="BB161" s="39"/>
      <c r="BC161" s="37"/>
      <c r="BD161" s="38"/>
      <c r="BE161" s="38"/>
      <c r="BF161" s="39"/>
      <c r="BG161" s="37"/>
      <c r="BH161" s="38"/>
      <c r="BI161" s="38"/>
      <c r="BJ161" s="39"/>
      <c r="BK161" s="37"/>
      <c r="BL161" s="38"/>
      <c r="BM161" s="38"/>
      <c r="BN161" s="39"/>
    </row>
    <row r="162" spans="1:66" x14ac:dyDescent="0.2">
      <c r="A162" s="58"/>
      <c r="B162" s="28" t="s">
        <v>18</v>
      </c>
      <c r="C162" s="28" t="s">
        <v>24</v>
      </c>
      <c r="D162" s="28" t="s">
        <v>28</v>
      </c>
      <c r="E162" s="46">
        <f t="shared" ca="1" si="30"/>
        <v>1.0175410653729497E-3</v>
      </c>
      <c r="F162" s="47">
        <f t="shared" ca="1" si="30"/>
        <v>0</v>
      </c>
      <c r="G162" s="47">
        <f t="shared" ca="1" si="30"/>
        <v>0</v>
      </c>
      <c r="H162" s="47">
        <f t="shared" ca="1" si="30"/>
        <v>0</v>
      </c>
      <c r="I162" s="47">
        <f t="shared" ca="1" si="30"/>
        <v>0</v>
      </c>
      <c r="J162" s="47">
        <f t="shared" ca="1" si="30"/>
        <v>0</v>
      </c>
      <c r="K162" s="47">
        <f t="shared" ca="1" si="30"/>
        <v>0</v>
      </c>
      <c r="L162" s="47">
        <f t="shared" ca="1" si="30"/>
        <v>0</v>
      </c>
      <c r="M162" s="47">
        <f t="shared" ca="1" si="30"/>
        <v>0</v>
      </c>
      <c r="N162" s="47">
        <f t="shared" ca="1" si="30"/>
        <v>0</v>
      </c>
      <c r="O162" s="47">
        <f t="shared" ca="1" si="30"/>
        <v>0</v>
      </c>
      <c r="P162" s="48">
        <f t="shared" ca="1" si="30"/>
        <v>0</v>
      </c>
      <c r="Q162" s="59"/>
      <c r="S162" s="37"/>
      <c r="T162" s="38"/>
      <c r="U162" s="38"/>
      <c r="V162" s="39"/>
      <c r="W162" s="37"/>
      <c r="X162" s="38"/>
      <c r="Y162" s="38"/>
      <c r="Z162" s="39"/>
      <c r="AA162" s="37"/>
      <c r="AB162" s="38"/>
      <c r="AC162" s="38"/>
      <c r="AD162" s="39"/>
      <c r="AE162" s="37"/>
      <c r="AF162" s="38"/>
      <c r="AG162" s="38"/>
      <c r="AH162" s="39"/>
      <c r="AI162" s="37"/>
      <c r="AJ162" s="38"/>
      <c r="AK162" s="38"/>
      <c r="AL162" s="39"/>
      <c r="AM162" s="37"/>
      <c r="AN162" s="38"/>
      <c r="AO162" s="38"/>
      <c r="AP162" s="39"/>
      <c r="AQ162" s="37"/>
      <c r="AR162" s="38"/>
      <c r="AS162" s="38"/>
      <c r="AT162" s="39"/>
      <c r="AU162" s="37"/>
      <c r="AV162" s="38"/>
      <c r="AW162" s="38"/>
      <c r="AX162" s="39"/>
      <c r="AY162" s="37"/>
      <c r="AZ162" s="38"/>
      <c r="BA162" s="38"/>
      <c r="BB162" s="39"/>
      <c r="BC162" s="37"/>
      <c r="BD162" s="38"/>
      <c r="BE162" s="38"/>
      <c r="BF162" s="39"/>
      <c r="BG162" s="37"/>
      <c r="BH162" s="38"/>
      <c r="BI162" s="38"/>
      <c r="BJ162" s="39"/>
      <c r="BK162" s="37"/>
      <c r="BL162" s="38"/>
      <c r="BM162" s="38"/>
      <c r="BN162" s="39"/>
    </row>
    <row r="163" spans="1:66" x14ac:dyDescent="0.2">
      <c r="A163" s="58"/>
      <c r="B163" s="28" t="s">
        <v>18</v>
      </c>
      <c r="C163" s="28" t="s">
        <v>25</v>
      </c>
      <c r="D163" s="28" t="s">
        <v>28</v>
      </c>
      <c r="E163" s="46">
        <f t="shared" ca="1" si="30"/>
        <v>4.3887629431843163</v>
      </c>
      <c r="F163" s="47">
        <f t="shared" ca="1" si="30"/>
        <v>0</v>
      </c>
      <c r="G163" s="47">
        <f t="shared" ca="1" si="30"/>
        <v>0</v>
      </c>
      <c r="H163" s="47">
        <f t="shared" ca="1" si="30"/>
        <v>0</v>
      </c>
      <c r="I163" s="47">
        <f t="shared" ca="1" si="30"/>
        <v>0</v>
      </c>
      <c r="J163" s="47">
        <f t="shared" ca="1" si="30"/>
        <v>0</v>
      </c>
      <c r="K163" s="47">
        <f t="shared" ca="1" si="30"/>
        <v>0</v>
      </c>
      <c r="L163" s="47">
        <f t="shared" ca="1" si="30"/>
        <v>0</v>
      </c>
      <c r="M163" s="47">
        <f t="shared" ca="1" si="30"/>
        <v>0</v>
      </c>
      <c r="N163" s="47">
        <f t="shared" ca="1" si="30"/>
        <v>0</v>
      </c>
      <c r="O163" s="47">
        <f t="shared" ca="1" si="30"/>
        <v>0</v>
      </c>
      <c r="P163" s="48">
        <f t="shared" ca="1" si="30"/>
        <v>0</v>
      </c>
      <c r="Q163" s="59"/>
      <c r="S163" s="37"/>
      <c r="T163" s="38"/>
      <c r="U163" s="38"/>
      <c r="V163" s="39"/>
      <c r="W163" s="37"/>
      <c r="X163" s="38"/>
      <c r="Y163" s="38"/>
      <c r="Z163" s="39"/>
      <c r="AA163" s="37"/>
      <c r="AB163" s="38"/>
      <c r="AC163" s="38"/>
      <c r="AD163" s="39"/>
      <c r="AE163" s="37"/>
      <c r="AF163" s="38"/>
      <c r="AG163" s="38"/>
      <c r="AH163" s="39"/>
      <c r="AI163" s="37"/>
      <c r="AJ163" s="38"/>
      <c r="AK163" s="38"/>
      <c r="AL163" s="39"/>
      <c r="AM163" s="37"/>
      <c r="AN163" s="38"/>
      <c r="AO163" s="38"/>
      <c r="AP163" s="39"/>
      <c r="AQ163" s="37"/>
      <c r="AR163" s="38"/>
      <c r="AS163" s="38"/>
      <c r="AT163" s="39"/>
      <c r="AU163" s="37"/>
      <c r="AV163" s="38"/>
      <c r="AW163" s="38"/>
      <c r="AX163" s="39"/>
      <c r="AY163" s="37"/>
      <c r="AZ163" s="38"/>
      <c r="BA163" s="38"/>
      <c r="BB163" s="39"/>
      <c r="BC163" s="37"/>
      <c r="BD163" s="38"/>
      <c r="BE163" s="38"/>
      <c r="BF163" s="39"/>
      <c r="BG163" s="37"/>
      <c r="BH163" s="38"/>
      <c r="BI163" s="38"/>
      <c r="BJ163" s="39"/>
      <c r="BK163" s="37"/>
      <c r="BL163" s="38"/>
      <c r="BM163" s="38"/>
      <c r="BN163" s="39"/>
    </row>
    <row r="164" spans="1:66" x14ac:dyDescent="0.2">
      <c r="A164" s="58"/>
      <c r="B164" s="28" t="s">
        <v>59</v>
      </c>
      <c r="C164" s="28" t="s">
        <v>24</v>
      </c>
      <c r="D164" s="28" t="s">
        <v>28</v>
      </c>
      <c r="E164" s="46">
        <f t="shared" ref="E164:P177" ca="1" si="31">SUMIFS(OFFSET($V$30:$V$177,,E$28,,),OFFSET($U$30:$U$177,,E$28,,),$D164,OFFSET($T$30:$T$177,,E$28,,),$C164,OFFSET($S$30:$S$177,,E$28,,),$B164)/1000000</f>
        <v>0</v>
      </c>
      <c r="F164" s="47">
        <f t="shared" ca="1" si="31"/>
        <v>0</v>
      </c>
      <c r="G164" s="47">
        <f t="shared" ca="1" si="31"/>
        <v>0</v>
      </c>
      <c r="H164" s="47">
        <f t="shared" ca="1" si="31"/>
        <v>0</v>
      </c>
      <c r="I164" s="47">
        <f t="shared" ca="1" si="31"/>
        <v>0</v>
      </c>
      <c r="J164" s="47">
        <f t="shared" ca="1" si="31"/>
        <v>0</v>
      </c>
      <c r="K164" s="47">
        <f t="shared" ca="1" si="31"/>
        <v>0</v>
      </c>
      <c r="L164" s="47">
        <f t="shared" ca="1" si="31"/>
        <v>0</v>
      </c>
      <c r="M164" s="47">
        <f t="shared" ca="1" si="31"/>
        <v>0</v>
      </c>
      <c r="N164" s="47">
        <f t="shared" ca="1" si="31"/>
        <v>0</v>
      </c>
      <c r="O164" s="47">
        <f t="shared" ca="1" si="31"/>
        <v>0</v>
      </c>
      <c r="P164" s="48">
        <f t="shared" ca="1" si="31"/>
        <v>0</v>
      </c>
      <c r="Q164" s="59"/>
      <c r="S164" s="37"/>
      <c r="T164" s="38"/>
      <c r="U164" s="38"/>
      <c r="V164" s="39"/>
      <c r="W164" s="37"/>
      <c r="X164" s="38"/>
      <c r="Y164" s="38"/>
      <c r="Z164" s="39"/>
      <c r="AA164" s="37"/>
      <c r="AB164" s="38"/>
      <c r="AC164" s="38"/>
      <c r="AD164" s="39"/>
      <c r="AE164" s="37"/>
      <c r="AF164" s="38"/>
      <c r="AG164" s="38"/>
      <c r="AH164" s="39"/>
      <c r="AI164" s="37"/>
      <c r="AJ164" s="38"/>
      <c r="AK164" s="38"/>
      <c r="AL164" s="39"/>
      <c r="AM164" s="37"/>
      <c r="AN164" s="38"/>
      <c r="AO164" s="38"/>
      <c r="AP164" s="39"/>
      <c r="AQ164" s="37"/>
      <c r="AR164" s="38"/>
      <c r="AS164" s="38"/>
      <c r="AT164" s="39"/>
      <c r="AU164" s="37"/>
      <c r="AV164" s="38"/>
      <c r="AW164" s="38"/>
      <c r="AX164" s="39"/>
      <c r="AY164" s="37"/>
      <c r="AZ164" s="38"/>
      <c r="BA164" s="38"/>
      <c r="BB164" s="39"/>
      <c r="BC164" s="37"/>
      <c r="BD164" s="38"/>
      <c r="BE164" s="38"/>
      <c r="BF164" s="39"/>
      <c r="BG164" s="37"/>
      <c r="BH164" s="38"/>
      <c r="BI164" s="38"/>
      <c r="BJ164" s="39"/>
      <c r="BK164" s="37"/>
      <c r="BL164" s="38"/>
      <c r="BM164" s="38"/>
      <c r="BN164" s="39"/>
    </row>
    <row r="165" spans="1:66" x14ac:dyDescent="0.2">
      <c r="A165" s="58"/>
      <c r="B165" s="28" t="s">
        <v>59</v>
      </c>
      <c r="C165" s="28" t="s">
        <v>25</v>
      </c>
      <c r="D165" s="28" t="s">
        <v>28</v>
      </c>
      <c r="E165" s="46">
        <f t="shared" ca="1" si="31"/>
        <v>0</v>
      </c>
      <c r="F165" s="47">
        <f t="shared" ca="1" si="31"/>
        <v>0</v>
      </c>
      <c r="G165" s="47">
        <f t="shared" ca="1" si="31"/>
        <v>0</v>
      </c>
      <c r="H165" s="47">
        <f t="shared" ca="1" si="31"/>
        <v>0</v>
      </c>
      <c r="I165" s="47">
        <f t="shared" ca="1" si="31"/>
        <v>0</v>
      </c>
      <c r="J165" s="47">
        <f t="shared" ca="1" si="31"/>
        <v>0</v>
      </c>
      <c r="K165" s="47">
        <f t="shared" ca="1" si="31"/>
        <v>0</v>
      </c>
      <c r="L165" s="47">
        <f t="shared" ca="1" si="31"/>
        <v>0</v>
      </c>
      <c r="M165" s="47">
        <f t="shared" ca="1" si="31"/>
        <v>0</v>
      </c>
      <c r="N165" s="47">
        <f t="shared" ca="1" si="31"/>
        <v>0</v>
      </c>
      <c r="O165" s="47">
        <f t="shared" ca="1" si="31"/>
        <v>0</v>
      </c>
      <c r="P165" s="48">
        <f t="shared" ca="1" si="31"/>
        <v>0</v>
      </c>
      <c r="Q165" s="59"/>
      <c r="S165" s="37"/>
      <c r="T165" s="38"/>
      <c r="U165" s="38"/>
      <c r="V165" s="39"/>
      <c r="W165" s="37"/>
      <c r="X165" s="38"/>
      <c r="Y165" s="38"/>
      <c r="Z165" s="39"/>
      <c r="AA165" s="37"/>
      <c r="AB165" s="38"/>
      <c r="AC165" s="38"/>
      <c r="AD165" s="39"/>
      <c r="AE165" s="37"/>
      <c r="AF165" s="38"/>
      <c r="AG165" s="38"/>
      <c r="AH165" s="39"/>
      <c r="AI165" s="37"/>
      <c r="AJ165" s="38"/>
      <c r="AK165" s="38"/>
      <c r="AL165" s="39"/>
      <c r="AM165" s="37"/>
      <c r="AN165" s="38"/>
      <c r="AO165" s="38"/>
      <c r="AP165" s="39"/>
      <c r="AQ165" s="37"/>
      <c r="AR165" s="38"/>
      <c r="AS165" s="38"/>
      <c r="AT165" s="39"/>
      <c r="AU165" s="37"/>
      <c r="AV165" s="38"/>
      <c r="AW165" s="38"/>
      <c r="AX165" s="39"/>
      <c r="AY165" s="37"/>
      <c r="AZ165" s="38"/>
      <c r="BA165" s="38"/>
      <c r="BB165" s="39"/>
      <c r="BC165" s="37"/>
      <c r="BD165" s="38"/>
      <c r="BE165" s="38"/>
      <c r="BF165" s="39"/>
      <c r="BG165" s="37"/>
      <c r="BH165" s="38"/>
      <c r="BI165" s="38"/>
      <c r="BJ165" s="39"/>
      <c r="BK165" s="37"/>
      <c r="BL165" s="38"/>
      <c r="BM165" s="38"/>
      <c r="BN165" s="39"/>
    </row>
    <row r="166" spans="1:66" x14ac:dyDescent="0.2">
      <c r="A166" s="58"/>
      <c r="B166" s="28" t="s">
        <v>60</v>
      </c>
      <c r="C166" s="28" t="s">
        <v>24</v>
      </c>
      <c r="D166" s="28" t="s">
        <v>28</v>
      </c>
      <c r="E166" s="46">
        <f t="shared" ca="1" si="31"/>
        <v>0</v>
      </c>
      <c r="F166" s="47">
        <f t="shared" ca="1" si="31"/>
        <v>0</v>
      </c>
      <c r="G166" s="47">
        <f t="shared" ca="1" si="31"/>
        <v>0</v>
      </c>
      <c r="H166" s="47">
        <f t="shared" ca="1" si="31"/>
        <v>0</v>
      </c>
      <c r="I166" s="47">
        <f t="shared" ca="1" si="31"/>
        <v>0</v>
      </c>
      <c r="J166" s="47">
        <f t="shared" ca="1" si="31"/>
        <v>0</v>
      </c>
      <c r="K166" s="47">
        <f t="shared" ca="1" si="31"/>
        <v>0</v>
      </c>
      <c r="L166" s="47">
        <f t="shared" ca="1" si="31"/>
        <v>0</v>
      </c>
      <c r="M166" s="47">
        <f t="shared" ca="1" si="31"/>
        <v>0</v>
      </c>
      <c r="N166" s="47">
        <f t="shared" ca="1" si="31"/>
        <v>0</v>
      </c>
      <c r="O166" s="47">
        <f t="shared" ca="1" si="31"/>
        <v>0</v>
      </c>
      <c r="P166" s="48">
        <f t="shared" ca="1" si="31"/>
        <v>0</v>
      </c>
      <c r="Q166" s="59"/>
      <c r="S166" s="37"/>
      <c r="T166" s="38"/>
      <c r="U166" s="38"/>
      <c r="V166" s="39"/>
      <c r="W166" s="37"/>
      <c r="X166" s="38"/>
      <c r="Y166" s="38"/>
      <c r="Z166" s="39"/>
      <c r="AA166" s="37"/>
      <c r="AB166" s="38"/>
      <c r="AC166" s="38"/>
      <c r="AD166" s="39"/>
      <c r="AE166" s="37"/>
      <c r="AF166" s="38"/>
      <c r="AG166" s="38"/>
      <c r="AH166" s="39"/>
      <c r="AI166" s="37"/>
      <c r="AJ166" s="38"/>
      <c r="AK166" s="38"/>
      <c r="AL166" s="39"/>
      <c r="AM166" s="37"/>
      <c r="AN166" s="38"/>
      <c r="AO166" s="38"/>
      <c r="AP166" s="39"/>
      <c r="AQ166" s="37"/>
      <c r="AR166" s="38"/>
      <c r="AS166" s="38"/>
      <c r="AT166" s="39"/>
      <c r="AU166" s="37"/>
      <c r="AV166" s="38"/>
      <c r="AW166" s="38"/>
      <c r="AX166" s="39"/>
      <c r="AY166" s="37"/>
      <c r="AZ166" s="38"/>
      <c r="BA166" s="38"/>
      <c r="BB166" s="39"/>
      <c r="BC166" s="37"/>
      <c r="BD166" s="38"/>
      <c r="BE166" s="38"/>
      <c r="BF166" s="39"/>
      <c r="BG166" s="37"/>
      <c r="BH166" s="38"/>
      <c r="BI166" s="38"/>
      <c r="BJ166" s="39"/>
      <c r="BK166" s="37"/>
      <c r="BL166" s="38"/>
      <c r="BM166" s="38"/>
      <c r="BN166" s="39"/>
    </row>
    <row r="167" spans="1:66" x14ac:dyDescent="0.2">
      <c r="A167" s="58"/>
      <c r="B167" s="28" t="s">
        <v>60</v>
      </c>
      <c r="C167" s="28" t="s">
        <v>25</v>
      </c>
      <c r="D167" s="28" t="s">
        <v>28</v>
      </c>
      <c r="E167" s="46">
        <f t="shared" ca="1" si="31"/>
        <v>0</v>
      </c>
      <c r="F167" s="47">
        <f t="shared" ca="1" si="31"/>
        <v>0</v>
      </c>
      <c r="G167" s="47">
        <f t="shared" ca="1" si="31"/>
        <v>0</v>
      </c>
      <c r="H167" s="47">
        <f t="shared" ca="1" si="31"/>
        <v>0</v>
      </c>
      <c r="I167" s="47">
        <f t="shared" ca="1" si="31"/>
        <v>0</v>
      </c>
      <c r="J167" s="47">
        <f t="shared" ca="1" si="31"/>
        <v>0</v>
      </c>
      <c r="K167" s="47">
        <f t="shared" ca="1" si="31"/>
        <v>0</v>
      </c>
      <c r="L167" s="47">
        <f t="shared" ca="1" si="31"/>
        <v>0</v>
      </c>
      <c r="M167" s="47">
        <f t="shared" ca="1" si="31"/>
        <v>0</v>
      </c>
      <c r="N167" s="47">
        <f t="shared" ca="1" si="31"/>
        <v>0</v>
      </c>
      <c r="O167" s="47">
        <f t="shared" ca="1" si="31"/>
        <v>0</v>
      </c>
      <c r="P167" s="48">
        <f t="shared" ca="1" si="31"/>
        <v>0</v>
      </c>
      <c r="Q167" s="59"/>
      <c r="S167" s="37"/>
      <c r="T167" s="38"/>
      <c r="U167" s="38"/>
      <c r="V167" s="39"/>
      <c r="W167" s="37"/>
      <c r="X167" s="38"/>
      <c r="Y167" s="38"/>
      <c r="Z167" s="39"/>
      <c r="AA167" s="37"/>
      <c r="AB167" s="38"/>
      <c r="AC167" s="38"/>
      <c r="AD167" s="39"/>
      <c r="AE167" s="37"/>
      <c r="AF167" s="38"/>
      <c r="AG167" s="38"/>
      <c r="AH167" s="39"/>
      <c r="AI167" s="37"/>
      <c r="AJ167" s="38"/>
      <c r="AK167" s="38"/>
      <c r="AL167" s="39"/>
      <c r="AM167" s="37"/>
      <c r="AN167" s="38"/>
      <c r="AO167" s="38"/>
      <c r="AP167" s="39"/>
      <c r="AQ167" s="37"/>
      <c r="AR167" s="38"/>
      <c r="AS167" s="38"/>
      <c r="AT167" s="39"/>
      <c r="AU167" s="37"/>
      <c r="AV167" s="38"/>
      <c r="AW167" s="38"/>
      <c r="AX167" s="39"/>
      <c r="AY167" s="37"/>
      <c r="AZ167" s="38"/>
      <c r="BA167" s="38"/>
      <c r="BB167" s="39"/>
      <c r="BC167" s="37"/>
      <c r="BD167" s="38"/>
      <c r="BE167" s="38"/>
      <c r="BF167" s="39"/>
      <c r="BG167" s="37"/>
      <c r="BH167" s="38"/>
      <c r="BI167" s="38"/>
      <c r="BJ167" s="39"/>
      <c r="BK167" s="37"/>
      <c r="BL167" s="38"/>
      <c r="BM167" s="38"/>
      <c r="BN167" s="39"/>
    </row>
    <row r="168" spans="1:66" x14ac:dyDescent="0.2">
      <c r="A168" s="58"/>
      <c r="B168" s="28" t="s">
        <v>61</v>
      </c>
      <c r="C168" s="28" t="s">
        <v>24</v>
      </c>
      <c r="D168" s="28" t="s">
        <v>28</v>
      </c>
      <c r="E168" s="46">
        <f t="shared" ca="1" si="31"/>
        <v>0</v>
      </c>
      <c r="F168" s="47">
        <f t="shared" ca="1" si="31"/>
        <v>0</v>
      </c>
      <c r="G168" s="47">
        <f t="shared" ca="1" si="31"/>
        <v>0</v>
      </c>
      <c r="H168" s="47">
        <f t="shared" ca="1" si="31"/>
        <v>0</v>
      </c>
      <c r="I168" s="47">
        <f t="shared" ca="1" si="31"/>
        <v>0</v>
      </c>
      <c r="J168" s="47">
        <f t="shared" ca="1" si="31"/>
        <v>0</v>
      </c>
      <c r="K168" s="47">
        <f t="shared" ca="1" si="31"/>
        <v>0</v>
      </c>
      <c r="L168" s="47">
        <f t="shared" ca="1" si="31"/>
        <v>0</v>
      </c>
      <c r="M168" s="47">
        <f t="shared" ca="1" si="31"/>
        <v>0</v>
      </c>
      <c r="N168" s="47">
        <f t="shared" ca="1" si="31"/>
        <v>0</v>
      </c>
      <c r="O168" s="47">
        <f t="shared" ca="1" si="31"/>
        <v>0</v>
      </c>
      <c r="P168" s="48">
        <f t="shared" ca="1" si="31"/>
        <v>0</v>
      </c>
      <c r="Q168" s="59"/>
      <c r="S168" s="37"/>
      <c r="T168" s="38"/>
      <c r="U168" s="38"/>
      <c r="V168" s="39"/>
      <c r="W168" s="37"/>
      <c r="X168" s="38"/>
      <c r="Y168" s="38"/>
      <c r="Z168" s="39"/>
      <c r="AA168" s="37"/>
      <c r="AB168" s="38"/>
      <c r="AC168" s="38"/>
      <c r="AD168" s="39"/>
      <c r="AE168" s="37"/>
      <c r="AF168" s="38"/>
      <c r="AG168" s="38"/>
      <c r="AH168" s="39"/>
      <c r="AI168" s="37"/>
      <c r="AJ168" s="38"/>
      <c r="AK168" s="38"/>
      <c r="AL168" s="39"/>
      <c r="AM168" s="37"/>
      <c r="AN168" s="38"/>
      <c r="AO168" s="38"/>
      <c r="AP168" s="39"/>
      <c r="AQ168" s="37"/>
      <c r="AR168" s="38"/>
      <c r="AS168" s="38"/>
      <c r="AT168" s="39"/>
      <c r="AU168" s="37"/>
      <c r="AV168" s="38"/>
      <c r="AW168" s="38"/>
      <c r="AX168" s="39"/>
      <c r="AY168" s="37"/>
      <c r="AZ168" s="38"/>
      <c r="BA168" s="38"/>
      <c r="BB168" s="39"/>
      <c r="BC168" s="37"/>
      <c r="BD168" s="38"/>
      <c r="BE168" s="38"/>
      <c r="BF168" s="39"/>
      <c r="BG168" s="37"/>
      <c r="BH168" s="38"/>
      <c r="BI168" s="38"/>
      <c r="BJ168" s="39"/>
      <c r="BK168" s="37"/>
      <c r="BL168" s="38"/>
      <c r="BM168" s="38"/>
      <c r="BN168" s="39"/>
    </row>
    <row r="169" spans="1:66" x14ac:dyDescent="0.2">
      <c r="A169" s="58"/>
      <c r="B169" s="28" t="s">
        <v>61</v>
      </c>
      <c r="C169" s="28" t="s">
        <v>25</v>
      </c>
      <c r="D169" s="28" t="s">
        <v>28</v>
      </c>
      <c r="E169" s="46">
        <f t="shared" ca="1" si="31"/>
        <v>0</v>
      </c>
      <c r="F169" s="47">
        <f t="shared" ca="1" si="31"/>
        <v>0</v>
      </c>
      <c r="G169" s="47">
        <f t="shared" ca="1" si="31"/>
        <v>0</v>
      </c>
      <c r="H169" s="47">
        <f t="shared" ca="1" si="31"/>
        <v>0</v>
      </c>
      <c r="I169" s="47">
        <f t="shared" ca="1" si="31"/>
        <v>0</v>
      </c>
      <c r="J169" s="47">
        <f t="shared" ca="1" si="31"/>
        <v>0</v>
      </c>
      <c r="K169" s="47">
        <f t="shared" ca="1" si="31"/>
        <v>0</v>
      </c>
      <c r="L169" s="47">
        <f t="shared" ca="1" si="31"/>
        <v>0</v>
      </c>
      <c r="M169" s="47">
        <f t="shared" ca="1" si="31"/>
        <v>0</v>
      </c>
      <c r="N169" s="47">
        <f t="shared" ca="1" si="31"/>
        <v>0</v>
      </c>
      <c r="O169" s="47">
        <f t="shared" ca="1" si="31"/>
        <v>0</v>
      </c>
      <c r="P169" s="48">
        <f t="shared" ca="1" si="31"/>
        <v>0</v>
      </c>
      <c r="Q169" s="59"/>
      <c r="S169" s="37"/>
      <c r="T169" s="38"/>
      <c r="U169" s="38"/>
      <c r="V169" s="39"/>
      <c r="W169" s="37"/>
      <c r="X169" s="38"/>
      <c r="Y169" s="38"/>
      <c r="Z169" s="39"/>
      <c r="AA169" s="37"/>
      <c r="AB169" s="38"/>
      <c r="AC169" s="38"/>
      <c r="AD169" s="39"/>
      <c r="AE169" s="37"/>
      <c r="AF169" s="38"/>
      <c r="AG169" s="38"/>
      <c r="AH169" s="39"/>
      <c r="AI169" s="37"/>
      <c r="AJ169" s="38"/>
      <c r="AK169" s="38"/>
      <c r="AL169" s="39"/>
      <c r="AM169" s="37"/>
      <c r="AN169" s="38"/>
      <c r="AO169" s="38"/>
      <c r="AP169" s="39"/>
      <c r="AQ169" s="37"/>
      <c r="AR169" s="38"/>
      <c r="AS169" s="38"/>
      <c r="AT169" s="39"/>
      <c r="AU169" s="37"/>
      <c r="AV169" s="38"/>
      <c r="AW169" s="38"/>
      <c r="AX169" s="39"/>
      <c r="AY169" s="37"/>
      <c r="AZ169" s="38"/>
      <c r="BA169" s="38"/>
      <c r="BB169" s="39"/>
      <c r="BC169" s="37"/>
      <c r="BD169" s="38"/>
      <c r="BE169" s="38"/>
      <c r="BF169" s="39"/>
      <c r="BG169" s="37"/>
      <c r="BH169" s="38"/>
      <c r="BI169" s="38"/>
      <c r="BJ169" s="39"/>
      <c r="BK169" s="37"/>
      <c r="BL169" s="38"/>
      <c r="BM169" s="38"/>
      <c r="BN169" s="39"/>
    </row>
    <row r="170" spans="1:66" x14ac:dyDescent="0.2">
      <c r="A170" s="58"/>
      <c r="B170" s="28" t="s">
        <v>15</v>
      </c>
      <c r="C170" s="28" t="s">
        <v>24</v>
      </c>
      <c r="D170" s="28" t="s">
        <v>28</v>
      </c>
      <c r="E170" s="46">
        <f t="shared" ca="1" si="31"/>
        <v>6.6892670191435313E-2</v>
      </c>
      <c r="F170" s="47">
        <f t="shared" ca="1" si="31"/>
        <v>0</v>
      </c>
      <c r="G170" s="47">
        <f t="shared" ca="1" si="31"/>
        <v>0</v>
      </c>
      <c r="H170" s="47">
        <f t="shared" ca="1" si="31"/>
        <v>0</v>
      </c>
      <c r="I170" s="47">
        <f t="shared" ca="1" si="31"/>
        <v>0</v>
      </c>
      <c r="J170" s="47">
        <f t="shared" ca="1" si="31"/>
        <v>0</v>
      </c>
      <c r="K170" s="47">
        <f t="shared" ca="1" si="31"/>
        <v>0</v>
      </c>
      <c r="L170" s="47">
        <f t="shared" ca="1" si="31"/>
        <v>0</v>
      </c>
      <c r="M170" s="47">
        <f t="shared" ca="1" si="31"/>
        <v>0</v>
      </c>
      <c r="N170" s="47">
        <f t="shared" ca="1" si="31"/>
        <v>0</v>
      </c>
      <c r="O170" s="47">
        <f t="shared" ca="1" si="31"/>
        <v>0</v>
      </c>
      <c r="P170" s="48">
        <f t="shared" ca="1" si="31"/>
        <v>0</v>
      </c>
      <c r="Q170" s="59"/>
      <c r="S170" s="37"/>
      <c r="T170" s="38"/>
      <c r="U170" s="38"/>
      <c r="V170" s="39"/>
      <c r="W170" s="37"/>
      <c r="X170" s="38"/>
      <c r="Y170" s="38"/>
      <c r="Z170" s="39"/>
      <c r="AA170" s="37"/>
      <c r="AB170" s="38"/>
      <c r="AC170" s="38"/>
      <c r="AD170" s="39"/>
      <c r="AE170" s="37"/>
      <c r="AF170" s="38"/>
      <c r="AG170" s="38"/>
      <c r="AH170" s="39"/>
      <c r="AI170" s="37"/>
      <c r="AJ170" s="38"/>
      <c r="AK170" s="38"/>
      <c r="AL170" s="39"/>
      <c r="AM170" s="37"/>
      <c r="AN170" s="38"/>
      <c r="AO170" s="38"/>
      <c r="AP170" s="39"/>
      <c r="AQ170" s="37"/>
      <c r="AR170" s="38"/>
      <c r="AS170" s="38"/>
      <c r="AT170" s="39"/>
      <c r="AU170" s="37"/>
      <c r="AV170" s="38"/>
      <c r="AW170" s="38"/>
      <c r="AX170" s="39"/>
      <c r="AY170" s="37"/>
      <c r="AZ170" s="38"/>
      <c r="BA170" s="38"/>
      <c r="BB170" s="39"/>
      <c r="BC170" s="37"/>
      <c r="BD170" s="38"/>
      <c r="BE170" s="38"/>
      <c r="BF170" s="39"/>
      <c r="BG170" s="37"/>
      <c r="BH170" s="38"/>
      <c r="BI170" s="38"/>
      <c r="BJ170" s="39"/>
      <c r="BK170" s="37"/>
      <c r="BL170" s="38"/>
      <c r="BM170" s="38"/>
      <c r="BN170" s="39"/>
    </row>
    <row r="171" spans="1:66" x14ac:dyDescent="0.2">
      <c r="A171" s="58"/>
      <c r="B171" s="28" t="s">
        <v>15</v>
      </c>
      <c r="C171" s="28" t="s">
        <v>25</v>
      </c>
      <c r="D171" s="28" t="s">
        <v>28</v>
      </c>
      <c r="E171" s="46">
        <f t="shared" ca="1" si="31"/>
        <v>0.42004739631435067</v>
      </c>
      <c r="F171" s="47">
        <f t="shared" ca="1" si="31"/>
        <v>0</v>
      </c>
      <c r="G171" s="47">
        <f t="shared" ca="1" si="31"/>
        <v>0</v>
      </c>
      <c r="H171" s="47">
        <f t="shared" ca="1" si="31"/>
        <v>0</v>
      </c>
      <c r="I171" s="47">
        <f t="shared" ca="1" si="31"/>
        <v>0</v>
      </c>
      <c r="J171" s="47">
        <f t="shared" ca="1" si="31"/>
        <v>0</v>
      </c>
      <c r="K171" s="47">
        <f t="shared" ca="1" si="31"/>
        <v>0</v>
      </c>
      <c r="L171" s="47">
        <f t="shared" ca="1" si="31"/>
        <v>0</v>
      </c>
      <c r="M171" s="47">
        <f t="shared" ca="1" si="31"/>
        <v>0</v>
      </c>
      <c r="N171" s="47">
        <f t="shared" ca="1" si="31"/>
        <v>0</v>
      </c>
      <c r="O171" s="47">
        <f t="shared" ca="1" si="31"/>
        <v>0</v>
      </c>
      <c r="P171" s="48">
        <f t="shared" ca="1" si="31"/>
        <v>0</v>
      </c>
      <c r="Q171" s="59"/>
      <c r="S171" s="37"/>
      <c r="T171" s="38"/>
      <c r="U171" s="38"/>
      <c r="V171" s="39"/>
      <c r="W171" s="37"/>
      <c r="X171" s="38"/>
      <c r="Y171" s="38"/>
      <c r="Z171" s="39"/>
      <c r="AA171" s="37"/>
      <c r="AB171" s="38"/>
      <c r="AC171" s="38"/>
      <c r="AD171" s="39"/>
      <c r="AE171" s="37"/>
      <c r="AF171" s="38"/>
      <c r="AG171" s="38"/>
      <c r="AH171" s="39"/>
      <c r="AI171" s="37"/>
      <c r="AJ171" s="38"/>
      <c r="AK171" s="38"/>
      <c r="AL171" s="39"/>
      <c r="AM171" s="37"/>
      <c r="AN171" s="38"/>
      <c r="AO171" s="38"/>
      <c r="AP171" s="39"/>
      <c r="AQ171" s="37"/>
      <c r="AR171" s="38"/>
      <c r="AS171" s="38"/>
      <c r="AT171" s="39"/>
      <c r="AU171" s="37"/>
      <c r="AV171" s="38"/>
      <c r="AW171" s="38"/>
      <c r="AX171" s="39"/>
      <c r="AY171" s="37"/>
      <c r="AZ171" s="38"/>
      <c r="BA171" s="38"/>
      <c r="BB171" s="39"/>
      <c r="BC171" s="37"/>
      <c r="BD171" s="38"/>
      <c r="BE171" s="38"/>
      <c r="BF171" s="39"/>
      <c r="BG171" s="37"/>
      <c r="BH171" s="38"/>
      <c r="BI171" s="38"/>
      <c r="BJ171" s="39"/>
      <c r="BK171" s="37"/>
      <c r="BL171" s="38"/>
      <c r="BM171" s="38"/>
      <c r="BN171" s="39"/>
    </row>
    <row r="172" spans="1:66" x14ac:dyDescent="0.2">
      <c r="A172" s="58"/>
      <c r="B172" s="28" t="s">
        <v>38</v>
      </c>
      <c r="C172" s="28" t="s">
        <v>24</v>
      </c>
      <c r="D172" s="28" t="s">
        <v>28</v>
      </c>
      <c r="E172" s="46">
        <f t="shared" ca="1" si="31"/>
        <v>5.8479032617522473E-3</v>
      </c>
      <c r="F172" s="47">
        <f t="shared" ca="1" si="31"/>
        <v>0</v>
      </c>
      <c r="G172" s="47">
        <f t="shared" ca="1" si="31"/>
        <v>0</v>
      </c>
      <c r="H172" s="47">
        <f t="shared" ca="1" si="31"/>
        <v>0</v>
      </c>
      <c r="I172" s="47">
        <f t="shared" ca="1" si="31"/>
        <v>0</v>
      </c>
      <c r="J172" s="47">
        <f t="shared" ca="1" si="31"/>
        <v>0</v>
      </c>
      <c r="K172" s="47">
        <f t="shared" ca="1" si="31"/>
        <v>0</v>
      </c>
      <c r="L172" s="47">
        <f t="shared" ca="1" si="31"/>
        <v>0</v>
      </c>
      <c r="M172" s="47">
        <f t="shared" ca="1" si="31"/>
        <v>0</v>
      </c>
      <c r="N172" s="47">
        <f t="shared" ca="1" si="31"/>
        <v>0</v>
      </c>
      <c r="O172" s="47">
        <f t="shared" ca="1" si="31"/>
        <v>0</v>
      </c>
      <c r="P172" s="48">
        <f t="shared" ca="1" si="31"/>
        <v>0</v>
      </c>
      <c r="Q172" s="59"/>
      <c r="S172" s="37"/>
      <c r="T172" s="38"/>
      <c r="U172" s="38"/>
      <c r="V172" s="39"/>
      <c r="W172" s="37"/>
      <c r="X172" s="38"/>
      <c r="Y172" s="38"/>
      <c r="Z172" s="39"/>
      <c r="AA172" s="37"/>
      <c r="AB172" s="38"/>
      <c r="AC172" s="38"/>
      <c r="AD172" s="39"/>
      <c r="AE172" s="37"/>
      <c r="AF172" s="38"/>
      <c r="AG172" s="38"/>
      <c r="AH172" s="39"/>
      <c r="AI172" s="37"/>
      <c r="AJ172" s="38"/>
      <c r="AK172" s="38"/>
      <c r="AL172" s="39"/>
      <c r="AM172" s="37"/>
      <c r="AN172" s="38"/>
      <c r="AO172" s="38"/>
      <c r="AP172" s="39"/>
      <c r="AQ172" s="37"/>
      <c r="AR172" s="38"/>
      <c r="AS172" s="38"/>
      <c r="AT172" s="39"/>
      <c r="AU172" s="37"/>
      <c r="AV172" s="38"/>
      <c r="AW172" s="38"/>
      <c r="AX172" s="39"/>
      <c r="AY172" s="37"/>
      <c r="AZ172" s="38"/>
      <c r="BA172" s="38"/>
      <c r="BB172" s="39"/>
      <c r="BC172" s="37"/>
      <c r="BD172" s="38"/>
      <c r="BE172" s="38"/>
      <c r="BF172" s="39"/>
      <c r="BG172" s="37"/>
      <c r="BH172" s="38"/>
      <c r="BI172" s="38"/>
      <c r="BJ172" s="39"/>
      <c r="BK172" s="37"/>
      <c r="BL172" s="38"/>
      <c r="BM172" s="38"/>
      <c r="BN172" s="39"/>
    </row>
    <row r="173" spans="1:66" x14ac:dyDescent="0.2">
      <c r="A173" s="58"/>
      <c r="B173" s="28" t="s">
        <v>38</v>
      </c>
      <c r="C173" s="28" t="s">
        <v>25</v>
      </c>
      <c r="D173" s="28" t="s">
        <v>28</v>
      </c>
      <c r="E173" s="46">
        <f t="shared" ca="1" si="31"/>
        <v>7.6825738714132331E-3</v>
      </c>
      <c r="F173" s="47">
        <f t="shared" ca="1" si="31"/>
        <v>0</v>
      </c>
      <c r="G173" s="47">
        <f t="shared" ca="1" si="31"/>
        <v>0</v>
      </c>
      <c r="H173" s="47">
        <f t="shared" ca="1" si="31"/>
        <v>0</v>
      </c>
      <c r="I173" s="47">
        <f t="shared" ca="1" si="31"/>
        <v>0</v>
      </c>
      <c r="J173" s="47">
        <f t="shared" ca="1" si="31"/>
        <v>0</v>
      </c>
      <c r="K173" s="47">
        <f t="shared" ca="1" si="31"/>
        <v>0</v>
      </c>
      <c r="L173" s="47">
        <f t="shared" ca="1" si="31"/>
        <v>0</v>
      </c>
      <c r="M173" s="47">
        <f t="shared" ca="1" si="31"/>
        <v>0</v>
      </c>
      <c r="N173" s="47">
        <f t="shared" ca="1" si="31"/>
        <v>0</v>
      </c>
      <c r="O173" s="47">
        <f t="shared" ca="1" si="31"/>
        <v>0</v>
      </c>
      <c r="P173" s="48">
        <f t="shared" ca="1" si="31"/>
        <v>0</v>
      </c>
      <c r="Q173" s="59"/>
      <c r="S173" s="37"/>
      <c r="T173" s="38"/>
      <c r="U173" s="38"/>
      <c r="V173" s="39"/>
      <c r="W173" s="37"/>
      <c r="X173" s="38"/>
      <c r="Y173" s="38"/>
      <c r="Z173" s="39"/>
      <c r="AA173" s="37"/>
      <c r="AB173" s="38"/>
      <c r="AC173" s="38"/>
      <c r="AD173" s="39"/>
      <c r="AE173" s="37"/>
      <c r="AF173" s="38"/>
      <c r="AG173" s="38"/>
      <c r="AH173" s="39"/>
      <c r="AI173" s="37"/>
      <c r="AJ173" s="38"/>
      <c r="AK173" s="38"/>
      <c r="AL173" s="39"/>
      <c r="AM173" s="37"/>
      <c r="AN173" s="38"/>
      <c r="AO173" s="38"/>
      <c r="AP173" s="39"/>
      <c r="AQ173" s="37"/>
      <c r="AR173" s="38"/>
      <c r="AS173" s="38"/>
      <c r="AT173" s="39"/>
      <c r="AU173" s="37"/>
      <c r="AV173" s="38"/>
      <c r="AW173" s="38"/>
      <c r="AX173" s="39"/>
      <c r="AY173" s="37"/>
      <c r="AZ173" s="38"/>
      <c r="BA173" s="38"/>
      <c r="BB173" s="39"/>
      <c r="BC173" s="37"/>
      <c r="BD173" s="38"/>
      <c r="BE173" s="38"/>
      <c r="BF173" s="39"/>
      <c r="BG173" s="37"/>
      <c r="BH173" s="38"/>
      <c r="BI173" s="38"/>
      <c r="BJ173" s="39"/>
      <c r="BK173" s="37"/>
      <c r="BL173" s="38"/>
      <c r="BM173" s="38"/>
      <c r="BN173" s="39"/>
    </row>
    <row r="174" spans="1:66" x14ac:dyDescent="0.2">
      <c r="A174" s="58"/>
      <c r="B174" s="28" t="s">
        <v>62</v>
      </c>
      <c r="C174" s="28" t="s">
        <v>24</v>
      </c>
      <c r="D174" s="28" t="s">
        <v>28</v>
      </c>
      <c r="E174" s="46">
        <f t="shared" ca="1" si="31"/>
        <v>0</v>
      </c>
      <c r="F174" s="47">
        <f t="shared" ca="1" si="31"/>
        <v>0</v>
      </c>
      <c r="G174" s="47">
        <f t="shared" ca="1" si="31"/>
        <v>0</v>
      </c>
      <c r="H174" s="47">
        <f t="shared" ca="1" si="31"/>
        <v>0</v>
      </c>
      <c r="I174" s="47">
        <f t="shared" ca="1" si="31"/>
        <v>0</v>
      </c>
      <c r="J174" s="47">
        <f t="shared" ca="1" si="31"/>
        <v>0</v>
      </c>
      <c r="K174" s="47">
        <f t="shared" ca="1" si="31"/>
        <v>0</v>
      </c>
      <c r="L174" s="47">
        <f t="shared" ca="1" si="31"/>
        <v>0</v>
      </c>
      <c r="M174" s="47">
        <f t="shared" ca="1" si="31"/>
        <v>0</v>
      </c>
      <c r="N174" s="47">
        <f t="shared" ca="1" si="31"/>
        <v>0</v>
      </c>
      <c r="O174" s="47">
        <f t="shared" ca="1" si="31"/>
        <v>0</v>
      </c>
      <c r="P174" s="48">
        <f t="shared" ca="1" si="31"/>
        <v>0</v>
      </c>
      <c r="Q174" s="59"/>
      <c r="S174" s="37"/>
      <c r="T174" s="38"/>
      <c r="U174" s="38"/>
      <c r="V174" s="39"/>
      <c r="W174" s="37"/>
      <c r="X174" s="38"/>
      <c r="Y174" s="38"/>
      <c r="Z174" s="39"/>
      <c r="AA174" s="37"/>
      <c r="AB174" s="38"/>
      <c r="AC174" s="38"/>
      <c r="AD174" s="39"/>
      <c r="AE174" s="37"/>
      <c r="AF174" s="38"/>
      <c r="AG174" s="38"/>
      <c r="AH174" s="39"/>
      <c r="AI174" s="37"/>
      <c r="AJ174" s="38"/>
      <c r="AK174" s="38"/>
      <c r="AL174" s="39"/>
      <c r="AM174" s="37"/>
      <c r="AN174" s="38"/>
      <c r="AO174" s="38"/>
      <c r="AP174" s="39"/>
      <c r="AQ174" s="37"/>
      <c r="AR174" s="38"/>
      <c r="AS174" s="38"/>
      <c r="AT174" s="39"/>
      <c r="AU174" s="37"/>
      <c r="AV174" s="38"/>
      <c r="AW174" s="38"/>
      <c r="AX174" s="39"/>
      <c r="AY174" s="37"/>
      <c r="AZ174" s="38"/>
      <c r="BA174" s="38"/>
      <c r="BB174" s="39"/>
      <c r="BC174" s="37"/>
      <c r="BD174" s="38"/>
      <c r="BE174" s="38"/>
      <c r="BF174" s="39"/>
      <c r="BG174" s="37"/>
      <c r="BH174" s="38"/>
      <c r="BI174" s="38"/>
      <c r="BJ174" s="39"/>
      <c r="BK174" s="37"/>
      <c r="BL174" s="38"/>
      <c r="BM174" s="38"/>
      <c r="BN174" s="39"/>
    </row>
    <row r="175" spans="1:66" x14ac:dyDescent="0.2">
      <c r="A175" s="58"/>
      <c r="B175" s="28" t="s">
        <v>62</v>
      </c>
      <c r="C175" s="28" t="s">
        <v>25</v>
      </c>
      <c r="D175" s="28" t="s">
        <v>28</v>
      </c>
      <c r="E175" s="46">
        <f t="shared" ca="1" si="31"/>
        <v>0</v>
      </c>
      <c r="F175" s="47">
        <f t="shared" ca="1" si="31"/>
        <v>0</v>
      </c>
      <c r="G175" s="47">
        <f t="shared" ca="1" si="31"/>
        <v>0</v>
      </c>
      <c r="H175" s="47">
        <f t="shared" ca="1" si="31"/>
        <v>0</v>
      </c>
      <c r="I175" s="47">
        <f t="shared" ca="1" si="31"/>
        <v>0</v>
      </c>
      <c r="J175" s="47">
        <f t="shared" ca="1" si="31"/>
        <v>0</v>
      </c>
      <c r="K175" s="47">
        <f t="shared" ca="1" si="31"/>
        <v>0</v>
      </c>
      <c r="L175" s="47">
        <f t="shared" ca="1" si="31"/>
        <v>0</v>
      </c>
      <c r="M175" s="47">
        <f t="shared" ca="1" si="31"/>
        <v>0</v>
      </c>
      <c r="N175" s="47">
        <f t="shared" ca="1" si="31"/>
        <v>0</v>
      </c>
      <c r="O175" s="47">
        <f t="shared" ca="1" si="31"/>
        <v>0</v>
      </c>
      <c r="P175" s="48">
        <f t="shared" ca="1" si="31"/>
        <v>0</v>
      </c>
      <c r="Q175" s="59"/>
      <c r="S175" s="37"/>
      <c r="T175" s="38"/>
      <c r="U175" s="38"/>
      <c r="V175" s="39"/>
      <c r="W175" s="37"/>
      <c r="X175" s="38"/>
      <c r="Y175" s="38"/>
      <c r="Z175" s="39"/>
      <c r="AA175" s="37"/>
      <c r="AB175" s="38"/>
      <c r="AC175" s="38"/>
      <c r="AD175" s="39"/>
      <c r="AE175" s="37"/>
      <c r="AF175" s="38"/>
      <c r="AG175" s="38"/>
      <c r="AH175" s="39"/>
      <c r="AI175" s="37"/>
      <c r="AJ175" s="38"/>
      <c r="AK175" s="38"/>
      <c r="AL175" s="39"/>
      <c r="AM175" s="37"/>
      <c r="AN175" s="38"/>
      <c r="AO175" s="38"/>
      <c r="AP175" s="39"/>
      <c r="AQ175" s="37"/>
      <c r="AR175" s="38"/>
      <c r="AS175" s="38"/>
      <c r="AT175" s="39"/>
      <c r="AU175" s="37"/>
      <c r="AV175" s="38"/>
      <c r="AW175" s="38"/>
      <c r="AX175" s="39"/>
      <c r="AY175" s="37"/>
      <c r="AZ175" s="38"/>
      <c r="BA175" s="38"/>
      <c r="BB175" s="39"/>
      <c r="BC175" s="37"/>
      <c r="BD175" s="38"/>
      <c r="BE175" s="38"/>
      <c r="BF175" s="39"/>
      <c r="BG175" s="37"/>
      <c r="BH175" s="38"/>
      <c r="BI175" s="38"/>
      <c r="BJ175" s="39"/>
      <c r="BK175" s="37"/>
      <c r="BL175" s="38"/>
      <c r="BM175" s="38"/>
      <c r="BN175" s="39"/>
    </row>
    <row r="176" spans="1:66" x14ac:dyDescent="0.2">
      <c r="A176" s="58"/>
      <c r="B176" s="28" t="s">
        <v>39</v>
      </c>
      <c r="C176" s="28" t="s">
        <v>24</v>
      </c>
      <c r="D176" s="28" t="s">
        <v>28</v>
      </c>
      <c r="E176" s="46">
        <f t="shared" ca="1" si="31"/>
        <v>1.366271917359916E-2</v>
      </c>
      <c r="F176" s="47">
        <f t="shared" ca="1" si="31"/>
        <v>0</v>
      </c>
      <c r="G176" s="47">
        <f t="shared" ca="1" si="31"/>
        <v>0</v>
      </c>
      <c r="H176" s="47">
        <f t="shared" ca="1" si="31"/>
        <v>0</v>
      </c>
      <c r="I176" s="47">
        <f t="shared" ca="1" si="31"/>
        <v>0</v>
      </c>
      <c r="J176" s="47">
        <f t="shared" ca="1" si="31"/>
        <v>0</v>
      </c>
      <c r="K176" s="47">
        <f t="shared" ca="1" si="31"/>
        <v>0</v>
      </c>
      <c r="L176" s="47">
        <f t="shared" ca="1" si="31"/>
        <v>0</v>
      </c>
      <c r="M176" s="47">
        <f t="shared" ca="1" si="31"/>
        <v>0</v>
      </c>
      <c r="N176" s="47">
        <f t="shared" ca="1" si="31"/>
        <v>0</v>
      </c>
      <c r="O176" s="47">
        <f t="shared" ca="1" si="31"/>
        <v>0</v>
      </c>
      <c r="P176" s="48">
        <f t="shared" ca="1" si="31"/>
        <v>0</v>
      </c>
      <c r="Q176" s="59"/>
      <c r="S176" s="37"/>
      <c r="T176" s="38"/>
      <c r="U176" s="38"/>
      <c r="V176" s="39"/>
      <c r="W176" s="37"/>
      <c r="X176" s="38"/>
      <c r="Y176" s="38"/>
      <c r="Z176" s="39"/>
      <c r="AA176" s="37"/>
      <c r="AB176" s="38"/>
      <c r="AC176" s="38"/>
      <c r="AD176" s="39"/>
      <c r="AE176" s="37"/>
      <c r="AF176" s="38"/>
      <c r="AG176" s="38"/>
      <c r="AH176" s="39"/>
      <c r="AI176" s="37"/>
      <c r="AJ176" s="38"/>
      <c r="AK176" s="38"/>
      <c r="AL176" s="39"/>
      <c r="AM176" s="37"/>
      <c r="AN176" s="38"/>
      <c r="AO176" s="38"/>
      <c r="AP176" s="39"/>
      <c r="AQ176" s="37"/>
      <c r="AR176" s="38"/>
      <c r="AS176" s="38"/>
      <c r="AT176" s="39"/>
      <c r="AU176" s="37"/>
      <c r="AV176" s="38"/>
      <c r="AW176" s="38"/>
      <c r="AX176" s="39"/>
      <c r="AY176" s="37"/>
      <c r="AZ176" s="38"/>
      <c r="BA176" s="38"/>
      <c r="BB176" s="39"/>
      <c r="BC176" s="37"/>
      <c r="BD176" s="38"/>
      <c r="BE176" s="38"/>
      <c r="BF176" s="39"/>
      <c r="BG176" s="37"/>
      <c r="BH176" s="38"/>
      <c r="BI176" s="38"/>
      <c r="BJ176" s="39"/>
      <c r="BK176" s="37"/>
      <c r="BL176" s="38"/>
      <c r="BM176" s="38"/>
      <c r="BN176" s="39"/>
    </row>
    <row r="177" spans="1:66" ht="15" thickBot="1" x14ac:dyDescent="0.25">
      <c r="A177" s="58"/>
      <c r="B177" s="29" t="s">
        <v>39</v>
      </c>
      <c r="C177" s="29" t="s">
        <v>25</v>
      </c>
      <c r="D177" s="29" t="s">
        <v>28</v>
      </c>
      <c r="E177" s="50">
        <f t="shared" ca="1" si="31"/>
        <v>0.13775274844969612</v>
      </c>
      <c r="F177" s="51">
        <f t="shared" ca="1" si="31"/>
        <v>0</v>
      </c>
      <c r="G177" s="51">
        <f t="shared" ca="1" si="31"/>
        <v>0</v>
      </c>
      <c r="H177" s="51">
        <f t="shared" ca="1" si="31"/>
        <v>0</v>
      </c>
      <c r="I177" s="51">
        <f t="shared" ca="1" si="31"/>
        <v>0</v>
      </c>
      <c r="J177" s="51">
        <f t="shared" ca="1" si="31"/>
        <v>0</v>
      </c>
      <c r="K177" s="51">
        <f t="shared" ca="1" si="31"/>
        <v>0</v>
      </c>
      <c r="L177" s="51">
        <f t="shared" ca="1" si="31"/>
        <v>0</v>
      </c>
      <c r="M177" s="51">
        <f t="shared" ca="1" si="31"/>
        <v>0</v>
      </c>
      <c r="N177" s="51">
        <f t="shared" ca="1" si="31"/>
        <v>0</v>
      </c>
      <c r="O177" s="51">
        <f t="shared" ca="1" si="31"/>
        <v>0</v>
      </c>
      <c r="P177" s="52">
        <f t="shared" ca="1" si="31"/>
        <v>0</v>
      </c>
      <c r="Q177" s="59"/>
      <c r="S177" s="43"/>
      <c r="T177" s="44"/>
      <c r="U177" s="44"/>
      <c r="V177" s="45"/>
      <c r="W177" s="43"/>
      <c r="X177" s="44"/>
      <c r="Y177" s="44"/>
      <c r="Z177" s="45"/>
      <c r="AA177" s="43"/>
      <c r="AB177" s="44"/>
      <c r="AC177" s="44"/>
      <c r="AD177" s="45"/>
      <c r="AE177" s="43"/>
      <c r="AF177" s="44"/>
      <c r="AG177" s="44"/>
      <c r="AH177" s="45"/>
      <c r="AI177" s="43"/>
      <c r="AJ177" s="44"/>
      <c r="AK177" s="44"/>
      <c r="AL177" s="45"/>
      <c r="AM177" s="43"/>
      <c r="AN177" s="44"/>
      <c r="AO177" s="44"/>
      <c r="AP177" s="45"/>
      <c r="AQ177" s="43"/>
      <c r="AR177" s="44"/>
      <c r="AS177" s="44"/>
      <c r="AT177" s="45"/>
      <c r="AU177" s="43"/>
      <c r="AV177" s="44"/>
      <c r="AW177" s="44"/>
      <c r="AX177" s="45"/>
      <c r="AY177" s="43"/>
      <c r="AZ177" s="44"/>
      <c r="BA177" s="44"/>
      <c r="BB177" s="45"/>
      <c r="BC177" s="43"/>
      <c r="BD177" s="44"/>
      <c r="BE177" s="44"/>
      <c r="BF177" s="45"/>
      <c r="BG177" s="43"/>
      <c r="BH177" s="44"/>
      <c r="BI177" s="44"/>
      <c r="BJ177" s="45"/>
      <c r="BK177" s="43"/>
      <c r="BL177" s="44"/>
      <c r="BM177" s="44"/>
      <c r="BN177" s="45"/>
    </row>
    <row r="178" spans="1:66" x14ac:dyDescent="0.2">
      <c r="D178" s="34" t="s">
        <v>65</v>
      </c>
      <c r="E178" s="62" t="e">
        <f ca="1">ROUND(SUM(E30:E177)-SUM(V30:V177)/1000000+SUM(#REF!,#REF!),5)</f>
        <v>#REF!</v>
      </c>
      <c r="F178" s="63" t="e">
        <f ca="1">ROUND(SUM(F30:F177)-SUM(W30:W177)/1000000+SUM(#REF!,#REF!),5)</f>
        <v>#REF!</v>
      </c>
      <c r="G178" s="63" t="e">
        <f ca="1">ROUND(SUM(G30:G177)-SUM(X30:X177)/1000000+SUM(#REF!,#REF!),5)</f>
        <v>#REF!</v>
      </c>
      <c r="H178" s="63" t="e">
        <f ca="1">ROUND(SUM(H30:H177)-SUM(Y30:Y177)/1000000+SUM(#REF!,#REF!),5)</f>
        <v>#REF!</v>
      </c>
      <c r="I178" s="63" t="e">
        <f ca="1">ROUND(SUM(I30:I177)-SUM(Z30:Z177)/1000000+SUM(#REF!,#REF!),5)</f>
        <v>#REF!</v>
      </c>
      <c r="J178" s="63" t="e">
        <f ca="1">ROUND(SUM(J30:J177)-SUM(AA30:AA177)/1000000+SUM(#REF!,#REF!),5)</f>
        <v>#REF!</v>
      </c>
      <c r="K178" s="63" t="e">
        <f ca="1">ROUND(SUM(K30:K177)-SUM(AB30:AB177)/1000000+SUM(#REF!,#REF!),5)</f>
        <v>#REF!</v>
      </c>
      <c r="L178" s="63" t="e">
        <f ca="1">ROUND(SUM(L30:L177)-SUM(AC30:AC177)/1000000+SUM(#REF!,#REF!),5)</f>
        <v>#REF!</v>
      </c>
      <c r="M178" s="63" t="e">
        <f ca="1">ROUND(SUM(M30:M177)-SUM(AD30:AD177)/1000000+SUM(#REF!,#REF!),5)</f>
        <v>#REF!</v>
      </c>
      <c r="N178" s="63" t="e">
        <f ca="1">ROUND(SUM(N30:N177)-SUM(AE30:AE177)/1000000+SUM(#REF!,#REF!),5)</f>
        <v>#REF!</v>
      </c>
      <c r="O178" s="63" t="e">
        <f ca="1">ROUND(SUM(O30:O177)-SUM(AF30:AF177)/1000000+SUM(#REF!,#REF!),5)</f>
        <v>#REF!</v>
      </c>
      <c r="P178" s="63" t="e">
        <f ca="1">ROUND(SUM(P30:P177)-SUM(AG30:AG177)/1000000+SUM(#REF!,#REF!),5)</f>
        <v>#REF!</v>
      </c>
    </row>
    <row r="183" spans="1:66" x14ac:dyDescent="0.2">
      <c r="W183" s="36"/>
    </row>
    <row r="184" spans="1:66" x14ac:dyDescent="0.2">
      <c r="W184" s="36"/>
    </row>
    <row r="185" spans="1:66" x14ac:dyDescent="0.2">
      <c r="W185" s="36"/>
    </row>
    <row r="186" spans="1:66" x14ac:dyDescent="0.2">
      <c r="W186" s="36"/>
    </row>
    <row r="187" spans="1:66" x14ac:dyDescent="0.2">
      <c r="W187" s="36"/>
    </row>
    <row r="188" spans="1:66" x14ac:dyDescent="0.2">
      <c r="W188" s="36"/>
    </row>
    <row r="189" spans="1:66" x14ac:dyDescent="0.2">
      <c r="W189" s="36"/>
    </row>
    <row r="190" spans="1:66" x14ac:dyDescent="0.2">
      <c r="W190" s="36"/>
    </row>
    <row r="191" spans="1:66" x14ac:dyDescent="0.2">
      <c r="W191" s="36"/>
    </row>
    <row r="192" spans="1:66" x14ac:dyDescent="0.2">
      <c r="W192" s="36"/>
    </row>
    <row r="193" spans="23:23" x14ac:dyDescent="0.2">
      <c r="W193" s="36"/>
    </row>
    <row r="194" spans="23:23" x14ac:dyDescent="0.2">
      <c r="W194" s="36"/>
    </row>
    <row r="195" spans="23:23" x14ac:dyDescent="0.2">
      <c r="W195" s="36"/>
    </row>
    <row r="196" spans="23:23" x14ac:dyDescent="0.2">
      <c r="W196" s="36"/>
    </row>
    <row r="197" spans="23:23" x14ac:dyDescent="0.2">
      <c r="W197" s="36"/>
    </row>
    <row r="198" spans="23:23" x14ac:dyDescent="0.2">
      <c r="W198" s="36"/>
    </row>
    <row r="199" spans="23:23" x14ac:dyDescent="0.2">
      <c r="W199" s="36"/>
    </row>
    <row r="200" spans="23:23" x14ac:dyDescent="0.2">
      <c r="W200" s="36"/>
    </row>
    <row r="201" spans="23:23" x14ac:dyDescent="0.2">
      <c r="W201" s="36"/>
    </row>
    <row r="202" spans="23:23" x14ac:dyDescent="0.2">
      <c r="W202" s="36"/>
    </row>
    <row r="203" spans="23:23" x14ac:dyDescent="0.2">
      <c r="W203" s="36"/>
    </row>
    <row r="204" spans="23:23" x14ac:dyDescent="0.2">
      <c r="W204" s="36"/>
    </row>
    <row r="205" spans="23:23" x14ac:dyDescent="0.2">
      <c r="W205" s="36"/>
    </row>
    <row r="206" spans="23:23" x14ac:dyDescent="0.2">
      <c r="W206" s="36"/>
    </row>
    <row r="207" spans="23:23" x14ac:dyDescent="0.2">
      <c r="W207" s="36"/>
    </row>
    <row r="208" spans="23:23" x14ac:dyDescent="0.2">
      <c r="W208" s="36"/>
    </row>
    <row r="209" spans="23:23" x14ac:dyDescent="0.2">
      <c r="W209" s="36"/>
    </row>
    <row r="210" spans="23:23" x14ac:dyDescent="0.2">
      <c r="W210" s="36"/>
    </row>
    <row r="211" spans="23:23" x14ac:dyDescent="0.2">
      <c r="W211" s="36"/>
    </row>
    <row r="212" spans="23:23" x14ac:dyDescent="0.2">
      <c r="W212" s="36"/>
    </row>
    <row r="213" spans="23:23" x14ac:dyDescent="0.2">
      <c r="W213" s="36"/>
    </row>
    <row r="214" spans="23:23" x14ac:dyDescent="0.2">
      <c r="W214" s="36"/>
    </row>
    <row r="215" spans="23:23" x14ac:dyDescent="0.2">
      <c r="W215" s="36"/>
    </row>
    <row r="216" spans="23:23" x14ac:dyDescent="0.2">
      <c r="W216" s="36"/>
    </row>
    <row r="217" spans="23:23" x14ac:dyDescent="0.2">
      <c r="W217" s="36"/>
    </row>
    <row r="218" spans="23:23" x14ac:dyDescent="0.2">
      <c r="W218" s="36"/>
    </row>
    <row r="219" spans="23:23" x14ac:dyDescent="0.2">
      <c r="W219" s="36"/>
    </row>
    <row r="220" spans="23:23" x14ac:dyDescent="0.2">
      <c r="W220" s="36"/>
    </row>
    <row r="221" spans="23:23" x14ac:dyDescent="0.2">
      <c r="W221" s="36"/>
    </row>
    <row r="222" spans="23:23" x14ac:dyDescent="0.2">
      <c r="W222" s="36"/>
    </row>
    <row r="223" spans="23:23" x14ac:dyDescent="0.2">
      <c r="W223" s="36"/>
    </row>
    <row r="224" spans="23:23" x14ac:dyDescent="0.2">
      <c r="W224" s="36"/>
    </row>
    <row r="225" spans="23:23" x14ac:dyDescent="0.2">
      <c r="W225" s="36"/>
    </row>
    <row r="226" spans="23:23" x14ac:dyDescent="0.2">
      <c r="W226" s="36"/>
    </row>
    <row r="227" spans="23:23" x14ac:dyDescent="0.2">
      <c r="W227" s="36"/>
    </row>
  </sheetData>
  <mergeCells count="41">
    <mergeCell ref="C24:C26"/>
    <mergeCell ref="W3:Y3"/>
    <mergeCell ref="Z3:AB3"/>
    <mergeCell ref="AC3:AE3"/>
    <mergeCell ref="E4:G4"/>
    <mergeCell ref="H4:J4"/>
    <mergeCell ref="K4:M4"/>
    <mergeCell ref="N4:P4"/>
    <mergeCell ref="Q4:S4"/>
    <mergeCell ref="T4:V4"/>
    <mergeCell ref="W4:Y4"/>
    <mergeCell ref="E3:G3"/>
    <mergeCell ref="H3:J3"/>
    <mergeCell ref="K3:M3"/>
    <mergeCell ref="N3:P3"/>
    <mergeCell ref="Q3:S3"/>
    <mergeCell ref="T3:V3"/>
    <mergeCell ref="Z4:AB4"/>
    <mergeCell ref="AC4:AE4"/>
    <mergeCell ref="B24:B26"/>
    <mergeCell ref="S28:V28"/>
    <mergeCell ref="W28:Z28"/>
    <mergeCell ref="AA28:AD28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BC28:BF28"/>
    <mergeCell ref="BG28:BJ28"/>
    <mergeCell ref="BK28:BN28"/>
    <mergeCell ref="AE28:AH28"/>
    <mergeCell ref="AI28:AL28"/>
    <mergeCell ref="AM28:AP28"/>
    <mergeCell ref="AQ28:AT28"/>
    <mergeCell ref="AU28:AX28"/>
    <mergeCell ref="AY28:BB28"/>
  </mergeCells>
  <phoneticPr fontId="13" type="noConversion"/>
  <conditionalFormatting sqref="E178:P178 E27:F27 H27:I27 K27:L27 N27:O27 Q27:R27 T27:U27 W27:X27 Z27:AA27 AC27:AD27">
    <cfRule type="expression" dxfId="1" priority="1">
      <formula>E27=0</formula>
    </cfRule>
    <cfRule type="expression" dxfId="0" priority="2">
      <formula>E27&lt;&gt;0</formula>
    </cfRule>
  </conditionalFormatting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Retail GWP by Product 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Pang</dc:creator>
  <cp:lastModifiedBy>Hongyuan Lei</cp:lastModifiedBy>
  <dcterms:created xsi:type="dcterms:W3CDTF">2019-09-04T07:59:46Z</dcterms:created>
  <dcterms:modified xsi:type="dcterms:W3CDTF">2022-02-20T11:17:14Z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