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ah\Documents\EDGE-Transport\Validation\"/>
    </mc:Choice>
  </mc:AlternateContent>
  <xr:revisionPtr revIDLastSave="0" documentId="13_ncr:1_{9B505E95-5A4B-44D6-9952-61164061F202}" xr6:coauthVersionLast="36" xr6:coauthVersionMax="36" xr10:uidLastSave="{00000000-0000-0000-0000-000000000000}"/>
  <bookViews>
    <workbookView xWindow="0" yWindow="0" windowWidth="19200" windowHeight="6350" tabRatio="726" firstSheet="4" activeTab="4" xr2:uid="{00000000-000D-0000-FFFF-FFFF00000000}"/>
  </bookViews>
  <sheets>
    <sheet name="CAZ" sheetId="1" r:id="rId1"/>
    <sheet name="CHA" sheetId="2" r:id="rId2"/>
    <sheet name="DEU" sheetId="3" r:id="rId3"/>
    <sheet name="ECE" sheetId="4" r:id="rId4"/>
    <sheet name="ECS" sheetId="5" r:id="rId5"/>
    <sheet name="ENC" sheetId="6" r:id="rId6"/>
    <sheet name="ESC" sheetId="7" r:id="rId7"/>
    <sheet name="ESW" sheetId="8" r:id="rId8"/>
    <sheet name="EUR" sheetId="10" r:id="rId9"/>
    <sheet name="EWN" sheetId="11" r:id="rId10"/>
    <sheet name="FRA" sheetId="12" r:id="rId11"/>
    <sheet name="IND" sheetId="14" r:id="rId12"/>
    <sheet name="LAM" sheetId="16" r:id="rId13"/>
    <sheet name="JPN" sheetId="15" r:id="rId14"/>
    <sheet name="NEN" sheetId="18" r:id="rId15"/>
    <sheet name="MEA" sheetId="17" r:id="rId16"/>
    <sheet name="NES" sheetId="19" r:id="rId17"/>
    <sheet name="SSA" sheetId="23" r:id="rId18"/>
    <sheet name="OAS" sheetId="21" r:id="rId19"/>
    <sheet name="USA" sheetId="25" r:id="rId20"/>
    <sheet name="REF" sheetId="22" r:id="rId21"/>
    <sheet name="UKI" sheetId="24" r:id="rId22"/>
  </sheets>
  <calcPr calcId="191029"/>
</workbook>
</file>

<file path=xl/calcChain.xml><?xml version="1.0" encoding="utf-8"?>
<calcChain xmlns="http://schemas.openxmlformats.org/spreadsheetml/2006/main">
  <c r="AL11" i="5" l="1"/>
  <c r="AL10" i="5"/>
  <c r="AL9" i="5"/>
  <c r="AL8" i="5"/>
  <c r="AL7" i="5"/>
  <c r="AL6" i="5"/>
  <c r="AL5" i="5"/>
  <c r="AL4" i="5"/>
  <c r="AL10" i="6"/>
  <c r="AL9" i="6"/>
  <c r="F92" i="5" l="1"/>
  <c r="F91" i="5"/>
  <c r="F90" i="5"/>
  <c r="F89" i="5"/>
  <c r="F88" i="5"/>
  <c r="F87" i="5"/>
  <c r="F86" i="5"/>
  <c r="AN5" i="5"/>
  <c r="AN4" i="5"/>
  <c r="AX24" i="24" l="1"/>
  <c r="AR24" i="24"/>
  <c r="AW24" i="24" s="1"/>
  <c r="AP24" i="24"/>
  <c r="AQ24" i="24" s="1"/>
  <c r="AN24" i="24"/>
  <c r="AL24" i="24"/>
  <c r="AX23" i="24"/>
  <c r="AR23" i="24"/>
  <c r="AQ23" i="24" s="1"/>
  <c r="AP23" i="24"/>
  <c r="AN23" i="24"/>
  <c r="AL23" i="24"/>
  <c r="AX22" i="24"/>
  <c r="AV22" i="24" s="1"/>
  <c r="AW22" i="24"/>
  <c r="AR22" i="24"/>
  <c r="AT22" i="24" s="1"/>
  <c r="AP22" i="24"/>
  <c r="AQ22" i="24" s="1"/>
  <c r="AN22" i="24"/>
  <c r="AL22" i="24"/>
  <c r="AX21" i="24"/>
  <c r="AR21" i="24"/>
  <c r="AW21" i="24" s="1"/>
  <c r="AQ21" i="24"/>
  <c r="AP21" i="24"/>
  <c r="AN21" i="24"/>
  <c r="AL21" i="24"/>
  <c r="AX20" i="24"/>
  <c r="AU20" i="24" s="1"/>
  <c r="AW20" i="24"/>
  <c r="AV20" i="24"/>
  <c r="AR20" i="24"/>
  <c r="AP20" i="24"/>
  <c r="AQ20" i="24" s="1"/>
  <c r="AN20" i="24"/>
  <c r="AL20" i="24"/>
  <c r="AX19" i="24"/>
  <c r="AV19" i="24"/>
  <c r="AU19" i="24"/>
  <c r="AT19" i="24"/>
  <c r="AR19" i="24"/>
  <c r="AQ19" i="24" s="1"/>
  <c r="AP19" i="24"/>
  <c r="AN19" i="24"/>
  <c r="AL19" i="24"/>
  <c r="AX18" i="24"/>
  <c r="AR18" i="24"/>
  <c r="AW18" i="24" s="1"/>
  <c r="AP18" i="24"/>
  <c r="AQ18" i="24" s="1"/>
  <c r="AO18" i="24"/>
  <c r="AN18" i="24"/>
  <c r="AM18" i="24"/>
  <c r="AL18" i="24"/>
  <c r="AX17" i="24"/>
  <c r="AW17" i="24"/>
  <c r="AV17" i="24"/>
  <c r="AU17" i="24"/>
  <c r="AT17" i="24"/>
  <c r="AR17" i="24"/>
  <c r="AR42" i="24" s="1"/>
  <c r="AP17" i="24"/>
  <c r="AQ17" i="24" s="1"/>
  <c r="AN17" i="24"/>
  <c r="AN42" i="24" s="1"/>
  <c r="AL17" i="24"/>
  <c r="AM17" i="24" s="1"/>
  <c r="AQ16" i="24"/>
  <c r="AO16" i="24"/>
  <c r="AM16" i="24"/>
  <c r="AX11" i="24"/>
  <c r="AW11" i="24"/>
  <c r="AV11" i="24"/>
  <c r="AU11" i="24"/>
  <c r="AT11" i="24"/>
  <c r="AR11" i="24"/>
  <c r="AQ11" i="24"/>
  <c r="AP11" i="24"/>
  <c r="AN11" i="24"/>
  <c r="AL11" i="24"/>
  <c r="AX10" i="24"/>
  <c r="AT10" i="24" s="1"/>
  <c r="AW10" i="24"/>
  <c r="AV10" i="24"/>
  <c r="AR10" i="24"/>
  <c r="AU10" i="24" s="1"/>
  <c r="AP10" i="24"/>
  <c r="AQ10" i="24" s="1"/>
  <c r="AN10" i="24"/>
  <c r="AL10" i="24"/>
  <c r="AX9" i="24"/>
  <c r="AR9" i="24"/>
  <c r="AW9" i="24" s="1"/>
  <c r="AP9" i="24"/>
  <c r="AQ9" i="24" s="1"/>
  <c r="AN9" i="24"/>
  <c r="AL9" i="24"/>
  <c r="AX8" i="24"/>
  <c r="AR8" i="24"/>
  <c r="AW8" i="24" s="1"/>
  <c r="AQ8" i="24"/>
  <c r="AP8" i="24"/>
  <c r="AN8" i="24"/>
  <c r="AL8" i="24"/>
  <c r="AX7" i="24"/>
  <c r="AW7" i="24"/>
  <c r="AV7" i="24"/>
  <c r="AU7" i="24"/>
  <c r="AT7" i="24"/>
  <c r="AR7" i="24"/>
  <c r="AQ7" i="24"/>
  <c r="AP7" i="24"/>
  <c r="AN7" i="24"/>
  <c r="AL7" i="24"/>
  <c r="AX6" i="24"/>
  <c r="AT6" i="24" s="1"/>
  <c r="AW6" i="24"/>
  <c r="AV6" i="24"/>
  <c r="AR6" i="24"/>
  <c r="AU6" i="24" s="1"/>
  <c r="AP6" i="24"/>
  <c r="AQ6" i="24" s="1"/>
  <c r="AN6" i="24"/>
  <c r="AL6" i="24"/>
  <c r="AX5" i="24"/>
  <c r="AR5" i="24"/>
  <c r="AW5" i="24" s="1"/>
  <c r="AP5" i="24"/>
  <c r="AQ5" i="24" s="1"/>
  <c r="AN5" i="24"/>
  <c r="AL5" i="24"/>
  <c r="AX4" i="24"/>
  <c r="AR4" i="24"/>
  <c r="AT4" i="24" s="1"/>
  <c r="AQ4" i="24"/>
  <c r="AP4" i="24"/>
  <c r="AN4" i="24"/>
  <c r="AL4" i="24"/>
  <c r="AX24" i="25"/>
  <c r="AR24" i="25"/>
  <c r="AW24" i="25" s="1"/>
  <c r="AP24" i="25"/>
  <c r="AQ24" i="25" s="1"/>
  <c r="AN24" i="25"/>
  <c r="AL24" i="25"/>
  <c r="AX23" i="25"/>
  <c r="AR23" i="25"/>
  <c r="AQ23" i="25" s="1"/>
  <c r="AP23" i="25"/>
  <c r="AN23" i="25"/>
  <c r="AL23" i="25"/>
  <c r="AX22" i="25"/>
  <c r="AW22" i="25"/>
  <c r="AR22" i="25"/>
  <c r="AV22" i="25" s="1"/>
  <c r="AQ22" i="25"/>
  <c r="AP22" i="25"/>
  <c r="AN22" i="25"/>
  <c r="AL22" i="25"/>
  <c r="AX21" i="25"/>
  <c r="AR21" i="25"/>
  <c r="AW21" i="25" s="1"/>
  <c r="AQ21" i="25"/>
  <c r="AP21" i="25"/>
  <c r="AN21" i="25"/>
  <c r="AL21" i="25"/>
  <c r="AX20" i="25"/>
  <c r="AW20" i="25"/>
  <c r="AV20" i="25"/>
  <c r="AR20" i="25"/>
  <c r="AU20" i="25" s="1"/>
  <c r="AQ20" i="25"/>
  <c r="AP20" i="25"/>
  <c r="AN20" i="25"/>
  <c r="AL20" i="25"/>
  <c r="AX19" i="25"/>
  <c r="AW19" i="25"/>
  <c r="AV19" i="25"/>
  <c r="AU19" i="25"/>
  <c r="AT19" i="25"/>
  <c r="AR19" i="25"/>
  <c r="AQ19" i="25"/>
  <c r="AP19" i="25"/>
  <c r="AN19" i="25"/>
  <c r="AL19" i="25"/>
  <c r="AX18" i="25"/>
  <c r="AR18" i="25"/>
  <c r="AW18" i="25" s="1"/>
  <c r="AP18" i="25"/>
  <c r="AQ18" i="25" s="1"/>
  <c r="AO18" i="25"/>
  <c r="AN18" i="25"/>
  <c r="AM18" i="25"/>
  <c r="AL18" i="25"/>
  <c r="AX17" i="25"/>
  <c r="AV17" i="25" s="1"/>
  <c r="AW17" i="25"/>
  <c r="AU17" i="25"/>
  <c r="AT17" i="25"/>
  <c r="AR17" i="25"/>
  <c r="AP17" i="25"/>
  <c r="AQ17" i="25" s="1"/>
  <c r="AO17" i="25"/>
  <c r="AN17" i="25"/>
  <c r="AN42" i="25" s="1"/>
  <c r="AL17" i="25"/>
  <c r="AL42" i="25" s="1"/>
  <c r="AQ16" i="25"/>
  <c r="AO16" i="25"/>
  <c r="AM16" i="25"/>
  <c r="AX11" i="25"/>
  <c r="AV11" i="25" s="1"/>
  <c r="AW11" i="25"/>
  <c r="AU11" i="25"/>
  <c r="AT11" i="25"/>
  <c r="AR11" i="25"/>
  <c r="AP11" i="25"/>
  <c r="AQ11" i="25" s="1"/>
  <c r="AN11" i="25"/>
  <c r="AL11" i="25"/>
  <c r="AX10" i="25"/>
  <c r="AW10" i="25"/>
  <c r="AV10" i="25"/>
  <c r="AR10" i="25"/>
  <c r="AU10" i="25" s="1"/>
  <c r="AP10" i="25"/>
  <c r="AQ10" i="25" s="1"/>
  <c r="AN10" i="25"/>
  <c r="AL10" i="25"/>
  <c r="AX9" i="25"/>
  <c r="AR9" i="25"/>
  <c r="AW9" i="25" s="1"/>
  <c r="AP9" i="25"/>
  <c r="AQ9" i="25" s="1"/>
  <c r="AN9" i="25"/>
  <c r="AL9" i="25"/>
  <c r="AX8" i="25"/>
  <c r="AR8" i="25"/>
  <c r="AW8" i="25" s="1"/>
  <c r="AQ8" i="25"/>
  <c r="AP8" i="25"/>
  <c r="AN8" i="25"/>
  <c r="AL8" i="25"/>
  <c r="AX7" i="25"/>
  <c r="AV7" i="25" s="1"/>
  <c r="AW7" i="25"/>
  <c r="AU7" i="25"/>
  <c r="AT7" i="25"/>
  <c r="AR7" i="25"/>
  <c r="AP7" i="25"/>
  <c r="AQ7" i="25" s="1"/>
  <c r="AN7" i="25"/>
  <c r="AL7" i="25"/>
  <c r="AX6" i="25"/>
  <c r="AW6" i="25"/>
  <c r="AV6" i="25"/>
  <c r="AR6" i="25"/>
  <c r="AU6" i="25" s="1"/>
  <c r="AP6" i="25"/>
  <c r="AQ6" i="25" s="1"/>
  <c r="AN6" i="25"/>
  <c r="AL6" i="25"/>
  <c r="AX5" i="25"/>
  <c r="AR5" i="25"/>
  <c r="AW5" i="25" s="1"/>
  <c r="AP5" i="25"/>
  <c r="AQ5" i="25" s="1"/>
  <c r="AN5" i="25"/>
  <c r="AL5" i="25"/>
  <c r="AX4" i="25"/>
  <c r="AR4" i="25"/>
  <c r="AW4" i="25" s="1"/>
  <c r="AQ4" i="25"/>
  <c r="AP4" i="25"/>
  <c r="AN4" i="25"/>
  <c r="AL4" i="25"/>
  <c r="AL42" i="22"/>
  <c r="AL44" i="22" s="1"/>
  <c r="AM20" i="22" s="1"/>
  <c r="AX24" i="22"/>
  <c r="AW24" i="22"/>
  <c r="AT24" i="22"/>
  <c r="AR24" i="22"/>
  <c r="AV24" i="22" s="1"/>
  <c r="AP24" i="22"/>
  <c r="AQ24" i="22" s="1"/>
  <c r="AN24" i="22"/>
  <c r="AL24" i="22"/>
  <c r="AX23" i="22"/>
  <c r="AV23" i="22"/>
  <c r="AR23" i="22"/>
  <c r="AW23" i="22" s="1"/>
  <c r="AQ23" i="22"/>
  <c r="AP23" i="22"/>
  <c r="AN23" i="22"/>
  <c r="AL23" i="22"/>
  <c r="AX22" i="22"/>
  <c r="AR22" i="22"/>
  <c r="AV22" i="22" s="1"/>
  <c r="AP22" i="22"/>
  <c r="AN22" i="22"/>
  <c r="AL22" i="22"/>
  <c r="AX21" i="22"/>
  <c r="AR21" i="22"/>
  <c r="AW21" i="22" s="1"/>
  <c r="AP21" i="22"/>
  <c r="AQ21" i="22" s="1"/>
  <c r="AN21" i="22"/>
  <c r="AL21" i="22"/>
  <c r="AX20" i="22"/>
  <c r="AW20" i="22"/>
  <c r="AR20" i="22"/>
  <c r="AU20" i="22" s="1"/>
  <c r="AP20" i="22"/>
  <c r="AN20" i="22"/>
  <c r="AL20" i="22"/>
  <c r="AX19" i="22"/>
  <c r="AT19" i="22"/>
  <c r="AR19" i="22"/>
  <c r="AW19" i="22" s="1"/>
  <c r="AP19" i="22"/>
  <c r="AQ19" i="22" s="1"/>
  <c r="AN19" i="22"/>
  <c r="AL19" i="22"/>
  <c r="AX18" i="22"/>
  <c r="AW18" i="22"/>
  <c r="AT18" i="22"/>
  <c r="AR18" i="22"/>
  <c r="AV18" i="22" s="1"/>
  <c r="AP18" i="22"/>
  <c r="AQ18" i="22" s="1"/>
  <c r="AN18" i="22"/>
  <c r="AO18" i="22" s="1"/>
  <c r="AL18" i="22"/>
  <c r="AM18" i="22" s="1"/>
  <c r="AX17" i="22"/>
  <c r="AW17" i="22" s="1"/>
  <c r="AU17" i="22"/>
  <c r="AR17" i="22"/>
  <c r="AR42" i="22" s="1"/>
  <c r="AP17" i="22"/>
  <c r="AQ17" i="22" s="1"/>
  <c r="AN17" i="22"/>
  <c r="AN42" i="22" s="1"/>
  <c r="AM17" i="22"/>
  <c r="AL17" i="22"/>
  <c r="AQ16" i="22"/>
  <c r="AO16" i="22"/>
  <c r="AM16" i="22"/>
  <c r="AX11" i="22"/>
  <c r="AU11" i="22"/>
  <c r="AR11" i="22"/>
  <c r="AW11" i="22" s="1"/>
  <c r="AP11" i="22"/>
  <c r="AQ11" i="22" s="1"/>
  <c r="AN11" i="22"/>
  <c r="AL11" i="22"/>
  <c r="AX10" i="22"/>
  <c r="AW10" i="22"/>
  <c r="AU10" i="22"/>
  <c r="AR10" i="22"/>
  <c r="AT10" i="22" s="1"/>
  <c r="AQ10" i="22"/>
  <c r="AP10" i="22"/>
  <c r="AN10" i="22"/>
  <c r="AL10" i="22"/>
  <c r="AX9" i="22"/>
  <c r="AV9" i="22" s="1"/>
  <c r="AW9" i="22"/>
  <c r="AU9" i="22"/>
  <c r="AT9" i="22"/>
  <c r="AR9" i="22"/>
  <c r="AP9" i="22"/>
  <c r="AQ9" i="22" s="1"/>
  <c r="AN9" i="22"/>
  <c r="AL9" i="22"/>
  <c r="AX8" i="22"/>
  <c r="AR8" i="22"/>
  <c r="AW8" i="22" s="1"/>
  <c r="AP8" i="22"/>
  <c r="AQ8" i="22" s="1"/>
  <c r="AN8" i="22"/>
  <c r="AL8" i="22"/>
  <c r="AX7" i="22"/>
  <c r="AU7" i="22"/>
  <c r="AR7" i="22"/>
  <c r="AW7" i="22" s="1"/>
  <c r="AP7" i="22"/>
  <c r="AQ7" i="22" s="1"/>
  <c r="AN7" i="22"/>
  <c r="AL7" i="22"/>
  <c r="AX6" i="22"/>
  <c r="AW6" i="22"/>
  <c r="AU6" i="22"/>
  <c r="AR6" i="22"/>
  <c r="AT6" i="22" s="1"/>
  <c r="AQ6" i="22"/>
  <c r="AP6" i="22"/>
  <c r="AN6" i="22"/>
  <c r="AL6" i="22"/>
  <c r="AX5" i="22"/>
  <c r="AV5" i="22" s="1"/>
  <c r="AW5" i="22"/>
  <c r="AU5" i="22"/>
  <c r="AT5" i="22"/>
  <c r="AR5" i="22"/>
  <c r="AP5" i="22"/>
  <c r="AQ5" i="22" s="1"/>
  <c r="AN5" i="22"/>
  <c r="AL5" i="22"/>
  <c r="AX4" i="22"/>
  <c r="AR4" i="22"/>
  <c r="AW4" i="22" s="1"/>
  <c r="AP4" i="22"/>
  <c r="AQ4" i="22" s="1"/>
  <c r="AN4" i="22"/>
  <c r="AL4" i="22"/>
  <c r="AX24" i="21"/>
  <c r="AR24" i="21"/>
  <c r="AW24" i="21" s="1"/>
  <c r="AP24" i="21"/>
  <c r="AQ24" i="21" s="1"/>
  <c r="AN24" i="21"/>
  <c r="AL24" i="21"/>
  <c r="AX23" i="21"/>
  <c r="AR23" i="21"/>
  <c r="AQ23" i="21" s="1"/>
  <c r="AP23" i="21"/>
  <c r="AN23" i="21"/>
  <c r="AL23" i="21"/>
  <c r="AX22" i="21"/>
  <c r="AW22" i="21"/>
  <c r="AR22" i="21"/>
  <c r="AV22" i="21" s="1"/>
  <c r="AQ22" i="21"/>
  <c r="AP22" i="21"/>
  <c r="AN22" i="21"/>
  <c r="AL22" i="21"/>
  <c r="AX21" i="21"/>
  <c r="AT21" i="21"/>
  <c r="AR21" i="21"/>
  <c r="AW21" i="21" s="1"/>
  <c r="AQ21" i="21"/>
  <c r="AP21" i="21"/>
  <c r="AN21" i="21"/>
  <c r="AL21" i="21"/>
  <c r="AX20" i="21"/>
  <c r="AW20" i="21"/>
  <c r="AV20" i="21"/>
  <c r="AR20" i="21"/>
  <c r="AU20" i="21" s="1"/>
  <c r="AQ20" i="21"/>
  <c r="AP20" i="21"/>
  <c r="AN20" i="21"/>
  <c r="AL20" i="21"/>
  <c r="AX19" i="21"/>
  <c r="AW19" i="21"/>
  <c r="AV19" i="21"/>
  <c r="AT19" i="21"/>
  <c r="AR19" i="21"/>
  <c r="AU19" i="21" s="1"/>
  <c r="AP19" i="21"/>
  <c r="AQ19" i="21" s="1"/>
  <c r="AN19" i="21"/>
  <c r="AL19" i="21"/>
  <c r="AX18" i="21"/>
  <c r="AR18" i="21"/>
  <c r="AW18" i="21" s="1"/>
  <c r="AP18" i="21"/>
  <c r="AQ18" i="21" s="1"/>
  <c r="AO18" i="21"/>
  <c r="AN18" i="21"/>
  <c r="AL18" i="21"/>
  <c r="AM18" i="21" s="1"/>
  <c r="AX17" i="21"/>
  <c r="AW17" i="21"/>
  <c r="AU17" i="21"/>
  <c r="AT17" i="21"/>
  <c r="AR17" i="21"/>
  <c r="AR42" i="21" s="1"/>
  <c r="AP17" i="21"/>
  <c r="AQ17" i="21" s="1"/>
  <c r="AO17" i="21"/>
  <c r="AN17" i="21"/>
  <c r="AN42" i="21" s="1"/>
  <c r="AL17" i="21"/>
  <c r="AL42" i="21" s="1"/>
  <c r="AQ16" i="21"/>
  <c r="AO16" i="21"/>
  <c r="AM16" i="21"/>
  <c r="AX11" i="21"/>
  <c r="AW11" i="21"/>
  <c r="AU11" i="21"/>
  <c r="AT11" i="21"/>
  <c r="AR11" i="21"/>
  <c r="AV11" i="21" s="1"/>
  <c r="AP11" i="21"/>
  <c r="AQ11" i="21" s="1"/>
  <c r="AN11" i="21"/>
  <c r="AL11" i="21"/>
  <c r="AX10" i="21"/>
  <c r="AW10" i="21"/>
  <c r="AV10" i="21"/>
  <c r="AR10" i="21"/>
  <c r="AU10" i="21" s="1"/>
  <c r="AP10" i="21"/>
  <c r="AQ10" i="21" s="1"/>
  <c r="AN10" i="21"/>
  <c r="AL10" i="21"/>
  <c r="AX9" i="21"/>
  <c r="AR9" i="21"/>
  <c r="AW9" i="21" s="1"/>
  <c r="AP9" i="21"/>
  <c r="AQ9" i="21" s="1"/>
  <c r="AN9" i="21"/>
  <c r="AL9" i="21"/>
  <c r="AX8" i="21"/>
  <c r="AU8" i="21"/>
  <c r="AR8" i="21"/>
  <c r="AW8" i="21" s="1"/>
  <c r="AQ8" i="21"/>
  <c r="AP8" i="21"/>
  <c r="AN8" i="21"/>
  <c r="AL8" i="21"/>
  <c r="AX7" i="21"/>
  <c r="AW7" i="21"/>
  <c r="AU7" i="21"/>
  <c r="AT7" i="21"/>
  <c r="AR7" i="21"/>
  <c r="AV7" i="21" s="1"/>
  <c r="AP7" i="21"/>
  <c r="AQ7" i="21" s="1"/>
  <c r="AN7" i="21"/>
  <c r="AL7" i="21"/>
  <c r="AX6" i="21"/>
  <c r="AW6" i="21"/>
  <c r="AV6" i="21"/>
  <c r="AR6" i="21"/>
  <c r="AU6" i="21" s="1"/>
  <c r="AP6" i="21"/>
  <c r="AQ6" i="21" s="1"/>
  <c r="AN6" i="21"/>
  <c r="AL6" i="21"/>
  <c r="AX5" i="21"/>
  <c r="AR5" i="21"/>
  <c r="AW5" i="21" s="1"/>
  <c r="AP5" i="21"/>
  <c r="AQ5" i="21" s="1"/>
  <c r="AN5" i="21"/>
  <c r="AL5" i="21"/>
  <c r="AX4" i="21"/>
  <c r="AU4" i="21"/>
  <c r="AR4" i="21"/>
  <c r="AW4" i="21" s="1"/>
  <c r="AQ4" i="21"/>
  <c r="AP4" i="21"/>
  <c r="AN4" i="21"/>
  <c r="AL4" i="21"/>
  <c r="AL42" i="23"/>
  <c r="AL44" i="23" s="1"/>
  <c r="AM20" i="23" s="1"/>
  <c r="AX24" i="23"/>
  <c r="AW24" i="23"/>
  <c r="AV24" i="23"/>
  <c r="AR24" i="23"/>
  <c r="AU24" i="23" s="1"/>
  <c r="AP24" i="23"/>
  <c r="AQ24" i="23" s="1"/>
  <c r="AN24" i="23"/>
  <c r="AL24" i="23"/>
  <c r="AX23" i="23"/>
  <c r="AT23" i="23"/>
  <c r="AR23" i="23"/>
  <c r="AW23" i="23" s="1"/>
  <c r="AQ23" i="23"/>
  <c r="AP23" i="23"/>
  <c r="AN23" i="23"/>
  <c r="AL23" i="23"/>
  <c r="AX22" i="23"/>
  <c r="AV22" i="23" s="1"/>
  <c r="AR22" i="23"/>
  <c r="AT22" i="23" s="1"/>
  <c r="AP22" i="23"/>
  <c r="AQ22" i="23" s="1"/>
  <c r="AN22" i="23"/>
  <c r="AL22" i="23"/>
  <c r="AX21" i="23"/>
  <c r="AR21" i="23"/>
  <c r="AW21" i="23" s="1"/>
  <c r="AP21" i="23"/>
  <c r="AQ21" i="23" s="1"/>
  <c r="AN21" i="23"/>
  <c r="AL21" i="23"/>
  <c r="AX20" i="23"/>
  <c r="AU20" i="23" s="1"/>
  <c r="AW20" i="23"/>
  <c r="AR20" i="23"/>
  <c r="AV20" i="23" s="1"/>
  <c r="AP20" i="23"/>
  <c r="AQ20" i="23" s="1"/>
  <c r="AN20" i="23"/>
  <c r="AL20" i="23"/>
  <c r="AX19" i="23"/>
  <c r="AU19" i="23"/>
  <c r="AT19" i="23"/>
  <c r="AR19" i="23"/>
  <c r="AQ19" i="23" s="1"/>
  <c r="AP19" i="23"/>
  <c r="AN19" i="23"/>
  <c r="AL19" i="23"/>
  <c r="AX18" i="23"/>
  <c r="AW18" i="23"/>
  <c r="AV18" i="23"/>
  <c r="AU18" i="23"/>
  <c r="AT18" i="23"/>
  <c r="AR18" i="23"/>
  <c r="AP18" i="23"/>
  <c r="AQ18" i="23" s="1"/>
  <c r="AN18" i="23"/>
  <c r="AM18" i="23" s="1"/>
  <c r="AL18" i="23"/>
  <c r="AX17" i="23"/>
  <c r="AV17" i="23"/>
  <c r="AU17" i="23"/>
  <c r="AR17" i="23"/>
  <c r="AQ17" i="23" s="1"/>
  <c r="AP17" i="23"/>
  <c r="AN17" i="23"/>
  <c r="AN42" i="23" s="1"/>
  <c r="AM17" i="23"/>
  <c r="AL17" i="23"/>
  <c r="AQ16" i="23"/>
  <c r="AO16" i="23"/>
  <c r="AM16" i="23"/>
  <c r="AX11" i="23"/>
  <c r="AV11" i="23"/>
  <c r="AU11" i="23"/>
  <c r="AR11" i="23"/>
  <c r="AW11" i="23" s="1"/>
  <c r="AQ11" i="23"/>
  <c r="AP11" i="23"/>
  <c r="AN11" i="23"/>
  <c r="AL11" i="23"/>
  <c r="AX10" i="23"/>
  <c r="AU10" i="23" s="1"/>
  <c r="AW10" i="23"/>
  <c r="AR10" i="23"/>
  <c r="AQ10" i="23" s="1"/>
  <c r="AP10" i="23"/>
  <c r="AN10" i="23"/>
  <c r="AL10" i="23"/>
  <c r="AX9" i="23"/>
  <c r="AW9" i="23"/>
  <c r="AV9" i="23"/>
  <c r="AU9" i="23"/>
  <c r="AT9" i="23"/>
  <c r="AR9" i="23"/>
  <c r="AP9" i="23"/>
  <c r="AQ9" i="23" s="1"/>
  <c r="AN9" i="23"/>
  <c r="AL9" i="23"/>
  <c r="AX8" i="23"/>
  <c r="AR8" i="23"/>
  <c r="AW8" i="23" s="1"/>
  <c r="AP8" i="23"/>
  <c r="AQ8" i="23" s="1"/>
  <c r="AN8" i="23"/>
  <c r="AL8" i="23"/>
  <c r="AX7" i="23"/>
  <c r="AV7" i="23"/>
  <c r="AU7" i="23"/>
  <c r="AR7" i="23"/>
  <c r="AW7" i="23" s="1"/>
  <c r="AQ7" i="23"/>
  <c r="AP7" i="23"/>
  <c r="AN7" i="23"/>
  <c r="AL7" i="23"/>
  <c r="AX6" i="23"/>
  <c r="AU6" i="23" s="1"/>
  <c r="AW6" i="23"/>
  <c r="AR6" i="23"/>
  <c r="AQ6" i="23" s="1"/>
  <c r="AP6" i="23"/>
  <c r="AN6" i="23"/>
  <c r="AL6" i="23"/>
  <c r="AX5" i="23"/>
  <c r="AW5" i="23"/>
  <c r="AV5" i="23"/>
  <c r="AU5" i="23"/>
  <c r="AT5" i="23"/>
  <c r="AR5" i="23"/>
  <c r="AP5" i="23"/>
  <c r="AQ5" i="23" s="1"/>
  <c r="AN5" i="23"/>
  <c r="AL5" i="23"/>
  <c r="AX4" i="23"/>
  <c r="AR4" i="23"/>
  <c r="AW4" i="23" s="1"/>
  <c r="AP4" i="23"/>
  <c r="AQ4" i="23" s="1"/>
  <c r="AN4" i="23"/>
  <c r="AL4" i="23"/>
  <c r="AX24" i="19"/>
  <c r="AR24" i="19"/>
  <c r="AW24" i="19" s="1"/>
  <c r="AP24" i="19"/>
  <c r="AQ24" i="19" s="1"/>
  <c r="AN24" i="19"/>
  <c r="AL24" i="19"/>
  <c r="AX23" i="19"/>
  <c r="AR23" i="19"/>
  <c r="AW23" i="19" s="1"/>
  <c r="AP23" i="19"/>
  <c r="AQ23" i="19" s="1"/>
  <c r="AN23" i="19"/>
  <c r="AL23" i="19"/>
  <c r="AX22" i="19"/>
  <c r="AV22" i="19" s="1"/>
  <c r="AW22" i="19"/>
  <c r="AR22" i="19"/>
  <c r="AT22" i="19" s="1"/>
  <c r="AQ22" i="19"/>
  <c r="AP22" i="19"/>
  <c r="AN22" i="19"/>
  <c r="AL22" i="19"/>
  <c r="AX21" i="19"/>
  <c r="AR21" i="19"/>
  <c r="AW21" i="19" s="1"/>
  <c r="AQ21" i="19"/>
  <c r="AP21" i="19"/>
  <c r="AN21" i="19"/>
  <c r="AL21" i="19"/>
  <c r="AX20" i="19"/>
  <c r="AW20" i="19"/>
  <c r="AV20" i="19"/>
  <c r="AU20" i="19"/>
  <c r="AT20" i="19"/>
  <c r="AR20" i="19"/>
  <c r="AQ20" i="19"/>
  <c r="AP20" i="19"/>
  <c r="AN20" i="19"/>
  <c r="AL20" i="19"/>
  <c r="AX19" i="19"/>
  <c r="AT19" i="19"/>
  <c r="AR19" i="19"/>
  <c r="AQ19" i="19" s="1"/>
  <c r="AP19" i="19"/>
  <c r="AN19" i="19"/>
  <c r="AL19" i="19"/>
  <c r="AX18" i="19"/>
  <c r="AW18" i="19" s="1"/>
  <c r="AR18" i="19"/>
  <c r="AU18" i="19" s="1"/>
  <c r="AP18" i="19"/>
  <c r="AQ18" i="19" s="1"/>
  <c r="AO18" i="19"/>
  <c r="AN18" i="19"/>
  <c r="AM18" i="19" s="1"/>
  <c r="AL18" i="19"/>
  <c r="AX17" i="19"/>
  <c r="AU17" i="19"/>
  <c r="AT17" i="19"/>
  <c r="AR17" i="19"/>
  <c r="AR42" i="19" s="1"/>
  <c r="AP17" i="19"/>
  <c r="AQ17" i="19" s="1"/>
  <c r="AO17" i="19"/>
  <c r="AN17" i="19"/>
  <c r="AN42" i="19" s="1"/>
  <c r="AL17" i="19"/>
  <c r="AM17" i="19" s="1"/>
  <c r="AQ16" i="19"/>
  <c r="AO16" i="19"/>
  <c r="AM16" i="19"/>
  <c r="AX11" i="19"/>
  <c r="AU11" i="19"/>
  <c r="AT11" i="19"/>
  <c r="AR11" i="19"/>
  <c r="AW11" i="19" s="1"/>
  <c r="AQ11" i="19"/>
  <c r="AP11" i="19"/>
  <c r="AN11" i="19"/>
  <c r="AL11" i="19"/>
  <c r="AX10" i="19"/>
  <c r="AW10" i="19"/>
  <c r="AV10" i="19"/>
  <c r="AU10" i="19"/>
  <c r="AT10" i="19"/>
  <c r="AR10" i="19"/>
  <c r="AP10" i="19"/>
  <c r="AQ10" i="19" s="1"/>
  <c r="AN10" i="19"/>
  <c r="AL10" i="19"/>
  <c r="AX9" i="19"/>
  <c r="AW9" i="19" s="1"/>
  <c r="AR9" i="19"/>
  <c r="AU9" i="19" s="1"/>
  <c r="AP9" i="19"/>
  <c r="AQ9" i="19" s="1"/>
  <c r="AN9" i="19"/>
  <c r="AL9" i="19"/>
  <c r="AX8" i="19"/>
  <c r="AR8" i="19"/>
  <c r="AW8" i="19" s="1"/>
  <c r="AQ8" i="19"/>
  <c r="AP8" i="19"/>
  <c r="AN8" i="19"/>
  <c r="AL8" i="19"/>
  <c r="AX7" i="19"/>
  <c r="AU7" i="19"/>
  <c r="AT7" i="19"/>
  <c r="AR7" i="19"/>
  <c r="AW7" i="19" s="1"/>
  <c r="AQ7" i="19"/>
  <c r="AP7" i="19"/>
  <c r="AN7" i="19"/>
  <c r="AL7" i="19"/>
  <c r="AX6" i="19"/>
  <c r="AW6" i="19"/>
  <c r="AV6" i="19"/>
  <c r="AU6" i="19"/>
  <c r="AT6" i="19"/>
  <c r="AR6" i="19"/>
  <c r="AP6" i="19"/>
  <c r="AQ6" i="19" s="1"/>
  <c r="AN6" i="19"/>
  <c r="AL6" i="19"/>
  <c r="AX5" i="19"/>
  <c r="AW5" i="19" s="1"/>
  <c r="AR5" i="19"/>
  <c r="AT5" i="19" s="1"/>
  <c r="AP5" i="19"/>
  <c r="AQ5" i="19" s="1"/>
  <c r="AN5" i="19"/>
  <c r="AL5" i="19"/>
  <c r="AX4" i="19"/>
  <c r="AR4" i="19"/>
  <c r="AW4" i="19" s="1"/>
  <c r="AQ4" i="19"/>
  <c r="AP4" i="19"/>
  <c r="AN4" i="19"/>
  <c r="AL4" i="19"/>
  <c r="AX24" i="17"/>
  <c r="AR24" i="17"/>
  <c r="AW24" i="17" s="1"/>
  <c r="AP24" i="17"/>
  <c r="AQ24" i="17" s="1"/>
  <c r="AN24" i="17"/>
  <c r="AL24" i="17"/>
  <c r="AX23" i="17"/>
  <c r="AU23" i="17"/>
  <c r="AR23" i="17"/>
  <c r="AW23" i="17" s="1"/>
  <c r="AQ23" i="17"/>
  <c r="AP23" i="17"/>
  <c r="AN23" i="17"/>
  <c r="AL23" i="17"/>
  <c r="AX22" i="17"/>
  <c r="AV22" i="17" s="1"/>
  <c r="AR22" i="17"/>
  <c r="AU22" i="17" s="1"/>
  <c r="AQ22" i="17"/>
  <c r="AP22" i="17"/>
  <c r="AN22" i="17"/>
  <c r="AL22" i="17"/>
  <c r="AX21" i="17"/>
  <c r="AR21" i="17"/>
  <c r="AW21" i="17" s="1"/>
  <c r="AP21" i="17"/>
  <c r="AQ21" i="17" s="1"/>
  <c r="AN21" i="17"/>
  <c r="AL21" i="17"/>
  <c r="AX20" i="17"/>
  <c r="AW20" i="17"/>
  <c r="AV20" i="17"/>
  <c r="AU20" i="17"/>
  <c r="AR20" i="17"/>
  <c r="AT20" i="17" s="1"/>
  <c r="AQ20" i="17"/>
  <c r="AP20" i="17"/>
  <c r="AN20" i="17"/>
  <c r="AL20" i="17"/>
  <c r="AX19" i="17"/>
  <c r="AT19" i="17"/>
  <c r="AR19" i="17"/>
  <c r="AW19" i="17" s="1"/>
  <c r="AP19" i="17"/>
  <c r="AQ19" i="17" s="1"/>
  <c r="AN19" i="17"/>
  <c r="AL19" i="17"/>
  <c r="AX18" i="17"/>
  <c r="AR18" i="17"/>
  <c r="AW18" i="17" s="1"/>
  <c r="AP18" i="17"/>
  <c r="AQ18" i="17" s="1"/>
  <c r="AN18" i="17"/>
  <c r="AL42" i="17" s="1"/>
  <c r="AL18" i="17"/>
  <c r="AM18" i="17" s="1"/>
  <c r="AX17" i="17"/>
  <c r="AW17" i="17"/>
  <c r="AU17" i="17"/>
  <c r="AT17" i="17"/>
  <c r="AR17" i="17"/>
  <c r="AV17" i="17" s="1"/>
  <c r="AQ17" i="17"/>
  <c r="AP17" i="17"/>
  <c r="AO17" i="17"/>
  <c r="AN17" i="17"/>
  <c r="AN42" i="17" s="1"/>
  <c r="AM17" i="17"/>
  <c r="AL17" i="17"/>
  <c r="AQ16" i="17"/>
  <c r="AO16" i="17"/>
  <c r="AM16" i="17"/>
  <c r="AX11" i="17"/>
  <c r="AU11" i="17"/>
  <c r="AR11" i="17"/>
  <c r="AW11" i="17" s="1"/>
  <c r="AP11" i="17"/>
  <c r="AQ11" i="17" s="1"/>
  <c r="AN11" i="17"/>
  <c r="AL11" i="17"/>
  <c r="AX10" i="17"/>
  <c r="AW10" i="17"/>
  <c r="AU10" i="17"/>
  <c r="AT10" i="17"/>
  <c r="AR10" i="17"/>
  <c r="AV10" i="17" s="1"/>
  <c r="AP10" i="17"/>
  <c r="AQ10" i="17" s="1"/>
  <c r="AN10" i="17"/>
  <c r="AL10" i="17"/>
  <c r="AX9" i="17"/>
  <c r="AR9" i="17"/>
  <c r="AW9" i="17" s="1"/>
  <c r="AP9" i="17"/>
  <c r="AQ9" i="17" s="1"/>
  <c r="AN9" i="17"/>
  <c r="AL9" i="17"/>
  <c r="AX8" i="17"/>
  <c r="AR8" i="17"/>
  <c r="AU8" i="17" s="1"/>
  <c r="AP8" i="17"/>
  <c r="AQ8" i="17" s="1"/>
  <c r="AN8" i="17"/>
  <c r="AL8" i="17"/>
  <c r="AX7" i="17"/>
  <c r="AW7" i="17"/>
  <c r="AU7" i="17"/>
  <c r="AR7" i="17"/>
  <c r="AQ7" i="17" s="1"/>
  <c r="AP7" i="17"/>
  <c r="AN7" i="17"/>
  <c r="AL7" i="17"/>
  <c r="AX6" i="17"/>
  <c r="AW6" i="17"/>
  <c r="AU6" i="17"/>
  <c r="AT6" i="17"/>
  <c r="AR6" i="17"/>
  <c r="AV6" i="17" s="1"/>
  <c r="AP6" i="17"/>
  <c r="AQ6" i="17" s="1"/>
  <c r="AN6" i="17"/>
  <c r="AL6" i="17"/>
  <c r="AX5" i="17"/>
  <c r="AW5" i="17"/>
  <c r="AR5" i="17"/>
  <c r="AV5" i="17" s="1"/>
  <c r="AP5" i="17"/>
  <c r="AQ5" i="17" s="1"/>
  <c r="AN5" i="17"/>
  <c r="AL5" i="17"/>
  <c r="AX4" i="17"/>
  <c r="AR4" i="17"/>
  <c r="AW4" i="17" s="1"/>
  <c r="AP4" i="17"/>
  <c r="AQ4" i="17" s="1"/>
  <c r="AN4" i="17"/>
  <c r="AL4" i="17"/>
  <c r="AL42" i="18"/>
  <c r="AL46" i="18" s="1"/>
  <c r="AM23" i="18" s="1"/>
  <c r="AX24" i="18"/>
  <c r="AW24" i="18"/>
  <c r="AU24" i="18"/>
  <c r="AR24" i="18"/>
  <c r="AV24" i="18" s="1"/>
  <c r="AP24" i="18"/>
  <c r="AQ24" i="18" s="1"/>
  <c r="AN24" i="18"/>
  <c r="AL24" i="18"/>
  <c r="AX23" i="18"/>
  <c r="AW23" i="18"/>
  <c r="AT23" i="18"/>
  <c r="AR23" i="18"/>
  <c r="AV23" i="18" s="1"/>
  <c r="AQ23" i="18"/>
  <c r="AP23" i="18"/>
  <c r="AN23" i="18"/>
  <c r="AL23" i="18"/>
  <c r="AX22" i="18"/>
  <c r="AT22" i="18" s="1"/>
  <c r="AR22" i="18"/>
  <c r="AU22" i="18" s="1"/>
  <c r="AP22" i="18"/>
  <c r="AQ22" i="18" s="1"/>
  <c r="AN22" i="18"/>
  <c r="AL22" i="18"/>
  <c r="AX21" i="18"/>
  <c r="AR21" i="18"/>
  <c r="AW21" i="18" s="1"/>
  <c r="AP21" i="18"/>
  <c r="AQ21" i="18" s="1"/>
  <c r="AN21" i="18"/>
  <c r="AL21" i="18"/>
  <c r="AX20" i="18"/>
  <c r="AV20" i="18" s="1"/>
  <c r="AW20" i="18"/>
  <c r="AU20" i="18"/>
  <c r="AR20" i="18"/>
  <c r="AT20" i="18" s="1"/>
  <c r="AP20" i="18"/>
  <c r="AQ20" i="18" s="1"/>
  <c r="AN20" i="18"/>
  <c r="AL20" i="18"/>
  <c r="AX19" i="18"/>
  <c r="AT19" i="18"/>
  <c r="AR19" i="18"/>
  <c r="AW19" i="18" s="1"/>
  <c r="AP19" i="18"/>
  <c r="AQ19" i="18" s="1"/>
  <c r="AN19" i="18"/>
  <c r="AL19" i="18"/>
  <c r="AX18" i="18"/>
  <c r="AW18" i="18"/>
  <c r="AU18" i="18"/>
  <c r="AR18" i="18"/>
  <c r="AV18" i="18" s="1"/>
  <c r="AP18" i="18"/>
  <c r="AQ18" i="18" s="1"/>
  <c r="AN18" i="18"/>
  <c r="AO18" i="18" s="1"/>
  <c r="AL18" i="18"/>
  <c r="AM18" i="18" s="1"/>
  <c r="AX17" i="18"/>
  <c r="AW17" i="18"/>
  <c r="AV17" i="18"/>
  <c r="AU17" i="18"/>
  <c r="AT17" i="18"/>
  <c r="AR17" i="18"/>
  <c r="AR42" i="18" s="1"/>
  <c r="AQ17" i="18"/>
  <c r="AP17" i="18"/>
  <c r="AN17" i="18"/>
  <c r="AN42" i="18" s="1"/>
  <c r="AM17" i="18"/>
  <c r="AL17" i="18"/>
  <c r="AQ16" i="18"/>
  <c r="AO16" i="18"/>
  <c r="AM16" i="18"/>
  <c r="AX11" i="18"/>
  <c r="AU11" i="18"/>
  <c r="AR11" i="18"/>
  <c r="AV11" i="18" s="1"/>
  <c r="AP11" i="18"/>
  <c r="AQ11" i="18" s="1"/>
  <c r="AN11" i="18"/>
  <c r="AL11" i="18"/>
  <c r="AX10" i="18"/>
  <c r="AW10" i="18"/>
  <c r="AR10" i="18"/>
  <c r="AU10" i="18" s="1"/>
  <c r="AP10" i="18"/>
  <c r="AQ10" i="18" s="1"/>
  <c r="AN10" i="18"/>
  <c r="AL10" i="18"/>
  <c r="AX9" i="18"/>
  <c r="AW9" i="18"/>
  <c r="AV9" i="18"/>
  <c r="AU9" i="18"/>
  <c r="AR9" i="18"/>
  <c r="AT9" i="18" s="1"/>
  <c r="AP9" i="18"/>
  <c r="AQ9" i="18" s="1"/>
  <c r="AN9" i="18"/>
  <c r="AL9" i="18"/>
  <c r="AX8" i="18"/>
  <c r="AR8" i="18"/>
  <c r="AW8" i="18" s="1"/>
  <c r="AP8" i="18"/>
  <c r="AQ8" i="18" s="1"/>
  <c r="AN8" i="18"/>
  <c r="AL8" i="18"/>
  <c r="AX7" i="18"/>
  <c r="AU7" i="18"/>
  <c r="AR7" i="18"/>
  <c r="AV7" i="18" s="1"/>
  <c r="AP7" i="18"/>
  <c r="AQ7" i="18" s="1"/>
  <c r="AN7" i="18"/>
  <c r="AL7" i="18"/>
  <c r="AX6" i="18"/>
  <c r="AW6" i="18"/>
  <c r="AR6" i="18"/>
  <c r="AT6" i="18" s="1"/>
  <c r="AP6" i="18"/>
  <c r="AQ6" i="18" s="1"/>
  <c r="AN6" i="18"/>
  <c r="AL6" i="18"/>
  <c r="AX5" i="18"/>
  <c r="AW5" i="18"/>
  <c r="AV5" i="18"/>
  <c r="AU5" i="18"/>
  <c r="AR5" i="18"/>
  <c r="AT5" i="18" s="1"/>
  <c r="AP5" i="18"/>
  <c r="AQ5" i="18" s="1"/>
  <c r="AN5" i="18"/>
  <c r="AL5" i="18"/>
  <c r="AX4" i="18"/>
  <c r="AR4" i="18"/>
  <c r="AW4" i="18" s="1"/>
  <c r="AP4" i="18"/>
  <c r="AQ4" i="18" s="1"/>
  <c r="AN4" i="18"/>
  <c r="AL4" i="18"/>
  <c r="AX24" i="15"/>
  <c r="AW24" i="15" s="1"/>
  <c r="AR24" i="15"/>
  <c r="AU24" i="15" s="1"/>
  <c r="AP24" i="15"/>
  <c r="AQ24" i="15" s="1"/>
  <c r="AN24" i="15"/>
  <c r="AL24" i="15"/>
  <c r="AX23" i="15"/>
  <c r="AR23" i="15"/>
  <c r="AW23" i="15" s="1"/>
  <c r="AP23" i="15"/>
  <c r="AQ23" i="15" s="1"/>
  <c r="AN23" i="15"/>
  <c r="AL23" i="15"/>
  <c r="AX22" i="15"/>
  <c r="AW22" i="15"/>
  <c r="AV22" i="15"/>
  <c r="AU22" i="15"/>
  <c r="AR22" i="15"/>
  <c r="AT22" i="15" s="1"/>
  <c r="AQ22" i="15"/>
  <c r="AP22" i="15"/>
  <c r="AN22" i="15"/>
  <c r="AL22" i="15"/>
  <c r="AX21" i="15"/>
  <c r="AT21" i="15" s="1"/>
  <c r="AW21" i="15"/>
  <c r="AR21" i="15"/>
  <c r="AV21" i="15" s="1"/>
  <c r="AQ21" i="15"/>
  <c r="AP21" i="15"/>
  <c r="AN21" i="15"/>
  <c r="AL21" i="15"/>
  <c r="AX20" i="15"/>
  <c r="AV20" i="15"/>
  <c r="AU20" i="15"/>
  <c r="AT20" i="15"/>
  <c r="AR20" i="15"/>
  <c r="AW20" i="15" s="1"/>
  <c r="AQ20" i="15"/>
  <c r="AP20" i="15"/>
  <c r="AN20" i="15"/>
  <c r="AL20" i="15"/>
  <c r="AX19" i="15"/>
  <c r="AR19" i="15"/>
  <c r="AW19" i="15" s="1"/>
  <c r="AQ19" i="15"/>
  <c r="AP19" i="15"/>
  <c r="AN19" i="15"/>
  <c r="AL19" i="15"/>
  <c r="AX18" i="15"/>
  <c r="AW18" i="15" s="1"/>
  <c r="AR18" i="15"/>
  <c r="AU18" i="15" s="1"/>
  <c r="AP18" i="15"/>
  <c r="AQ18" i="15" s="1"/>
  <c r="AO18" i="15"/>
  <c r="AN18" i="15"/>
  <c r="AM18" i="15"/>
  <c r="AL18" i="15"/>
  <c r="AX17" i="15"/>
  <c r="AT17" i="15"/>
  <c r="AR17" i="15"/>
  <c r="AR42" i="15" s="1"/>
  <c r="AP17" i="15"/>
  <c r="AQ17" i="15" s="1"/>
  <c r="AO17" i="15"/>
  <c r="AN17" i="15"/>
  <c r="AN42" i="15" s="1"/>
  <c r="AL17" i="15"/>
  <c r="AL42" i="15" s="1"/>
  <c r="AQ16" i="15"/>
  <c r="AO16" i="15"/>
  <c r="AM16" i="15"/>
  <c r="AX11" i="15"/>
  <c r="AT11" i="15"/>
  <c r="AR11" i="15"/>
  <c r="AW11" i="15" s="1"/>
  <c r="AQ11" i="15"/>
  <c r="AP11" i="15"/>
  <c r="AN11" i="15"/>
  <c r="AL11" i="15"/>
  <c r="AX10" i="15"/>
  <c r="AV10" i="15"/>
  <c r="AU10" i="15"/>
  <c r="AT10" i="15"/>
  <c r="AR10" i="15"/>
  <c r="AW10" i="15" s="1"/>
  <c r="AP10" i="15"/>
  <c r="AQ10" i="15" s="1"/>
  <c r="AN10" i="15"/>
  <c r="AL10" i="15"/>
  <c r="AX9" i="15"/>
  <c r="AW9" i="15" s="1"/>
  <c r="AR9" i="15"/>
  <c r="AT9" i="15" s="1"/>
  <c r="AP9" i="15"/>
  <c r="AN9" i="15"/>
  <c r="AL9" i="15"/>
  <c r="AX8" i="15"/>
  <c r="AW8" i="15" s="1"/>
  <c r="AR8" i="15"/>
  <c r="AT8" i="15" s="1"/>
  <c r="AQ8" i="15"/>
  <c r="AP8" i="15"/>
  <c r="AN8" i="15"/>
  <c r="AL8" i="15"/>
  <c r="AX7" i="15"/>
  <c r="AT7" i="15"/>
  <c r="AR7" i="15"/>
  <c r="AW7" i="15" s="1"/>
  <c r="AQ7" i="15"/>
  <c r="AP7" i="15"/>
  <c r="AN7" i="15"/>
  <c r="AL7" i="15"/>
  <c r="AX6" i="15"/>
  <c r="AV6" i="15"/>
  <c r="AU6" i="15"/>
  <c r="AT6" i="15"/>
  <c r="AR6" i="15"/>
  <c r="AW6" i="15" s="1"/>
  <c r="AP6" i="15"/>
  <c r="AQ6" i="15" s="1"/>
  <c r="AN6" i="15"/>
  <c r="AL6" i="15"/>
  <c r="AX5" i="15"/>
  <c r="AW5" i="15" s="1"/>
  <c r="AR5" i="15"/>
  <c r="AP5" i="15"/>
  <c r="AQ5" i="15" s="1"/>
  <c r="AN5" i="15"/>
  <c r="AL5" i="15"/>
  <c r="AX4" i="15"/>
  <c r="AW4" i="15" s="1"/>
  <c r="AR4" i="15"/>
  <c r="AQ4" i="15"/>
  <c r="AP4" i="15"/>
  <c r="AN4" i="15"/>
  <c r="AL4" i="15"/>
  <c r="AX24" i="16"/>
  <c r="AW24" i="16"/>
  <c r="AU24" i="16"/>
  <c r="AR24" i="16"/>
  <c r="AV24" i="16" s="1"/>
  <c r="AP24" i="16"/>
  <c r="AQ24" i="16" s="1"/>
  <c r="AN24" i="16"/>
  <c r="AL24" i="16"/>
  <c r="AX23" i="16"/>
  <c r="AW23" i="16"/>
  <c r="AR23" i="16"/>
  <c r="AV23" i="16" s="1"/>
  <c r="AQ23" i="16"/>
  <c r="AP23" i="16"/>
  <c r="AN23" i="16"/>
  <c r="AL23" i="16"/>
  <c r="AX22" i="16"/>
  <c r="AV22" i="16"/>
  <c r="AT22" i="16"/>
  <c r="AR22" i="16"/>
  <c r="AU22" i="16" s="1"/>
  <c r="AP22" i="16"/>
  <c r="AQ22" i="16" s="1"/>
  <c r="AN22" i="16"/>
  <c r="AL22" i="16"/>
  <c r="AX21" i="16"/>
  <c r="AV21" i="16" s="1"/>
  <c r="AR21" i="16"/>
  <c r="AW21" i="16" s="1"/>
  <c r="AP21" i="16"/>
  <c r="AQ21" i="16" s="1"/>
  <c r="AN21" i="16"/>
  <c r="AL21" i="16"/>
  <c r="AX20" i="16"/>
  <c r="AW20" i="16"/>
  <c r="AU20" i="16"/>
  <c r="AR20" i="16"/>
  <c r="AT20" i="16" s="1"/>
  <c r="AP20" i="16"/>
  <c r="AQ20" i="16" s="1"/>
  <c r="AN20" i="16"/>
  <c r="AL20" i="16"/>
  <c r="AX19" i="16"/>
  <c r="AR19" i="16"/>
  <c r="AW19" i="16" s="1"/>
  <c r="AP19" i="16"/>
  <c r="AQ19" i="16" s="1"/>
  <c r="AN19" i="16"/>
  <c r="AL19" i="16"/>
  <c r="AX18" i="16"/>
  <c r="AW18" i="16"/>
  <c r="AU18" i="16"/>
  <c r="AT18" i="16"/>
  <c r="AR18" i="16"/>
  <c r="AV18" i="16" s="1"/>
  <c r="AP18" i="16"/>
  <c r="AQ18" i="16" s="1"/>
  <c r="AN18" i="16"/>
  <c r="AO18" i="16" s="1"/>
  <c r="AL18" i="16"/>
  <c r="AM18" i="16" s="1"/>
  <c r="AX17" i="16"/>
  <c r="AU17" i="16"/>
  <c r="AR17" i="16"/>
  <c r="AR42" i="16" s="1"/>
  <c r="AQ17" i="16"/>
  <c r="AP17" i="16"/>
  <c r="AN17" i="16"/>
  <c r="AO17" i="16" s="1"/>
  <c r="AM17" i="16"/>
  <c r="AL17" i="16"/>
  <c r="AQ16" i="16"/>
  <c r="AO16" i="16"/>
  <c r="AM16" i="16"/>
  <c r="AX11" i="16"/>
  <c r="AR11" i="16"/>
  <c r="AW11" i="16" s="1"/>
  <c r="AP11" i="16"/>
  <c r="AQ11" i="16" s="1"/>
  <c r="AN11" i="16"/>
  <c r="AL11" i="16"/>
  <c r="AX10" i="16"/>
  <c r="AU10" i="16"/>
  <c r="AR10" i="16"/>
  <c r="AT10" i="16" s="1"/>
  <c r="AP10" i="16"/>
  <c r="AN10" i="16"/>
  <c r="AL10" i="16"/>
  <c r="AX9" i="16"/>
  <c r="AW9" i="16"/>
  <c r="AV9" i="16"/>
  <c r="AU9" i="16"/>
  <c r="AT9" i="16"/>
  <c r="AR9" i="16"/>
  <c r="AP9" i="16"/>
  <c r="AQ9" i="16" s="1"/>
  <c r="AN9" i="16"/>
  <c r="AL9" i="16"/>
  <c r="AX8" i="16"/>
  <c r="AW8" i="16"/>
  <c r="AR8" i="16"/>
  <c r="AV8" i="16" s="1"/>
  <c r="AP8" i="16"/>
  <c r="AQ8" i="16" s="1"/>
  <c r="AN8" i="16"/>
  <c r="AL8" i="16"/>
  <c r="AX7" i="16"/>
  <c r="AR7" i="16"/>
  <c r="AW7" i="16" s="1"/>
  <c r="AP7" i="16"/>
  <c r="AQ7" i="16" s="1"/>
  <c r="AN7" i="16"/>
  <c r="AL7" i="16"/>
  <c r="AX6" i="16"/>
  <c r="AR6" i="16"/>
  <c r="AT6" i="16" s="1"/>
  <c r="AP6" i="16"/>
  <c r="AN6" i="16"/>
  <c r="AL6" i="16"/>
  <c r="AX5" i="16"/>
  <c r="AW5" i="16"/>
  <c r="AV5" i="16"/>
  <c r="AU5" i="16"/>
  <c r="AT5" i="16"/>
  <c r="AR5" i="16"/>
  <c r="AP5" i="16"/>
  <c r="AQ5" i="16" s="1"/>
  <c r="AN5" i="16"/>
  <c r="AL5" i="16"/>
  <c r="AX4" i="16"/>
  <c r="AW4" i="16"/>
  <c r="AR4" i="16"/>
  <c r="AV4" i="16" s="1"/>
  <c r="AP4" i="16"/>
  <c r="AQ4" i="16" s="1"/>
  <c r="AN4" i="16"/>
  <c r="AL4" i="16"/>
  <c r="AX24" i="14"/>
  <c r="AW24" i="14"/>
  <c r="AV24" i="14"/>
  <c r="AT24" i="14"/>
  <c r="AR24" i="14"/>
  <c r="AU24" i="14" s="1"/>
  <c r="AQ24" i="14"/>
  <c r="AP24" i="14"/>
  <c r="AN24" i="14"/>
  <c r="AL24" i="14"/>
  <c r="AX23" i="14"/>
  <c r="AV23" i="14" s="1"/>
  <c r="AR23" i="14"/>
  <c r="AW23" i="14" s="1"/>
  <c r="AP23" i="14"/>
  <c r="AQ23" i="14" s="1"/>
  <c r="AN23" i="14"/>
  <c r="AL23" i="14"/>
  <c r="AX22" i="14"/>
  <c r="AU22" i="14"/>
  <c r="AR22" i="14"/>
  <c r="AT22" i="14" s="1"/>
  <c r="AP22" i="14"/>
  <c r="AQ22" i="14" s="1"/>
  <c r="AN22" i="14"/>
  <c r="AL22" i="14"/>
  <c r="AX21" i="14"/>
  <c r="AT21" i="14" s="1"/>
  <c r="AW21" i="14"/>
  <c r="AU21" i="14"/>
  <c r="AR21" i="14"/>
  <c r="AV21" i="14" s="1"/>
  <c r="AP21" i="14"/>
  <c r="AQ21" i="14" s="1"/>
  <c r="AN21" i="14"/>
  <c r="AL21" i="14"/>
  <c r="AX20" i="14"/>
  <c r="AT20" i="14"/>
  <c r="AR20" i="14"/>
  <c r="AW20" i="14" s="1"/>
  <c r="AP20" i="14"/>
  <c r="AQ20" i="14" s="1"/>
  <c r="AN20" i="14"/>
  <c r="AL20" i="14"/>
  <c r="AX19" i="14"/>
  <c r="AR19" i="14"/>
  <c r="AW19" i="14" s="1"/>
  <c r="AP19" i="14"/>
  <c r="AN19" i="14"/>
  <c r="AL19" i="14"/>
  <c r="AX18" i="14"/>
  <c r="AW18" i="14"/>
  <c r="AV18" i="14"/>
  <c r="AT18" i="14"/>
  <c r="AR18" i="14"/>
  <c r="AU18" i="14" s="1"/>
  <c r="AQ18" i="14"/>
  <c r="AP18" i="14"/>
  <c r="AN18" i="14"/>
  <c r="AO18" i="14" s="1"/>
  <c r="AM18" i="14"/>
  <c r="AL18" i="14"/>
  <c r="AX17" i="14"/>
  <c r="AR17" i="14"/>
  <c r="AR42" i="14" s="1"/>
  <c r="AP17" i="14"/>
  <c r="AQ17" i="14" s="1"/>
  <c r="AN17" i="14"/>
  <c r="AO17" i="14" s="1"/>
  <c r="AL17" i="14"/>
  <c r="AL42" i="14" s="1"/>
  <c r="AQ16" i="14"/>
  <c r="AO16" i="14"/>
  <c r="AM16" i="14"/>
  <c r="AX11" i="14"/>
  <c r="AV11" i="14" s="1"/>
  <c r="AR11" i="14"/>
  <c r="AW11" i="14" s="1"/>
  <c r="AQ11" i="14"/>
  <c r="AP11" i="14"/>
  <c r="AN11" i="14"/>
  <c r="AL11" i="14"/>
  <c r="AX10" i="14"/>
  <c r="AU10" i="14" s="1"/>
  <c r="AT10" i="14"/>
  <c r="AR10" i="14"/>
  <c r="AW10" i="14" s="1"/>
  <c r="AQ10" i="14"/>
  <c r="AP10" i="14"/>
  <c r="AN10" i="14"/>
  <c r="AL10" i="14"/>
  <c r="AX9" i="14"/>
  <c r="AW9" i="14"/>
  <c r="AV9" i="14"/>
  <c r="AU9" i="14"/>
  <c r="AT9" i="14"/>
  <c r="AR9" i="14"/>
  <c r="AQ9" i="14"/>
  <c r="AP9" i="14"/>
  <c r="AN9" i="14"/>
  <c r="AL9" i="14"/>
  <c r="AX8" i="14"/>
  <c r="AW8" i="14" s="1"/>
  <c r="AR8" i="14"/>
  <c r="AU8" i="14" s="1"/>
  <c r="AP8" i="14"/>
  <c r="AQ8" i="14" s="1"/>
  <c r="AN8" i="14"/>
  <c r="AL8" i="14"/>
  <c r="AX7" i="14"/>
  <c r="AV7" i="14" s="1"/>
  <c r="AR7" i="14"/>
  <c r="AW7" i="14" s="1"/>
  <c r="AQ7" i="14"/>
  <c r="AP7" i="14"/>
  <c r="AN7" i="14"/>
  <c r="AL7" i="14"/>
  <c r="AX6" i="14"/>
  <c r="AU6" i="14"/>
  <c r="AT6" i="14"/>
  <c r="AR6" i="14"/>
  <c r="AW6" i="14" s="1"/>
  <c r="AQ6" i="14"/>
  <c r="AP6" i="14"/>
  <c r="AN6" i="14"/>
  <c r="AL6" i="14"/>
  <c r="AX5" i="14"/>
  <c r="AW5" i="14"/>
  <c r="AV5" i="14"/>
  <c r="AU5" i="14"/>
  <c r="AT5" i="14"/>
  <c r="AR5" i="14"/>
  <c r="AQ5" i="14"/>
  <c r="AP5" i="14"/>
  <c r="AN5" i="14"/>
  <c r="AL5" i="14"/>
  <c r="AX4" i="14"/>
  <c r="AW4" i="14" s="1"/>
  <c r="AR4" i="14"/>
  <c r="AU4" i="14" s="1"/>
  <c r="AP4" i="14"/>
  <c r="AQ4" i="14" s="1"/>
  <c r="AN4" i="14"/>
  <c r="AL4" i="14"/>
  <c r="AX24" i="12"/>
  <c r="AR24" i="12"/>
  <c r="AW24" i="12" s="1"/>
  <c r="AP24" i="12"/>
  <c r="AQ24" i="12" s="1"/>
  <c r="AN24" i="12"/>
  <c r="AL24" i="12"/>
  <c r="AX23" i="12"/>
  <c r="AR23" i="12"/>
  <c r="AQ23" i="12" s="1"/>
  <c r="AP23" i="12"/>
  <c r="AN23" i="12"/>
  <c r="AL23" i="12"/>
  <c r="AX22" i="12"/>
  <c r="AV22" i="12" s="1"/>
  <c r="AW22" i="12"/>
  <c r="AR22" i="12"/>
  <c r="AT22" i="12" s="1"/>
  <c r="AP22" i="12"/>
  <c r="AQ22" i="12" s="1"/>
  <c r="AN22" i="12"/>
  <c r="AL22" i="12"/>
  <c r="AX21" i="12"/>
  <c r="AR21" i="12"/>
  <c r="AW21" i="12" s="1"/>
  <c r="AQ21" i="12"/>
  <c r="AP21" i="12"/>
  <c r="AN21" i="12"/>
  <c r="AL21" i="12"/>
  <c r="AX20" i="12"/>
  <c r="AU20" i="12" s="1"/>
  <c r="AW20" i="12"/>
  <c r="AV20" i="12"/>
  <c r="AR20" i="12"/>
  <c r="AP20" i="12"/>
  <c r="AQ20" i="12" s="1"/>
  <c r="AN20" i="12"/>
  <c r="AL20" i="12"/>
  <c r="AX19" i="12"/>
  <c r="AU19" i="12"/>
  <c r="AT19" i="12"/>
  <c r="AR19" i="12"/>
  <c r="AW19" i="12" s="1"/>
  <c r="AP19" i="12"/>
  <c r="AQ19" i="12" s="1"/>
  <c r="AN19" i="12"/>
  <c r="AL19" i="12"/>
  <c r="AX18" i="12"/>
  <c r="AW18" i="12" s="1"/>
  <c r="AR18" i="12"/>
  <c r="AT18" i="12" s="1"/>
  <c r="AP18" i="12"/>
  <c r="AQ18" i="12" s="1"/>
  <c r="AO18" i="12"/>
  <c r="AN18" i="12"/>
  <c r="AL18" i="12"/>
  <c r="AM18" i="12" s="1"/>
  <c r="AX17" i="12"/>
  <c r="AV17" i="12"/>
  <c r="AU17" i="12"/>
  <c r="AT17" i="12"/>
  <c r="AR17" i="12"/>
  <c r="AQ17" i="12" s="1"/>
  <c r="AP17" i="12"/>
  <c r="AN17" i="12"/>
  <c r="AO17" i="12" s="1"/>
  <c r="AL17" i="12"/>
  <c r="AL42" i="12" s="1"/>
  <c r="AQ16" i="12"/>
  <c r="AO16" i="12"/>
  <c r="AM16" i="12"/>
  <c r="AX11" i="12"/>
  <c r="AV11" i="12"/>
  <c r="AU11" i="12"/>
  <c r="AT11" i="12"/>
  <c r="AR11" i="12"/>
  <c r="AW11" i="12" s="1"/>
  <c r="AP11" i="12"/>
  <c r="AQ11" i="12" s="1"/>
  <c r="AN11" i="12"/>
  <c r="AL11" i="12"/>
  <c r="AX10" i="12"/>
  <c r="AW10" i="12"/>
  <c r="AV10" i="12"/>
  <c r="AR10" i="12"/>
  <c r="AU10" i="12" s="1"/>
  <c r="AP10" i="12"/>
  <c r="AN10" i="12"/>
  <c r="AL10" i="12"/>
  <c r="AX9" i="12"/>
  <c r="AW9" i="12" s="1"/>
  <c r="AR9" i="12"/>
  <c r="AP9" i="12"/>
  <c r="AQ9" i="12" s="1"/>
  <c r="AN9" i="12"/>
  <c r="AL9" i="12"/>
  <c r="AX8" i="12"/>
  <c r="AR8" i="12"/>
  <c r="AW8" i="12" s="1"/>
  <c r="AQ8" i="12"/>
  <c r="AP8" i="12"/>
  <c r="AN8" i="12"/>
  <c r="AL8" i="12"/>
  <c r="AX7" i="12"/>
  <c r="AV7" i="12"/>
  <c r="AU7" i="12"/>
  <c r="AT7" i="12"/>
  <c r="AR7" i="12"/>
  <c r="AW7" i="12" s="1"/>
  <c r="AP7" i="12"/>
  <c r="AQ7" i="12" s="1"/>
  <c r="AN7" i="12"/>
  <c r="AL7" i="12"/>
  <c r="AX6" i="12"/>
  <c r="AW6" i="12"/>
  <c r="AV6" i="12"/>
  <c r="AR6" i="12"/>
  <c r="AU6" i="12" s="1"/>
  <c r="AQ6" i="12"/>
  <c r="AP6" i="12"/>
  <c r="AN6" i="12"/>
  <c r="AL6" i="12"/>
  <c r="AX5" i="12"/>
  <c r="AV5" i="12" s="1"/>
  <c r="AR5" i="12"/>
  <c r="AW5" i="12" s="1"/>
  <c r="AP5" i="12"/>
  <c r="AQ5" i="12" s="1"/>
  <c r="AN5" i="12"/>
  <c r="AL5" i="12"/>
  <c r="AX4" i="12"/>
  <c r="AR4" i="12"/>
  <c r="AV4" i="12" s="1"/>
  <c r="AQ4" i="12"/>
  <c r="AP4" i="12"/>
  <c r="AN4" i="12"/>
  <c r="AL4" i="12"/>
  <c r="AX24" i="11"/>
  <c r="AR24" i="11"/>
  <c r="AW24" i="11" s="1"/>
  <c r="AP24" i="11"/>
  <c r="AQ24" i="11" s="1"/>
  <c r="AN24" i="11"/>
  <c r="AL24" i="11"/>
  <c r="AX23" i="11"/>
  <c r="AR23" i="11"/>
  <c r="AW23" i="11" s="1"/>
  <c r="AP23" i="11"/>
  <c r="AQ23" i="11" s="1"/>
  <c r="AN23" i="11"/>
  <c r="AL23" i="11"/>
  <c r="AX22" i="11"/>
  <c r="AW22" i="11"/>
  <c r="AR22" i="11"/>
  <c r="AV22" i="11" s="1"/>
  <c r="AP22" i="11"/>
  <c r="AQ22" i="11" s="1"/>
  <c r="AN22" i="11"/>
  <c r="AL22" i="11"/>
  <c r="AX21" i="11"/>
  <c r="AR21" i="11"/>
  <c r="AW21" i="11" s="1"/>
  <c r="AQ21" i="11"/>
  <c r="AP21" i="11"/>
  <c r="AN21" i="11"/>
  <c r="AL21" i="11"/>
  <c r="AX20" i="11"/>
  <c r="AW20" i="11"/>
  <c r="AV20" i="11"/>
  <c r="AR20" i="11"/>
  <c r="AU20" i="11" s="1"/>
  <c r="AP20" i="11"/>
  <c r="AQ20" i="11" s="1"/>
  <c r="AN20" i="11"/>
  <c r="AL20" i="11"/>
  <c r="AX19" i="11"/>
  <c r="AW19" i="11"/>
  <c r="AV19" i="11"/>
  <c r="AU19" i="11"/>
  <c r="AT19" i="11"/>
  <c r="AR19" i="11"/>
  <c r="AP19" i="11"/>
  <c r="AQ19" i="11" s="1"/>
  <c r="AN19" i="11"/>
  <c r="AL19" i="11"/>
  <c r="AX18" i="11"/>
  <c r="AR18" i="11"/>
  <c r="AW18" i="11" s="1"/>
  <c r="AP18" i="11"/>
  <c r="AQ18" i="11" s="1"/>
  <c r="AO18" i="11"/>
  <c r="AN18" i="11"/>
  <c r="AL18" i="11"/>
  <c r="AM18" i="11" s="1"/>
  <c r="AX17" i="11"/>
  <c r="AW17" i="11"/>
  <c r="AV17" i="11"/>
  <c r="AU17" i="11"/>
  <c r="AT17" i="11"/>
  <c r="AR17" i="11"/>
  <c r="AP17" i="11"/>
  <c r="AQ17" i="11" s="1"/>
  <c r="AO17" i="11"/>
  <c r="AN17" i="11"/>
  <c r="AN42" i="11" s="1"/>
  <c r="AL17" i="11"/>
  <c r="AM17" i="11" s="1"/>
  <c r="AQ16" i="11"/>
  <c r="AO16" i="11"/>
  <c r="AM16" i="11"/>
  <c r="AX11" i="11"/>
  <c r="AW11" i="11"/>
  <c r="AV11" i="11"/>
  <c r="AU11" i="11"/>
  <c r="AT11" i="11"/>
  <c r="AR11" i="11"/>
  <c r="AP11" i="11"/>
  <c r="AQ11" i="11" s="1"/>
  <c r="AN11" i="11"/>
  <c r="AL11" i="11"/>
  <c r="AX10" i="11"/>
  <c r="AW10" i="11"/>
  <c r="AV10" i="11"/>
  <c r="AR10" i="11"/>
  <c r="AU10" i="11" s="1"/>
  <c r="AP10" i="11"/>
  <c r="AQ10" i="11" s="1"/>
  <c r="AN10" i="11"/>
  <c r="AL10" i="11"/>
  <c r="AX9" i="11"/>
  <c r="AR9" i="11"/>
  <c r="AW9" i="11" s="1"/>
  <c r="AP9" i="11"/>
  <c r="AQ9" i="11" s="1"/>
  <c r="AN9" i="11"/>
  <c r="AL9" i="11"/>
  <c r="AX8" i="11"/>
  <c r="AR8" i="11"/>
  <c r="AU8" i="11" s="1"/>
  <c r="AQ8" i="11"/>
  <c r="AP8" i="11"/>
  <c r="AN8" i="11"/>
  <c r="AL8" i="11"/>
  <c r="AX7" i="11"/>
  <c r="AW7" i="11"/>
  <c r="AV7" i="11"/>
  <c r="AU7" i="11"/>
  <c r="AT7" i="11"/>
  <c r="AR7" i="11"/>
  <c r="AP7" i="11"/>
  <c r="AQ7" i="11" s="1"/>
  <c r="AN7" i="11"/>
  <c r="AL7" i="11"/>
  <c r="AX6" i="11"/>
  <c r="AW6" i="11"/>
  <c r="AV6" i="11"/>
  <c r="AR6" i="11"/>
  <c r="AU6" i="11" s="1"/>
  <c r="AP6" i="11"/>
  <c r="AQ6" i="11" s="1"/>
  <c r="AN6" i="11"/>
  <c r="AL6" i="11"/>
  <c r="AX5" i="11"/>
  <c r="AR5" i="11"/>
  <c r="AW5" i="11" s="1"/>
  <c r="AP5" i="11"/>
  <c r="AQ5" i="11" s="1"/>
  <c r="AN5" i="11"/>
  <c r="AL5" i="11"/>
  <c r="AX4" i="11"/>
  <c r="AR4" i="11"/>
  <c r="AU4" i="11" s="1"/>
  <c r="AQ4" i="11"/>
  <c r="AP4" i="11"/>
  <c r="AN4" i="11"/>
  <c r="AL4" i="11"/>
  <c r="AN46" i="24" l="1"/>
  <c r="AO23" i="24" s="1"/>
  <c r="AN43" i="24"/>
  <c r="AO19" i="24" s="1"/>
  <c r="AN44" i="24"/>
  <c r="AO20" i="24" s="1"/>
  <c r="AN45" i="24"/>
  <c r="AO21" i="24" s="1"/>
  <c r="AR46" i="24"/>
  <c r="AS23" i="24" s="1"/>
  <c r="AS17" i="24"/>
  <c r="AR43" i="24"/>
  <c r="AS19" i="24" s="1"/>
  <c r="AR44" i="24"/>
  <c r="AS20" i="24" s="1"/>
  <c r="AR45" i="24"/>
  <c r="AS21" i="24" s="1"/>
  <c r="AU4" i="24"/>
  <c r="AU8" i="24"/>
  <c r="AO17" i="24"/>
  <c r="AT21" i="24"/>
  <c r="AU23" i="24"/>
  <c r="AT23" i="24"/>
  <c r="AV4" i="24"/>
  <c r="AT5" i="24"/>
  <c r="AV8" i="24"/>
  <c r="AT9" i="24"/>
  <c r="AT18" i="24"/>
  <c r="AW19" i="24"/>
  <c r="AU21" i="24"/>
  <c r="AV23" i="24"/>
  <c r="AT24" i="24"/>
  <c r="AL42" i="24"/>
  <c r="AT8" i="24"/>
  <c r="AW4" i="24"/>
  <c r="AU5" i="24"/>
  <c r="AU9" i="24"/>
  <c r="AU18" i="24"/>
  <c r="AV21" i="24"/>
  <c r="AW23" i="24"/>
  <c r="AU24" i="24"/>
  <c r="AV5" i="24"/>
  <c r="AV9" i="24"/>
  <c r="AV18" i="24"/>
  <c r="AT20" i="24"/>
  <c r="AU22" i="24"/>
  <c r="AV24" i="24"/>
  <c r="AN46" i="25"/>
  <c r="AO23" i="25" s="1"/>
  <c r="AN43" i="25"/>
  <c r="AO19" i="25" s="1"/>
  <c r="AN44" i="25"/>
  <c r="AO20" i="25" s="1"/>
  <c r="AN45" i="25"/>
  <c r="AO21" i="25" s="1"/>
  <c r="AL44" i="25"/>
  <c r="AM20" i="25" s="1"/>
  <c r="AL46" i="25"/>
  <c r="AM23" i="25" s="1"/>
  <c r="AL43" i="25"/>
  <c r="AM19" i="25" s="1"/>
  <c r="AL45" i="25"/>
  <c r="AM21" i="25" s="1"/>
  <c r="AM17" i="25"/>
  <c r="AT4" i="25"/>
  <c r="AT8" i="25"/>
  <c r="AT23" i="25"/>
  <c r="AV4" i="25"/>
  <c r="AT5" i="25"/>
  <c r="AV8" i="25"/>
  <c r="AT9" i="25"/>
  <c r="AT18" i="25"/>
  <c r="AU21" i="25"/>
  <c r="AV23" i="25"/>
  <c r="AT24" i="25"/>
  <c r="AU4" i="25"/>
  <c r="AU8" i="25"/>
  <c r="AT21" i="25"/>
  <c r="AR42" i="25"/>
  <c r="AU5" i="25"/>
  <c r="AU9" i="25"/>
  <c r="AU18" i="25"/>
  <c r="AV21" i="25"/>
  <c r="AT22" i="25"/>
  <c r="AW23" i="25"/>
  <c r="AU24" i="25"/>
  <c r="AU23" i="25"/>
  <c r="AV5" i="25"/>
  <c r="AT6" i="25"/>
  <c r="AV9" i="25"/>
  <c r="AT10" i="25"/>
  <c r="AV18" i="25"/>
  <c r="AT20" i="25"/>
  <c r="AU22" i="25"/>
  <c r="AV24" i="25"/>
  <c r="AR46" i="22"/>
  <c r="AS23" i="22" s="1"/>
  <c r="AS17" i="22"/>
  <c r="AR43" i="22"/>
  <c r="AS19" i="22" s="1"/>
  <c r="AR45" i="22"/>
  <c r="AS21" i="22" s="1"/>
  <c r="AR44" i="22"/>
  <c r="AS20" i="22" s="1"/>
  <c r="AN46" i="22"/>
  <c r="AO23" i="22" s="1"/>
  <c r="AN43" i="22"/>
  <c r="AO19" i="22" s="1"/>
  <c r="AN45" i="22"/>
  <c r="AO21" i="22" s="1"/>
  <c r="AN44" i="22"/>
  <c r="AO20" i="22" s="1"/>
  <c r="AV6" i="22"/>
  <c r="AT7" i="22"/>
  <c r="AV10" i="22"/>
  <c r="AT11" i="22"/>
  <c r="AT17" i="22"/>
  <c r="AV20" i="22"/>
  <c r="AW22" i="22"/>
  <c r="AT4" i="22"/>
  <c r="AV7" i="22"/>
  <c r="AT8" i="22"/>
  <c r="AV11" i="22"/>
  <c r="AV17" i="22"/>
  <c r="AU19" i="22"/>
  <c r="AT23" i="22"/>
  <c r="AL45" i="22"/>
  <c r="AM21" i="22" s="1"/>
  <c r="AU4" i="22"/>
  <c r="AU8" i="22"/>
  <c r="AO17" i="22"/>
  <c r="AV19" i="22"/>
  <c r="AQ20" i="22"/>
  <c r="AT21" i="22"/>
  <c r="AQ22" i="22"/>
  <c r="AU23" i="22"/>
  <c r="AV4" i="22"/>
  <c r="AU21" i="22"/>
  <c r="AL43" i="22"/>
  <c r="AM19" i="22" s="1"/>
  <c r="AV8" i="22"/>
  <c r="AU18" i="22"/>
  <c r="AV21" i="22"/>
  <c r="AT22" i="22"/>
  <c r="AU24" i="22"/>
  <c r="AL46" i="22"/>
  <c r="AM23" i="22" s="1"/>
  <c r="AT20" i="22"/>
  <c r="AU22" i="22"/>
  <c r="AL44" i="21"/>
  <c r="AM20" i="21" s="1"/>
  <c r="AL46" i="21"/>
  <c r="AM23" i="21" s="1"/>
  <c r="AL43" i="21"/>
  <c r="AM19" i="21" s="1"/>
  <c r="AL45" i="21"/>
  <c r="AM21" i="21" s="1"/>
  <c r="AN46" i="21"/>
  <c r="AO23" i="21" s="1"/>
  <c r="AN43" i="21"/>
  <c r="AO19" i="21" s="1"/>
  <c r="AN45" i="21"/>
  <c r="AO21" i="21" s="1"/>
  <c r="AN44" i="21"/>
  <c r="AO20" i="21" s="1"/>
  <c r="AR46" i="21"/>
  <c r="AS23" i="21" s="1"/>
  <c r="AS17" i="21"/>
  <c r="AR43" i="21"/>
  <c r="AS19" i="21" s="1"/>
  <c r="AR45" i="21"/>
  <c r="AS21" i="21" s="1"/>
  <c r="AR44" i="21"/>
  <c r="AS20" i="21" s="1"/>
  <c r="AM17" i="21"/>
  <c r="AT4" i="21"/>
  <c r="AT8" i="21"/>
  <c r="AV17" i="21"/>
  <c r="AT23" i="21"/>
  <c r="AU23" i="21"/>
  <c r="AV4" i="21"/>
  <c r="AT5" i="21"/>
  <c r="AV8" i="21"/>
  <c r="AT9" i="21"/>
  <c r="AT18" i="21"/>
  <c r="AU21" i="21"/>
  <c r="AV23" i="21"/>
  <c r="AT24" i="21"/>
  <c r="AU5" i="21"/>
  <c r="AU9" i="21"/>
  <c r="AU18" i="21"/>
  <c r="AV21" i="21"/>
  <c r="AT22" i="21"/>
  <c r="AW23" i="21"/>
  <c r="AU24" i="21"/>
  <c r="AV5" i="21"/>
  <c r="AT6" i="21"/>
  <c r="AV9" i="21"/>
  <c r="AT10" i="21"/>
  <c r="AV18" i="21"/>
  <c r="AT20" i="21"/>
  <c r="AU22" i="21"/>
  <c r="AV24" i="21"/>
  <c r="AN46" i="23"/>
  <c r="AO23" i="23" s="1"/>
  <c r="AN43" i="23"/>
  <c r="AO19" i="23" s="1"/>
  <c r="AN45" i="23"/>
  <c r="AO21" i="23" s="1"/>
  <c r="AN44" i="23"/>
  <c r="AO20" i="23" s="1"/>
  <c r="AV6" i="23"/>
  <c r="AT7" i="23"/>
  <c r="AV10" i="23"/>
  <c r="AT11" i="23"/>
  <c r="AT17" i="23"/>
  <c r="AO18" i="23"/>
  <c r="AW22" i="23"/>
  <c r="AT4" i="23"/>
  <c r="AT8" i="23"/>
  <c r="AL45" i="23"/>
  <c r="AM21" i="23" s="1"/>
  <c r="AU4" i="23"/>
  <c r="AU8" i="23"/>
  <c r="AO17" i="23"/>
  <c r="AW17" i="23"/>
  <c r="AV19" i="23"/>
  <c r="AT21" i="23"/>
  <c r="AU23" i="23"/>
  <c r="AR42" i="23"/>
  <c r="AV4" i="23"/>
  <c r="AV8" i="23"/>
  <c r="AW19" i="23"/>
  <c r="AU21" i="23"/>
  <c r="AV23" i="23"/>
  <c r="AT24" i="23"/>
  <c r="AL43" i="23"/>
  <c r="AM19" i="23" s="1"/>
  <c r="AV21" i="23"/>
  <c r="AL46" i="23"/>
  <c r="AM23" i="23" s="1"/>
  <c r="AT6" i="23"/>
  <c r="AT10" i="23"/>
  <c r="AT20" i="23"/>
  <c r="AU22" i="23"/>
  <c r="AN46" i="19"/>
  <c r="AO23" i="19" s="1"/>
  <c r="AN43" i="19"/>
  <c r="AO19" i="19" s="1"/>
  <c r="AN44" i="19"/>
  <c r="AO20" i="19" s="1"/>
  <c r="AN45" i="19"/>
  <c r="AO21" i="19" s="1"/>
  <c r="AR46" i="19"/>
  <c r="AS23" i="19" s="1"/>
  <c r="AS17" i="19"/>
  <c r="AR43" i="19"/>
  <c r="AS19" i="19" s="1"/>
  <c r="AR45" i="19"/>
  <c r="AS21" i="19" s="1"/>
  <c r="AR44" i="19"/>
  <c r="AS20" i="19" s="1"/>
  <c r="AT4" i="19"/>
  <c r="AV7" i="19"/>
  <c r="AT8" i="19"/>
  <c r="AV11" i="19"/>
  <c r="AV17" i="19"/>
  <c r="AU19" i="19"/>
  <c r="AT23" i="19"/>
  <c r="AL42" i="19"/>
  <c r="AU4" i="19"/>
  <c r="AU8" i="19"/>
  <c r="AW17" i="19"/>
  <c r="AV19" i="19"/>
  <c r="AT21" i="19"/>
  <c r="AU23" i="19"/>
  <c r="AV4" i="19"/>
  <c r="AV8" i="19"/>
  <c r="AT9" i="19"/>
  <c r="AT18" i="19"/>
  <c r="AW19" i="19"/>
  <c r="AU21" i="19"/>
  <c r="AV23" i="19"/>
  <c r="AT24" i="19"/>
  <c r="AU5" i="19"/>
  <c r="AV21" i="19"/>
  <c r="AU24" i="19"/>
  <c r="AV5" i="19"/>
  <c r="AV9" i="19"/>
  <c r="AV18" i="19"/>
  <c r="AU22" i="19"/>
  <c r="AV24" i="19"/>
  <c r="AN46" i="17"/>
  <c r="AO23" i="17" s="1"/>
  <c r="AN43" i="17"/>
  <c r="AO19" i="17" s="1"/>
  <c r="AN45" i="17"/>
  <c r="AO21" i="17" s="1"/>
  <c r="AN44" i="17"/>
  <c r="AO20" i="17" s="1"/>
  <c r="AL44" i="17"/>
  <c r="AM20" i="17" s="1"/>
  <c r="AL46" i="17"/>
  <c r="AM23" i="17" s="1"/>
  <c r="AL43" i="17"/>
  <c r="AM19" i="17" s="1"/>
  <c r="AL45" i="17"/>
  <c r="AM21" i="17" s="1"/>
  <c r="AT7" i="17"/>
  <c r="AT11" i="17"/>
  <c r="AO18" i="17"/>
  <c r="AW22" i="17"/>
  <c r="AT4" i="17"/>
  <c r="AV7" i="17"/>
  <c r="AT8" i="17"/>
  <c r="AV11" i="17"/>
  <c r="AU19" i="17"/>
  <c r="AT23" i="17"/>
  <c r="AV19" i="17"/>
  <c r="AT21" i="17"/>
  <c r="AR42" i="17"/>
  <c r="AV4" i="17"/>
  <c r="AT5" i="17"/>
  <c r="AV8" i="17"/>
  <c r="AT9" i="17"/>
  <c r="AT18" i="17"/>
  <c r="AU21" i="17"/>
  <c r="AV23" i="17"/>
  <c r="AT24" i="17"/>
  <c r="AU4" i="17"/>
  <c r="AU5" i="17"/>
  <c r="AW8" i="17"/>
  <c r="AU9" i="17"/>
  <c r="AU18" i="17"/>
  <c r="AV21" i="17"/>
  <c r="AT22" i="17"/>
  <c r="AU24" i="17"/>
  <c r="AV9" i="17"/>
  <c r="AV18" i="17"/>
  <c r="AV24" i="17"/>
  <c r="AS17" i="18"/>
  <c r="AR43" i="18"/>
  <c r="AS19" i="18" s="1"/>
  <c r="AR45" i="18"/>
  <c r="AS21" i="18" s="1"/>
  <c r="AR44" i="18"/>
  <c r="AS20" i="18" s="1"/>
  <c r="AR46" i="18"/>
  <c r="AS23" i="18" s="1"/>
  <c r="AN46" i="18"/>
  <c r="AO23" i="18" s="1"/>
  <c r="AN43" i="18"/>
  <c r="AO19" i="18" s="1"/>
  <c r="AN45" i="18"/>
  <c r="AO21" i="18" s="1"/>
  <c r="AN44" i="18"/>
  <c r="AO20" i="18" s="1"/>
  <c r="AU6" i="18"/>
  <c r="AV22" i="18"/>
  <c r="AL44" i="18"/>
  <c r="AM20" i="18" s="1"/>
  <c r="AV6" i="18"/>
  <c r="AT7" i="18"/>
  <c r="AV10" i="18"/>
  <c r="AT11" i="18"/>
  <c r="AW22" i="18"/>
  <c r="AT4" i="18"/>
  <c r="AT8" i="18"/>
  <c r="AU19" i="18"/>
  <c r="AL45" i="18"/>
  <c r="AM21" i="18" s="1"/>
  <c r="AU4" i="18"/>
  <c r="AW7" i="18"/>
  <c r="AU8" i="18"/>
  <c r="AW11" i="18"/>
  <c r="AO17" i="18"/>
  <c r="AV19" i="18"/>
  <c r="AT21" i="18"/>
  <c r="AU23" i="18"/>
  <c r="AV4" i="18"/>
  <c r="AV8" i="18"/>
  <c r="AT18" i="18"/>
  <c r="AU21" i="18"/>
  <c r="AT24" i="18"/>
  <c r="AL43" i="18"/>
  <c r="AM19" i="18" s="1"/>
  <c r="AV21" i="18"/>
  <c r="AT10" i="18"/>
  <c r="AN46" i="15"/>
  <c r="AO23" i="15" s="1"/>
  <c r="AN43" i="15"/>
  <c r="AO19" i="15" s="1"/>
  <c r="AN45" i="15"/>
  <c r="AO21" i="15" s="1"/>
  <c r="AN44" i="15"/>
  <c r="AO20" i="15" s="1"/>
  <c r="AR46" i="15"/>
  <c r="AS23" i="15" s="1"/>
  <c r="AS17" i="15"/>
  <c r="AR43" i="15"/>
  <c r="AS19" i="15" s="1"/>
  <c r="AR45" i="15"/>
  <c r="AS21" i="15" s="1"/>
  <c r="AR44" i="15"/>
  <c r="AS20" i="15" s="1"/>
  <c r="AL44" i="15"/>
  <c r="AM20" i="15" s="1"/>
  <c r="AL46" i="15"/>
  <c r="AM23" i="15" s="1"/>
  <c r="AL43" i="15"/>
  <c r="AM19" i="15" s="1"/>
  <c r="AL45" i="15"/>
  <c r="AM21" i="15" s="1"/>
  <c r="AU7" i="15"/>
  <c r="AU11" i="15"/>
  <c r="AM17" i="15"/>
  <c r="AU17" i="15"/>
  <c r="AT19" i="15"/>
  <c r="AT4" i="15"/>
  <c r="AV7" i="15"/>
  <c r="AQ9" i="15"/>
  <c r="AV11" i="15"/>
  <c r="AV17" i="15"/>
  <c r="AU19" i="15"/>
  <c r="AT23" i="15"/>
  <c r="AU4" i="15"/>
  <c r="AU8" i="15"/>
  <c r="AW17" i="15"/>
  <c r="AV19" i="15"/>
  <c r="AU23" i="15"/>
  <c r="AV4" i="15"/>
  <c r="AT5" i="15"/>
  <c r="AV8" i="15"/>
  <c r="AT18" i="15"/>
  <c r="AU21" i="15"/>
  <c r="AV23" i="15"/>
  <c r="AT24" i="15"/>
  <c r="AU5" i="15"/>
  <c r="AU9" i="15"/>
  <c r="AV5" i="15"/>
  <c r="AV9" i="15"/>
  <c r="AV18" i="15"/>
  <c r="AV24" i="15"/>
  <c r="AS17" i="16"/>
  <c r="AR43" i="16"/>
  <c r="AS19" i="16" s="1"/>
  <c r="AR45" i="16"/>
  <c r="AS21" i="16" s="1"/>
  <c r="AR44" i="16"/>
  <c r="AS20" i="16" s="1"/>
  <c r="AR46" i="16"/>
  <c r="AS23" i="16" s="1"/>
  <c r="AU6" i="16"/>
  <c r="AV6" i="16"/>
  <c r="AT7" i="16"/>
  <c r="AV10" i="16"/>
  <c r="AT11" i="16"/>
  <c r="AT17" i="16"/>
  <c r="AV20" i="16"/>
  <c r="AW22" i="16"/>
  <c r="AU7" i="16"/>
  <c r="AW10" i="16"/>
  <c r="AU11" i="16"/>
  <c r="AT4" i="16"/>
  <c r="AV7" i="16"/>
  <c r="AT8" i="16"/>
  <c r="AV11" i="16"/>
  <c r="AV17" i="16"/>
  <c r="AU19" i="16"/>
  <c r="AT23" i="16"/>
  <c r="AN42" i="16"/>
  <c r="AW6" i="16"/>
  <c r="AT19" i="16"/>
  <c r="AL42" i="16"/>
  <c r="AU4" i="16"/>
  <c r="AU8" i="16"/>
  <c r="AW17" i="16"/>
  <c r="AV19" i="16"/>
  <c r="AT21" i="16"/>
  <c r="AU23" i="16"/>
  <c r="AQ6" i="16"/>
  <c r="AQ10" i="16"/>
  <c r="AU21" i="16"/>
  <c r="AT24" i="16"/>
  <c r="AR45" i="14"/>
  <c r="AS21" i="14" s="1"/>
  <c r="AR44" i="14"/>
  <c r="AS20" i="14" s="1"/>
  <c r="AS17" i="14"/>
  <c r="AR43" i="14"/>
  <c r="AS19" i="14" s="1"/>
  <c r="AR46" i="14"/>
  <c r="AS23" i="14" s="1"/>
  <c r="AL46" i="14"/>
  <c r="AM23" i="14" s="1"/>
  <c r="AL43" i="14"/>
  <c r="AM19" i="14" s="1"/>
  <c r="AL45" i="14"/>
  <c r="AM21" i="14" s="1"/>
  <c r="AL44" i="14"/>
  <c r="AM20" i="14" s="1"/>
  <c r="AV22" i="14"/>
  <c r="AV6" i="14"/>
  <c r="AT7" i="14"/>
  <c r="AV10" i="14"/>
  <c r="AT11" i="14"/>
  <c r="AT17" i="14"/>
  <c r="AV20" i="14"/>
  <c r="AW22" i="14"/>
  <c r="AQ19" i="14"/>
  <c r="AU20" i="14"/>
  <c r="AU7" i="14"/>
  <c r="AU11" i="14"/>
  <c r="AM17" i="14"/>
  <c r="AU17" i="14"/>
  <c r="AT19" i="14"/>
  <c r="AT4" i="14"/>
  <c r="AT8" i="14"/>
  <c r="AV17" i="14"/>
  <c r="AU19" i="14"/>
  <c r="AT23" i="14"/>
  <c r="AN42" i="14"/>
  <c r="AW17" i="14"/>
  <c r="AV19" i="14"/>
  <c r="AU23" i="14"/>
  <c r="AV4" i="14"/>
  <c r="AV8" i="14"/>
  <c r="AL44" i="12"/>
  <c r="AM20" i="12" s="1"/>
  <c r="AL46" i="12"/>
  <c r="AM23" i="12" s="1"/>
  <c r="AL43" i="12"/>
  <c r="AM19" i="12" s="1"/>
  <c r="AL45" i="12"/>
  <c r="AM21" i="12" s="1"/>
  <c r="AM17" i="12"/>
  <c r="AT23" i="12"/>
  <c r="AN42" i="12"/>
  <c r="AU4" i="12"/>
  <c r="AU8" i="12"/>
  <c r="AW17" i="12"/>
  <c r="AV19" i="12"/>
  <c r="AT21" i="12"/>
  <c r="AU23" i="12"/>
  <c r="AR42" i="12"/>
  <c r="AV8" i="12"/>
  <c r="AT9" i="12"/>
  <c r="AQ10" i="12"/>
  <c r="AU21" i="12"/>
  <c r="AV23" i="12"/>
  <c r="AT24" i="12"/>
  <c r="AT4" i="12"/>
  <c r="AT8" i="12"/>
  <c r="AW4" i="12"/>
  <c r="AU5" i="12"/>
  <c r="AU9" i="12"/>
  <c r="AU18" i="12"/>
  <c r="AV21" i="12"/>
  <c r="AW23" i="12"/>
  <c r="AU24" i="12"/>
  <c r="AT5" i="12"/>
  <c r="AT6" i="12"/>
  <c r="AV9" i="12"/>
  <c r="AT10" i="12"/>
  <c r="AV18" i="12"/>
  <c r="AT20" i="12"/>
  <c r="AU22" i="12"/>
  <c r="AV24" i="12"/>
  <c r="AN46" i="11"/>
  <c r="AO23" i="11" s="1"/>
  <c r="AN43" i="11"/>
  <c r="AO19" i="11" s="1"/>
  <c r="AN45" i="11"/>
  <c r="AO21" i="11" s="1"/>
  <c r="AN44" i="11"/>
  <c r="AO20" i="11" s="1"/>
  <c r="AL42" i="11"/>
  <c r="AT4" i="11"/>
  <c r="AT8" i="11"/>
  <c r="AT23" i="11"/>
  <c r="AT21" i="11"/>
  <c r="AU23" i="11"/>
  <c r="AR42" i="11"/>
  <c r="AV4" i="11"/>
  <c r="AT5" i="11"/>
  <c r="AV8" i="11"/>
  <c r="AT9" i="11"/>
  <c r="AT18" i="11"/>
  <c r="AU21" i="11"/>
  <c r="AV23" i="11"/>
  <c r="AT24" i="11"/>
  <c r="AW4" i="11"/>
  <c r="AU5" i="11"/>
  <c r="AW8" i="11"/>
  <c r="AU9" i="11"/>
  <c r="AU18" i="11"/>
  <c r="AV21" i="11"/>
  <c r="AT22" i="11"/>
  <c r="AU24" i="11"/>
  <c r="AV5" i="11"/>
  <c r="AT6" i="11"/>
  <c r="AV9" i="11"/>
  <c r="AT10" i="11"/>
  <c r="AV18" i="11"/>
  <c r="AT20" i="11"/>
  <c r="AU22" i="11"/>
  <c r="AV24" i="11"/>
  <c r="AX24" i="10"/>
  <c r="AR24" i="10"/>
  <c r="AW24" i="10" s="1"/>
  <c r="AQ24" i="10"/>
  <c r="AP24" i="10"/>
  <c r="AN24" i="10"/>
  <c r="AL24" i="10"/>
  <c r="AX23" i="10"/>
  <c r="AR23" i="10"/>
  <c r="AQ23" i="10" s="1"/>
  <c r="AP23" i="10"/>
  <c r="AN23" i="10"/>
  <c r="AL23" i="10"/>
  <c r="AX22" i="10"/>
  <c r="AV22" i="10" s="1"/>
  <c r="AW22" i="10"/>
  <c r="AR22" i="10"/>
  <c r="AT22" i="10" s="1"/>
  <c r="AP22" i="10"/>
  <c r="AQ22" i="10" s="1"/>
  <c r="AN22" i="10"/>
  <c r="AL22" i="10"/>
  <c r="AX21" i="10"/>
  <c r="AR21" i="10"/>
  <c r="AW21" i="10" s="1"/>
  <c r="AQ21" i="10"/>
  <c r="AP21" i="10"/>
  <c r="AN21" i="10"/>
  <c r="AL21" i="10"/>
  <c r="AX20" i="10"/>
  <c r="AU20" i="10" s="1"/>
  <c r="AV20" i="10"/>
  <c r="AR20" i="10"/>
  <c r="AT20" i="10" s="1"/>
  <c r="AP20" i="10"/>
  <c r="AQ20" i="10" s="1"/>
  <c r="AN20" i="10"/>
  <c r="AL20" i="10"/>
  <c r="AX19" i="10"/>
  <c r="AU19" i="10"/>
  <c r="AT19" i="10"/>
  <c r="AR19" i="10"/>
  <c r="AW19" i="10" s="1"/>
  <c r="AP19" i="10"/>
  <c r="AQ19" i="10" s="1"/>
  <c r="AN19" i="10"/>
  <c r="AL19" i="10"/>
  <c r="AX18" i="10"/>
  <c r="AW18" i="10" s="1"/>
  <c r="AR18" i="10"/>
  <c r="AV18" i="10" s="1"/>
  <c r="AQ18" i="10"/>
  <c r="AP18" i="10"/>
  <c r="AO18" i="10"/>
  <c r="AN18" i="10"/>
  <c r="AL18" i="10"/>
  <c r="AM18" i="10" s="1"/>
  <c r="AX17" i="10"/>
  <c r="AW17" i="10"/>
  <c r="AV17" i="10"/>
  <c r="AU17" i="10"/>
  <c r="AT17" i="10"/>
  <c r="AR17" i="10"/>
  <c r="AR42" i="10" s="1"/>
  <c r="AQ17" i="10"/>
  <c r="AP17" i="10"/>
  <c r="AN17" i="10"/>
  <c r="AO17" i="10" s="1"/>
  <c r="AL17" i="10"/>
  <c r="AL42" i="10" s="1"/>
  <c r="AQ16" i="10"/>
  <c r="AO16" i="10"/>
  <c r="AM16" i="10"/>
  <c r="AX11" i="10"/>
  <c r="AW11" i="10"/>
  <c r="AV11" i="10"/>
  <c r="AU11" i="10"/>
  <c r="AT11" i="10"/>
  <c r="AR11" i="10"/>
  <c r="AP11" i="10"/>
  <c r="AQ11" i="10" s="1"/>
  <c r="AN11" i="10"/>
  <c r="AL11" i="10"/>
  <c r="AX10" i="10"/>
  <c r="AV10" i="10"/>
  <c r="AR10" i="10"/>
  <c r="AU10" i="10" s="1"/>
  <c r="AP10" i="10"/>
  <c r="AQ10" i="10" s="1"/>
  <c r="AN10" i="10"/>
  <c r="AL10" i="10"/>
  <c r="AX9" i="10"/>
  <c r="AV9" i="10" s="1"/>
  <c r="AR9" i="10"/>
  <c r="AW9" i="10" s="1"/>
  <c r="AQ9" i="10"/>
  <c r="AP9" i="10"/>
  <c r="AN9" i="10"/>
  <c r="AL9" i="10"/>
  <c r="AX8" i="10"/>
  <c r="AW8" i="10"/>
  <c r="AT8" i="10"/>
  <c r="AR8" i="10"/>
  <c r="AV8" i="10" s="1"/>
  <c r="AQ8" i="10"/>
  <c r="AP8" i="10"/>
  <c r="AN8" i="10"/>
  <c r="AL8" i="10"/>
  <c r="AX7" i="10"/>
  <c r="AW7" i="10"/>
  <c r="AV7" i="10"/>
  <c r="AU7" i="10"/>
  <c r="AT7" i="10"/>
  <c r="AR7" i="10"/>
  <c r="AP7" i="10"/>
  <c r="AQ7" i="10" s="1"/>
  <c r="AN7" i="10"/>
  <c r="AL7" i="10"/>
  <c r="AX6" i="10"/>
  <c r="AV6" i="10"/>
  <c r="AR6" i="10"/>
  <c r="AU6" i="10" s="1"/>
  <c r="AP6" i="10"/>
  <c r="AQ6" i="10" s="1"/>
  <c r="AN6" i="10"/>
  <c r="AL6" i="10"/>
  <c r="AX5" i="10"/>
  <c r="AU5" i="10" s="1"/>
  <c r="AR5" i="10"/>
  <c r="AW5" i="10" s="1"/>
  <c r="AQ5" i="10"/>
  <c r="AP5" i="10"/>
  <c r="AN5" i="10"/>
  <c r="AL5" i="10"/>
  <c r="AX4" i="10"/>
  <c r="AW4" i="10"/>
  <c r="AT4" i="10"/>
  <c r="AR4" i="10"/>
  <c r="AV4" i="10" s="1"/>
  <c r="AQ4" i="10"/>
  <c r="AP4" i="10"/>
  <c r="AN4" i="10"/>
  <c r="AL4" i="10"/>
  <c r="AL42" i="8"/>
  <c r="AL44" i="8" s="1"/>
  <c r="AM20" i="8" s="1"/>
  <c r="AX24" i="8"/>
  <c r="AR24" i="8"/>
  <c r="AW24" i="8" s="1"/>
  <c r="AP24" i="8"/>
  <c r="AQ24" i="8" s="1"/>
  <c r="AN24" i="8"/>
  <c r="AL24" i="8"/>
  <c r="AX23" i="8"/>
  <c r="AR23" i="8"/>
  <c r="AW23" i="8" s="1"/>
  <c r="AP23" i="8"/>
  <c r="AQ23" i="8" s="1"/>
  <c r="AN23" i="8"/>
  <c r="AL23" i="8"/>
  <c r="AX22" i="8"/>
  <c r="AV22" i="8" s="1"/>
  <c r="AR22" i="8"/>
  <c r="AT22" i="8" s="1"/>
  <c r="AP22" i="8"/>
  <c r="AQ22" i="8" s="1"/>
  <c r="AN22" i="8"/>
  <c r="AL22" i="8"/>
  <c r="AX21" i="8"/>
  <c r="AR21" i="8"/>
  <c r="AW21" i="8" s="1"/>
  <c r="AP21" i="8"/>
  <c r="AN21" i="8"/>
  <c r="AL21" i="8"/>
  <c r="AX20" i="8"/>
  <c r="AU20" i="8" s="1"/>
  <c r="AW20" i="8"/>
  <c r="AV20" i="8"/>
  <c r="AR20" i="8"/>
  <c r="AP20" i="8"/>
  <c r="AQ20" i="8" s="1"/>
  <c r="AN20" i="8"/>
  <c r="AL20" i="8"/>
  <c r="AX19" i="8"/>
  <c r="AV19" i="8"/>
  <c r="AU19" i="8"/>
  <c r="AT19" i="8"/>
  <c r="AR19" i="8"/>
  <c r="AW19" i="8" s="1"/>
  <c r="AQ19" i="8"/>
  <c r="AP19" i="8"/>
  <c r="AN19" i="8"/>
  <c r="AL19" i="8"/>
  <c r="AX18" i="8"/>
  <c r="AR18" i="8"/>
  <c r="AW18" i="8" s="1"/>
  <c r="AP18" i="8"/>
  <c r="AQ18" i="8" s="1"/>
  <c r="AN18" i="8"/>
  <c r="AM18" i="8"/>
  <c r="AL18" i="8"/>
  <c r="AX17" i="8"/>
  <c r="AW17" i="8"/>
  <c r="AV17" i="8"/>
  <c r="AU17" i="8"/>
  <c r="AT17" i="8"/>
  <c r="AR17" i="8"/>
  <c r="AR42" i="8" s="1"/>
  <c r="AP17" i="8"/>
  <c r="AQ17" i="8" s="1"/>
  <c r="AO17" i="8"/>
  <c r="AN17" i="8"/>
  <c r="AN42" i="8" s="1"/>
  <c r="AM17" i="8"/>
  <c r="AL17" i="8"/>
  <c r="AQ16" i="8"/>
  <c r="AO16" i="8"/>
  <c r="AM16" i="8"/>
  <c r="AX11" i="8"/>
  <c r="AW11" i="8"/>
  <c r="AV11" i="8"/>
  <c r="AU11" i="8"/>
  <c r="AT11" i="8"/>
  <c r="AR11" i="8"/>
  <c r="AQ11" i="8"/>
  <c r="AP11" i="8"/>
  <c r="AN11" i="8"/>
  <c r="AL11" i="8"/>
  <c r="AX10" i="8"/>
  <c r="AT10" i="8" s="1"/>
  <c r="AW10" i="8"/>
  <c r="AV10" i="8"/>
  <c r="AR10" i="8"/>
  <c r="AU10" i="8" s="1"/>
  <c r="AP10" i="8"/>
  <c r="AQ10" i="8" s="1"/>
  <c r="AN10" i="8"/>
  <c r="AL10" i="8"/>
  <c r="AX9" i="8"/>
  <c r="AR9" i="8"/>
  <c r="AW9" i="8" s="1"/>
  <c r="AP9" i="8"/>
  <c r="AQ9" i="8" s="1"/>
  <c r="AN9" i="8"/>
  <c r="AL9" i="8"/>
  <c r="AX8" i="8"/>
  <c r="AR8" i="8"/>
  <c r="AW8" i="8" s="1"/>
  <c r="AP8" i="8"/>
  <c r="AN8" i="8"/>
  <c r="AL8" i="8"/>
  <c r="AX7" i="8"/>
  <c r="AW7" i="8"/>
  <c r="AV7" i="8"/>
  <c r="AU7" i="8"/>
  <c r="AT7" i="8"/>
  <c r="AR7" i="8"/>
  <c r="AQ7" i="8"/>
  <c r="AP7" i="8"/>
  <c r="AN7" i="8"/>
  <c r="AL7" i="8"/>
  <c r="AX6" i="8"/>
  <c r="AT6" i="8" s="1"/>
  <c r="AW6" i="8"/>
  <c r="AV6" i="8"/>
  <c r="AR6" i="8"/>
  <c r="AU6" i="8" s="1"/>
  <c r="AP6" i="8"/>
  <c r="AQ6" i="8" s="1"/>
  <c r="AN6" i="8"/>
  <c r="AL6" i="8"/>
  <c r="AX5" i="8"/>
  <c r="AR5" i="8"/>
  <c r="AW5" i="8" s="1"/>
  <c r="AP5" i="8"/>
  <c r="AQ5" i="8" s="1"/>
  <c r="AN5" i="8"/>
  <c r="AL5" i="8"/>
  <c r="AX4" i="8"/>
  <c r="AR4" i="8"/>
  <c r="AW4" i="8" s="1"/>
  <c r="AP4" i="8"/>
  <c r="AN4" i="8"/>
  <c r="AL4" i="8"/>
  <c r="AL42" i="7"/>
  <c r="AL44" i="7" s="1"/>
  <c r="AM20" i="7" s="1"/>
  <c r="AX24" i="7"/>
  <c r="AW24" i="7"/>
  <c r="AR24" i="7"/>
  <c r="AV24" i="7" s="1"/>
  <c r="AP24" i="7"/>
  <c r="AQ24" i="7" s="1"/>
  <c r="AN24" i="7"/>
  <c r="AL24" i="7"/>
  <c r="AX23" i="7"/>
  <c r="AU23" i="7"/>
  <c r="AT23" i="7"/>
  <c r="AR23" i="7"/>
  <c r="AW23" i="7" s="1"/>
  <c r="AQ23" i="7"/>
  <c r="AP23" i="7"/>
  <c r="AN23" i="7"/>
  <c r="AL23" i="7"/>
  <c r="AX22" i="7"/>
  <c r="AU22" i="7" s="1"/>
  <c r="AR22" i="7"/>
  <c r="AT22" i="7" s="1"/>
  <c r="AP22" i="7"/>
  <c r="AQ22" i="7" s="1"/>
  <c r="AN22" i="7"/>
  <c r="AL22" i="7"/>
  <c r="AX21" i="7"/>
  <c r="AR21" i="7"/>
  <c r="AW21" i="7" s="1"/>
  <c r="AP21" i="7"/>
  <c r="AQ21" i="7" s="1"/>
  <c r="AN21" i="7"/>
  <c r="AL21" i="7"/>
  <c r="AX20" i="7"/>
  <c r="AT20" i="7" s="1"/>
  <c r="AW20" i="7"/>
  <c r="AU20" i="7"/>
  <c r="AR20" i="7"/>
  <c r="AP20" i="7"/>
  <c r="AQ20" i="7" s="1"/>
  <c r="AN20" i="7"/>
  <c r="AL20" i="7"/>
  <c r="AX19" i="7"/>
  <c r="AT19" i="7"/>
  <c r="AR19" i="7"/>
  <c r="AQ19" i="7" s="1"/>
  <c r="AP19" i="7"/>
  <c r="AN19" i="7"/>
  <c r="AL19" i="7"/>
  <c r="AX18" i="7"/>
  <c r="AW18" i="7"/>
  <c r="AR18" i="7"/>
  <c r="AV18" i="7" s="1"/>
  <c r="AP18" i="7"/>
  <c r="AQ18" i="7" s="1"/>
  <c r="AN18" i="7"/>
  <c r="AO18" i="7" s="1"/>
  <c r="AL18" i="7"/>
  <c r="AM18" i="7" s="1"/>
  <c r="AX17" i="7"/>
  <c r="AW17" i="7"/>
  <c r="AV17" i="7"/>
  <c r="AU17" i="7"/>
  <c r="AT17" i="7"/>
  <c r="AR17" i="7"/>
  <c r="AQ17" i="7"/>
  <c r="AP17" i="7"/>
  <c r="AN17" i="7"/>
  <c r="AO17" i="7" s="1"/>
  <c r="AM17" i="7"/>
  <c r="AL17" i="7"/>
  <c r="AQ16" i="7"/>
  <c r="AO16" i="7"/>
  <c r="AM16" i="7"/>
  <c r="AX11" i="7"/>
  <c r="AU11" i="7"/>
  <c r="AR11" i="7"/>
  <c r="AQ11" i="7" s="1"/>
  <c r="AP11" i="7"/>
  <c r="AN11" i="7"/>
  <c r="AL11" i="7"/>
  <c r="AX10" i="7"/>
  <c r="AT10" i="7" s="1"/>
  <c r="AW10" i="7"/>
  <c r="AU10" i="7"/>
  <c r="AR10" i="7"/>
  <c r="AV10" i="7" s="1"/>
  <c r="AP10" i="7"/>
  <c r="AQ10" i="7" s="1"/>
  <c r="AN10" i="7"/>
  <c r="AL10" i="7"/>
  <c r="AX9" i="7"/>
  <c r="AW9" i="7"/>
  <c r="AR9" i="7"/>
  <c r="AV9" i="7" s="1"/>
  <c r="AP9" i="7"/>
  <c r="AQ9" i="7" s="1"/>
  <c r="AN9" i="7"/>
  <c r="AL9" i="7"/>
  <c r="AX8" i="7"/>
  <c r="AR8" i="7"/>
  <c r="AW8" i="7" s="1"/>
  <c r="AP8" i="7"/>
  <c r="AQ8" i="7" s="1"/>
  <c r="AN8" i="7"/>
  <c r="AL8" i="7"/>
  <c r="AX7" i="7"/>
  <c r="AU7" i="7"/>
  <c r="AR7" i="7"/>
  <c r="AW7" i="7" s="1"/>
  <c r="AP7" i="7"/>
  <c r="AQ7" i="7" s="1"/>
  <c r="AN7" i="7"/>
  <c r="AL7" i="7"/>
  <c r="AX6" i="7"/>
  <c r="AW6" i="7"/>
  <c r="AU6" i="7"/>
  <c r="AR6" i="7"/>
  <c r="AT6" i="7" s="1"/>
  <c r="AP6" i="7"/>
  <c r="AQ6" i="7" s="1"/>
  <c r="AN6" i="7"/>
  <c r="AL6" i="7"/>
  <c r="AX5" i="7"/>
  <c r="AW5" i="7"/>
  <c r="AR5" i="7"/>
  <c r="AV5" i="7" s="1"/>
  <c r="AP5" i="7"/>
  <c r="AQ5" i="7" s="1"/>
  <c r="AN5" i="7"/>
  <c r="AL5" i="7"/>
  <c r="AX4" i="7"/>
  <c r="AR4" i="7"/>
  <c r="AW4" i="7" s="1"/>
  <c r="AP4" i="7"/>
  <c r="AQ4" i="7" s="1"/>
  <c r="AN4" i="7"/>
  <c r="AL4" i="7"/>
  <c r="AX24" i="6"/>
  <c r="AR24" i="6"/>
  <c r="AW24" i="6" s="1"/>
  <c r="AP24" i="6"/>
  <c r="AQ24" i="6" s="1"/>
  <c r="AN24" i="6"/>
  <c r="AL24" i="6"/>
  <c r="AX23" i="6"/>
  <c r="AR23" i="6"/>
  <c r="AW23" i="6" s="1"/>
  <c r="AP23" i="6"/>
  <c r="AQ23" i="6" s="1"/>
  <c r="AN23" i="6"/>
  <c r="AL23" i="6"/>
  <c r="AX22" i="6"/>
  <c r="AV22" i="6" s="1"/>
  <c r="AW22" i="6"/>
  <c r="AR22" i="6"/>
  <c r="AT22" i="6" s="1"/>
  <c r="AP22" i="6"/>
  <c r="AQ22" i="6" s="1"/>
  <c r="AN22" i="6"/>
  <c r="AL22" i="6"/>
  <c r="AX21" i="6"/>
  <c r="AR21" i="6"/>
  <c r="AW21" i="6" s="1"/>
  <c r="AQ21" i="6"/>
  <c r="AP21" i="6"/>
  <c r="AN21" i="6"/>
  <c r="AL21" i="6"/>
  <c r="AX20" i="6"/>
  <c r="AU20" i="6" s="1"/>
  <c r="AW20" i="6"/>
  <c r="AV20" i="6"/>
  <c r="AT20" i="6"/>
  <c r="AR20" i="6"/>
  <c r="AQ20" i="6"/>
  <c r="AP20" i="6"/>
  <c r="AN20" i="6"/>
  <c r="AL20" i="6"/>
  <c r="AX19" i="6"/>
  <c r="AV19" i="6"/>
  <c r="AT19" i="6"/>
  <c r="AR19" i="6"/>
  <c r="AW19" i="6" s="1"/>
  <c r="AQ19" i="6"/>
  <c r="AP19" i="6"/>
  <c r="AN19" i="6"/>
  <c r="AL19" i="6"/>
  <c r="AX18" i="6"/>
  <c r="AR18" i="6"/>
  <c r="AW18" i="6" s="1"/>
  <c r="AP18" i="6"/>
  <c r="AQ18" i="6" s="1"/>
  <c r="AO18" i="6"/>
  <c r="AN18" i="6"/>
  <c r="AM18" i="6"/>
  <c r="AL18" i="6"/>
  <c r="AX17" i="6"/>
  <c r="AW17" i="6"/>
  <c r="AU17" i="6"/>
  <c r="AT17" i="6"/>
  <c r="AR17" i="6"/>
  <c r="AR42" i="6" s="1"/>
  <c r="AP17" i="6"/>
  <c r="AQ17" i="6" s="1"/>
  <c r="AO17" i="6"/>
  <c r="AN17" i="6"/>
  <c r="AN42" i="6" s="1"/>
  <c r="AL17" i="6"/>
  <c r="AL42" i="6" s="1"/>
  <c r="AQ16" i="6"/>
  <c r="AO16" i="6"/>
  <c r="AM16" i="6"/>
  <c r="AX11" i="6"/>
  <c r="AW11" i="6"/>
  <c r="AV11" i="6"/>
  <c r="AU11" i="6"/>
  <c r="AT11" i="6"/>
  <c r="AR11" i="6"/>
  <c r="AQ11" i="6"/>
  <c r="AP11" i="6"/>
  <c r="AN11" i="6"/>
  <c r="AL11" i="6"/>
  <c r="AX10" i="6"/>
  <c r="AW10" i="6"/>
  <c r="AV10" i="6"/>
  <c r="AT10" i="6"/>
  <c r="AR10" i="6"/>
  <c r="AU10" i="6" s="1"/>
  <c r="AP10" i="6"/>
  <c r="AQ10" i="6" s="1"/>
  <c r="AN10" i="6"/>
  <c r="AX9" i="6"/>
  <c r="AV9" i="6" s="1"/>
  <c r="AR9" i="6"/>
  <c r="AW9" i="6" s="1"/>
  <c r="AP9" i="6"/>
  <c r="AQ9" i="6" s="1"/>
  <c r="AN9" i="6"/>
  <c r="AX8" i="6"/>
  <c r="AR8" i="6"/>
  <c r="AW8" i="6" s="1"/>
  <c r="AQ8" i="6"/>
  <c r="AP8" i="6"/>
  <c r="AN8" i="6"/>
  <c r="AL8" i="6"/>
  <c r="AX7" i="6"/>
  <c r="AW7" i="6"/>
  <c r="AV7" i="6"/>
  <c r="AU7" i="6"/>
  <c r="AT7" i="6"/>
  <c r="AR7" i="6"/>
  <c r="AQ7" i="6"/>
  <c r="AP7" i="6"/>
  <c r="AN7" i="6"/>
  <c r="AL7" i="6"/>
  <c r="AX6" i="6"/>
  <c r="AW6" i="6"/>
  <c r="AV6" i="6"/>
  <c r="AT6" i="6"/>
  <c r="AR6" i="6"/>
  <c r="AU6" i="6" s="1"/>
  <c r="AP6" i="6"/>
  <c r="AQ6" i="6" s="1"/>
  <c r="AN6" i="6"/>
  <c r="AL6" i="6"/>
  <c r="AX5" i="6"/>
  <c r="AV5" i="6" s="1"/>
  <c r="AR5" i="6"/>
  <c r="AW5" i="6" s="1"/>
  <c r="AP5" i="6"/>
  <c r="AQ5" i="6" s="1"/>
  <c r="AN5" i="6"/>
  <c r="AL5" i="6"/>
  <c r="AX4" i="6"/>
  <c r="AU4" i="6" s="1"/>
  <c r="AR4" i="6"/>
  <c r="AW4" i="6" s="1"/>
  <c r="AQ4" i="6"/>
  <c r="AP4" i="6"/>
  <c r="AN4" i="6"/>
  <c r="AL4" i="6"/>
  <c r="AL46" i="5"/>
  <c r="AM23" i="5" s="1"/>
  <c r="AL42" i="5"/>
  <c r="AL43" i="5" s="1"/>
  <c r="AM19" i="5" s="1"/>
  <c r="AX24" i="5"/>
  <c r="AW24" i="5"/>
  <c r="AU24" i="5"/>
  <c r="AR24" i="5"/>
  <c r="AV24" i="5" s="1"/>
  <c r="AP24" i="5"/>
  <c r="AQ24" i="5" s="1"/>
  <c r="AN24" i="5"/>
  <c r="AL24" i="5"/>
  <c r="AX23" i="5"/>
  <c r="AW23" i="5"/>
  <c r="AT23" i="5"/>
  <c r="AR23" i="5"/>
  <c r="AV23" i="5" s="1"/>
  <c r="AQ23" i="5"/>
  <c r="AP23" i="5"/>
  <c r="AN23" i="5"/>
  <c r="AL23" i="5"/>
  <c r="AX22" i="5"/>
  <c r="AV22" i="5" s="1"/>
  <c r="AR22" i="5"/>
  <c r="AU22" i="5" s="1"/>
  <c r="AP22" i="5"/>
  <c r="AQ22" i="5" s="1"/>
  <c r="AN22" i="5"/>
  <c r="AL22" i="5"/>
  <c r="AX21" i="5"/>
  <c r="AR21" i="5"/>
  <c r="AW21" i="5" s="1"/>
  <c r="AP21" i="5"/>
  <c r="AQ21" i="5" s="1"/>
  <c r="AN21" i="5"/>
  <c r="AL21" i="5"/>
  <c r="AX20" i="5"/>
  <c r="AV20" i="5" s="1"/>
  <c r="AW20" i="5"/>
  <c r="AU20" i="5"/>
  <c r="AR20" i="5"/>
  <c r="AT20" i="5" s="1"/>
  <c r="AP20" i="5"/>
  <c r="AQ20" i="5" s="1"/>
  <c r="AN20" i="5"/>
  <c r="AL20" i="5"/>
  <c r="AX19" i="5"/>
  <c r="AT19" i="5"/>
  <c r="AR19" i="5"/>
  <c r="AW19" i="5" s="1"/>
  <c r="AP19" i="5"/>
  <c r="AQ19" i="5" s="1"/>
  <c r="AN19" i="5"/>
  <c r="AL19" i="5"/>
  <c r="AX18" i="5"/>
  <c r="AW18" i="5"/>
  <c r="AU18" i="5"/>
  <c r="AT18" i="5"/>
  <c r="AR18" i="5"/>
  <c r="AV18" i="5" s="1"/>
  <c r="AP18" i="5"/>
  <c r="AQ18" i="5" s="1"/>
  <c r="AN18" i="5"/>
  <c r="AO18" i="5" s="1"/>
  <c r="AL18" i="5"/>
  <c r="AM18" i="5" s="1"/>
  <c r="AX17" i="5"/>
  <c r="AT17" i="5" s="1"/>
  <c r="AV17" i="5"/>
  <c r="AU17" i="5"/>
  <c r="AR17" i="5"/>
  <c r="AR42" i="5" s="1"/>
  <c r="AQ17" i="5"/>
  <c r="AP17" i="5"/>
  <c r="AN17" i="5"/>
  <c r="AN42" i="5" s="1"/>
  <c r="AM17" i="5"/>
  <c r="AL17" i="5"/>
  <c r="AQ16" i="5"/>
  <c r="AO16" i="5"/>
  <c r="AM16" i="5"/>
  <c r="AX11" i="5"/>
  <c r="AU11" i="5"/>
  <c r="AR11" i="5"/>
  <c r="AV11" i="5" s="1"/>
  <c r="AP11" i="5"/>
  <c r="AQ11" i="5" s="1"/>
  <c r="AN11" i="5"/>
  <c r="AX10" i="5"/>
  <c r="AW10" i="5"/>
  <c r="AR10" i="5"/>
  <c r="AT10" i="5" s="1"/>
  <c r="AP10" i="5"/>
  <c r="AN10" i="5"/>
  <c r="AX9" i="5"/>
  <c r="AW9" i="5"/>
  <c r="AV9" i="5"/>
  <c r="AU9" i="5"/>
  <c r="AT9" i="5"/>
  <c r="AR9" i="5"/>
  <c r="AP9" i="5"/>
  <c r="AQ9" i="5" s="1"/>
  <c r="AN9" i="5"/>
  <c r="AX8" i="5"/>
  <c r="AR8" i="5"/>
  <c r="AV8" i="5" s="1"/>
  <c r="AP8" i="5"/>
  <c r="AQ8" i="5" s="1"/>
  <c r="AN8" i="5"/>
  <c r="AX7" i="5"/>
  <c r="AU7" i="5"/>
  <c r="AR7" i="5"/>
  <c r="AW7" i="5" s="1"/>
  <c r="AP7" i="5"/>
  <c r="AQ7" i="5" s="1"/>
  <c r="AN7" i="5"/>
  <c r="AX6" i="5"/>
  <c r="AW6" i="5"/>
  <c r="AR6" i="5"/>
  <c r="AU6" i="5" s="1"/>
  <c r="AP6" i="5"/>
  <c r="AN6" i="5"/>
  <c r="AX5" i="5"/>
  <c r="AW5" i="5"/>
  <c r="AV5" i="5"/>
  <c r="AU5" i="5"/>
  <c r="AT5" i="5"/>
  <c r="AR5" i="5"/>
  <c r="AP5" i="5"/>
  <c r="AQ5" i="5" s="1"/>
  <c r="AX4" i="5"/>
  <c r="AR4" i="5"/>
  <c r="AW4" i="5" s="1"/>
  <c r="AP4" i="5"/>
  <c r="AQ4" i="5" s="1"/>
  <c r="AX24" i="4"/>
  <c r="AW24" i="4"/>
  <c r="AR24" i="4"/>
  <c r="AV24" i="4" s="1"/>
  <c r="AP24" i="4"/>
  <c r="AQ24" i="4" s="1"/>
  <c r="AN24" i="4"/>
  <c r="AL24" i="4"/>
  <c r="AX23" i="4"/>
  <c r="AR23" i="4"/>
  <c r="AT23" i="4" s="1"/>
  <c r="AQ23" i="4"/>
  <c r="AP23" i="4"/>
  <c r="AN23" i="4"/>
  <c r="AL23" i="4"/>
  <c r="AX22" i="4"/>
  <c r="AU22" i="4" s="1"/>
  <c r="AW22" i="4"/>
  <c r="AV22" i="4"/>
  <c r="AR22" i="4"/>
  <c r="AT22" i="4" s="1"/>
  <c r="AP22" i="4"/>
  <c r="AQ22" i="4" s="1"/>
  <c r="AN22" i="4"/>
  <c r="AL22" i="4"/>
  <c r="AX21" i="4"/>
  <c r="AR21" i="4"/>
  <c r="AW21" i="4" s="1"/>
  <c r="AP21" i="4"/>
  <c r="AQ21" i="4" s="1"/>
  <c r="AN21" i="4"/>
  <c r="AL21" i="4"/>
  <c r="AX20" i="4"/>
  <c r="AT20" i="4" s="1"/>
  <c r="AW20" i="4"/>
  <c r="AV20" i="4"/>
  <c r="AU20" i="4"/>
  <c r="AR20" i="4"/>
  <c r="AP20" i="4"/>
  <c r="AQ20" i="4" s="1"/>
  <c r="AN20" i="4"/>
  <c r="AL20" i="4"/>
  <c r="AX19" i="4"/>
  <c r="AR19" i="4"/>
  <c r="AQ19" i="4" s="1"/>
  <c r="AP19" i="4"/>
  <c r="AN19" i="4"/>
  <c r="AL19" i="4"/>
  <c r="AX18" i="4"/>
  <c r="AW18" i="4"/>
  <c r="AR18" i="4"/>
  <c r="AV18" i="4" s="1"/>
  <c r="AP18" i="4"/>
  <c r="AQ18" i="4" s="1"/>
  <c r="AN18" i="4"/>
  <c r="AM18" i="4" s="1"/>
  <c r="AL18" i="4"/>
  <c r="AX17" i="4"/>
  <c r="AV17" i="4"/>
  <c r="AU17" i="4"/>
  <c r="AT17" i="4"/>
  <c r="AR17" i="4"/>
  <c r="AR42" i="4" s="1"/>
  <c r="AP17" i="4"/>
  <c r="AQ17" i="4" s="1"/>
  <c r="AN17" i="4"/>
  <c r="AN42" i="4" s="1"/>
  <c r="AL17" i="4"/>
  <c r="AL42" i="4" s="1"/>
  <c r="AQ16" i="4"/>
  <c r="AO16" i="4"/>
  <c r="AM16" i="4"/>
  <c r="AX11" i="4"/>
  <c r="AR11" i="4"/>
  <c r="AQ11" i="4" s="1"/>
  <c r="AP11" i="4"/>
  <c r="AN11" i="4"/>
  <c r="AL11" i="4"/>
  <c r="AX10" i="4"/>
  <c r="AT10" i="4" s="1"/>
  <c r="AW10" i="4"/>
  <c r="AV10" i="4"/>
  <c r="AU10" i="4"/>
  <c r="AR10" i="4"/>
  <c r="AP10" i="4"/>
  <c r="AQ10" i="4" s="1"/>
  <c r="AN10" i="4"/>
  <c r="AL10" i="4"/>
  <c r="AX9" i="4"/>
  <c r="AV9" i="4" s="1"/>
  <c r="AW9" i="4"/>
  <c r="AR9" i="4"/>
  <c r="AT9" i="4" s="1"/>
  <c r="AP9" i="4"/>
  <c r="AQ9" i="4" s="1"/>
  <c r="AN9" i="4"/>
  <c r="AL9" i="4"/>
  <c r="AX8" i="4"/>
  <c r="AR8" i="4"/>
  <c r="AW8" i="4" s="1"/>
  <c r="AP8" i="4"/>
  <c r="AQ8" i="4" s="1"/>
  <c r="AN8" i="4"/>
  <c r="AL8" i="4"/>
  <c r="AX7" i="4"/>
  <c r="AR7" i="4"/>
  <c r="AQ7" i="4" s="1"/>
  <c r="AP7" i="4"/>
  <c r="AN7" i="4"/>
  <c r="AL7" i="4"/>
  <c r="AX6" i="4"/>
  <c r="AT6" i="4" s="1"/>
  <c r="AW6" i="4"/>
  <c r="AV6" i="4"/>
  <c r="AU6" i="4"/>
  <c r="AR6" i="4"/>
  <c r="AQ6" i="4" s="1"/>
  <c r="AP6" i="4"/>
  <c r="AN6" i="4"/>
  <c r="AL6" i="4"/>
  <c r="AX5" i="4"/>
  <c r="AV5" i="4" s="1"/>
  <c r="AW5" i="4"/>
  <c r="AR5" i="4"/>
  <c r="AP5" i="4"/>
  <c r="AQ5" i="4" s="1"/>
  <c r="AN5" i="4"/>
  <c r="AL5" i="4"/>
  <c r="AX4" i="4"/>
  <c r="AR4" i="4"/>
  <c r="AT4" i="4" s="1"/>
  <c r="AP4" i="4"/>
  <c r="AQ4" i="4" s="1"/>
  <c r="AN4" i="4"/>
  <c r="AL4" i="4"/>
  <c r="AL42" i="3"/>
  <c r="AL44" i="3" s="1"/>
  <c r="AM20" i="3" s="1"/>
  <c r="AX24" i="3"/>
  <c r="AW24" i="3"/>
  <c r="AR24" i="3"/>
  <c r="AV24" i="3" s="1"/>
  <c r="AP24" i="3"/>
  <c r="AQ24" i="3" s="1"/>
  <c r="AN24" i="3"/>
  <c r="AL24" i="3"/>
  <c r="AX23" i="3"/>
  <c r="AT23" i="3"/>
  <c r="AR23" i="3"/>
  <c r="AW23" i="3" s="1"/>
  <c r="AQ23" i="3"/>
  <c r="AP23" i="3"/>
  <c r="AN23" i="3"/>
  <c r="AL23" i="3"/>
  <c r="AX22" i="3"/>
  <c r="AV22" i="3" s="1"/>
  <c r="AR22" i="3"/>
  <c r="AT22" i="3" s="1"/>
  <c r="AP22" i="3"/>
  <c r="AQ22" i="3" s="1"/>
  <c r="AN22" i="3"/>
  <c r="AL22" i="3"/>
  <c r="AX21" i="3"/>
  <c r="AR21" i="3"/>
  <c r="AW21" i="3" s="1"/>
  <c r="AP21" i="3"/>
  <c r="AQ21" i="3" s="1"/>
  <c r="AN21" i="3"/>
  <c r="AL21" i="3"/>
  <c r="AX20" i="3"/>
  <c r="AU20" i="3" s="1"/>
  <c r="AW20" i="3"/>
  <c r="AR20" i="3"/>
  <c r="AP20" i="3"/>
  <c r="AQ20" i="3" s="1"/>
  <c r="AN20" i="3"/>
  <c r="AL20" i="3"/>
  <c r="AX19" i="3"/>
  <c r="AU19" i="3"/>
  <c r="AT19" i="3"/>
  <c r="AR19" i="3"/>
  <c r="AQ19" i="3" s="1"/>
  <c r="AP19" i="3"/>
  <c r="AN19" i="3"/>
  <c r="AL19" i="3"/>
  <c r="AX18" i="3"/>
  <c r="AW18" i="3"/>
  <c r="AR18" i="3"/>
  <c r="AV18" i="3" s="1"/>
  <c r="AP18" i="3"/>
  <c r="AQ18" i="3" s="1"/>
  <c r="AN18" i="3"/>
  <c r="AM18" i="3" s="1"/>
  <c r="AL18" i="3"/>
  <c r="AX17" i="3"/>
  <c r="AW17" i="3"/>
  <c r="AV17" i="3"/>
  <c r="AU17" i="3"/>
  <c r="AT17" i="3"/>
  <c r="AR17" i="3"/>
  <c r="AP17" i="3"/>
  <c r="AQ17" i="3" s="1"/>
  <c r="AN17" i="3"/>
  <c r="AO17" i="3" s="1"/>
  <c r="AM17" i="3"/>
  <c r="AL17" i="3"/>
  <c r="AQ16" i="3"/>
  <c r="AO16" i="3"/>
  <c r="AM16" i="3"/>
  <c r="AX11" i="3"/>
  <c r="AV11" i="3"/>
  <c r="AU11" i="3"/>
  <c r="AR11" i="3"/>
  <c r="AQ11" i="3" s="1"/>
  <c r="AP11" i="3"/>
  <c r="AN11" i="3"/>
  <c r="AL11" i="3"/>
  <c r="AX10" i="3"/>
  <c r="AT10" i="3" s="1"/>
  <c r="AW10" i="3"/>
  <c r="AU10" i="3"/>
  <c r="AR10" i="3"/>
  <c r="AP10" i="3"/>
  <c r="AQ10" i="3" s="1"/>
  <c r="AN10" i="3"/>
  <c r="AL10" i="3"/>
  <c r="AX9" i="3"/>
  <c r="AW9" i="3"/>
  <c r="AR9" i="3"/>
  <c r="AV9" i="3" s="1"/>
  <c r="AP9" i="3"/>
  <c r="AQ9" i="3" s="1"/>
  <c r="AN9" i="3"/>
  <c r="AL9" i="3"/>
  <c r="AX8" i="3"/>
  <c r="AR8" i="3"/>
  <c r="AW8" i="3" s="1"/>
  <c r="AP8" i="3"/>
  <c r="AQ8" i="3" s="1"/>
  <c r="AN8" i="3"/>
  <c r="AL8" i="3"/>
  <c r="AX7" i="3"/>
  <c r="AU7" i="3"/>
  <c r="AR7" i="3"/>
  <c r="AQ7" i="3" s="1"/>
  <c r="AP7" i="3"/>
  <c r="AN7" i="3"/>
  <c r="AL7" i="3"/>
  <c r="AX6" i="3"/>
  <c r="AT6" i="3" s="1"/>
  <c r="AW6" i="3"/>
  <c r="AU6" i="3"/>
  <c r="AR6" i="3"/>
  <c r="AP6" i="3"/>
  <c r="AQ6" i="3" s="1"/>
  <c r="AN6" i="3"/>
  <c r="AL6" i="3"/>
  <c r="AX5" i="3"/>
  <c r="AW5" i="3"/>
  <c r="AR5" i="3"/>
  <c r="AV5" i="3" s="1"/>
  <c r="AP5" i="3"/>
  <c r="AQ5" i="3" s="1"/>
  <c r="AN5" i="3"/>
  <c r="AL5" i="3"/>
  <c r="AX4" i="3"/>
  <c r="AR4" i="3"/>
  <c r="AW4" i="3" s="1"/>
  <c r="AP4" i="3"/>
  <c r="AQ4" i="3" s="1"/>
  <c r="AN4" i="3"/>
  <c r="AL4" i="3"/>
  <c r="AS23" i="1"/>
  <c r="AQ16" i="1"/>
  <c r="AO16" i="1"/>
  <c r="AM16" i="1"/>
  <c r="AQ16" i="2"/>
  <c r="AO16" i="2"/>
  <c r="AM16" i="2"/>
  <c r="AL17" i="1"/>
  <c r="AX24" i="1"/>
  <c r="AV24" i="1" s="1"/>
  <c r="AR24" i="1"/>
  <c r="AW24" i="1" s="1"/>
  <c r="AP24" i="1"/>
  <c r="AQ24" i="1" s="1"/>
  <c r="AN24" i="1"/>
  <c r="AL24" i="1"/>
  <c r="AX23" i="1"/>
  <c r="AR23" i="1"/>
  <c r="AW23" i="1" s="1"/>
  <c r="AP23" i="1"/>
  <c r="AQ23" i="1" s="1"/>
  <c r="AN23" i="1"/>
  <c r="AL23" i="1"/>
  <c r="AX22" i="1"/>
  <c r="AU22" i="1" s="1"/>
  <c r="AW22" i="1"/>
  <c r="AT22" i="1"/>
  <c r="AR22" i="1"/>
  <c r="AV22" i="1" s="1"/>
  <c r="AQ22" i="1"/>
  <c r="AP22" i="1"/>
  <c r="AN22" i="1"/>
  <c r="AL22" i="1"/>
  <c r="AX21" i="1"/>
  <c r="AV21" i="1"/>
  <c r="AR21" i="1"/>
  <c r="AW21" i="1" s="1"/>
  <c r="AQ21" i="1"/>
  <c r="AP21" i="1"/>
  <c r="AN21" i="1"/>
  <c r="AL21" i="1"/>
  <c r="AX20" i="1"/>
  <c r="AW20" i="1"/>
  <c r="AV20" i="1"/>
  <c r="AT20" i="1"/>
  <c r="AR20" i="1"/>
  <c r="AU20" i="1" s="1"/>
  <c r="AQ20" i="1"/>
  <c r="AP20" i="1"/>
  <c r="AN20" i="1"/>
  <c r="AL20" i="1"/>
  <c r="AX19" i="1"/>
  <c r="AW19" i="1" s="1"/>
  <c r="AR19" i="1"/>
  <c r="AP19" i="1"/>
  <c r="AQ19" i="1" s="1"/>
  <c r="AN19" i="1"/>
  <c r="AL19" i="1"/>
  <c r="AX18" i="1"/>
  <c r="AU18" i="1" s="1"/>
  <c r="AR18" i="1"/>
  <c r="AW18" i="1" s="1"/>
  <c r="AP18" i="1"/>
  <c r="AN18" i="1"/>
  <c r="AL18" i="1"/>
  <c r="AX17" i="1"/>
  <c r="AR17" i="1"/>
  <c r="AP17" i="1"/>
  <c r="AN17" i="1"/>
  <c r="AO17" i="1" s="1"/>
  <c r="AX11" i="1"/>
  <c r="AW11" i="1"/>
  <c r="AV11" i="1"/>
  <c r="AU11" i="1"/>
  <c r="AT11" i="1"/>
  <c r="AR11" i="1"/>
  <c r="AP11" i="1"/>
  <c r="AQ11" i="1" s="1"/>
  <c r="AN11" i="1"/>
  <c r="AL11" i="1"/>
  <c r="AX10" i="1"/>
  <c r="AR10" i="1"/>
  <c r="AW10" i="1" s="1"/>
  <c r="AP10" i="1"/>
  <c r="AQ10" i="1" s="1"/>
  <c r="AN10" i="1"/>
  <c r="AL10" i="1"/>
  <c r="AX9" i="1"/>
  <c r="AV9" i="1"/>
  <c r="AU9" i="1"/>
  <c r="AR9" i="1"/>
  <c r="AT9" i="1" s="1"/>
  <c r="AQ9" i="1"/>
  <c r="AP9" i="1"/>
  <c r="AN9" i="1"/>
  <c r="AL9" i="1"/>
  <c r="AX8" i="1"/>
  <c r="AU8" i="1" s="1"/>
  <c r="AW8" i="1"/>
  <c r="AT8" i="1"/>
  <c r="AR8" i="1"/>
  <c r="AV8" i="1" s="1"/>
  <c r="AQ8" i="1"/>
  <c r="AP8" i="1"/>
  <c r="AN8" i="1"/>
  <c r="AL8" i="1"/>
  <c r="AX7" i="1"/>
  <c r="AW7" i="1"/>
  <c r="AV7" i="1"/>
  <c r="AU7" i="1"/>
  <c r="AT7" i="1"/>
  <c r="AR7" i="1"/>
  <c r="AP7" i="1"/>
  <c r="AQ7" i="1" s="1"/>
  <c r="AN7" i="1"/>
  <c r="AL7" i="1"/>
  <c r="AX6" i="1"/>
  <c r="AR6" i="1"/>
  <c r="AW6" i="1" s="1"/>
  <c r="AP6" i="1"/>
  <c r="AQ6" i="1" s="1"/>
  <c r="AN6" i="1"/>
  <c r="AL6" i="1"/>
  <c r="AX5" i="1"/>
  <c r="AV5" i="1"/>
  <c r="AU5" i="1"/>
  <c r="AR5" i="1"/>
  <c r="AT5" i="1" s="1"/>
  <c r="AQ5" i="1"/>
  <c r="AP5" i="1"/>
  <c r="AN5" i="1"/>
  <c r="AL5" i="1"/>
  <c r="AX4" i="1"/>
  <c r="AU4" i="1" s="1"/>
  <c r="AW4" i="1"/>
  <c r="AT4" i="1"/>
  <c r="AR4" i="1"/>
  <c r="AV4" i="1" s="1"/>
  <c r="AQ4" i="1"/>
  <c r="AP4" i="1"/>
  <c r="AN4" i="1"/>
  <c r="AL4" i="1"/>
  <c r="AL44" i="24" l="1"/>
  <c r="AM20" i="24" s="1"/>
  <c r="AL46" i="24"/>
  <c r="AM23" i="24" s="1"/>
  <c r="AL43" i="24"/>
  <c r="AM19" i="24" s="1"/>
  <c r="AL45" i="24"/>
  <c r="AM21" i="24" s="1"/>
  <c r="AR46" i="25"/>
  <c r="AS23" i="25" s="1"/>
  <c r="AS17" i="25"/>
  <c r="AR43" i="25"/>
  <c r="AS19" i="25" s="1"/>
  <c r="AR45" i="25"/>
  <c r="AS21" i="25" s="1"/>
  <c r="AR44" i="25"/>
  <c r="AS20" i="25" s="1"/>
  <c r="AR46" i="23"/>
  <c r="AS23" i="23" s="1"/>
  <c r="AS17" i="23"/>
  <c r="AR43" i="23"/>
  <c r="AS19" i="23" s="1"/>
  <c r="AR45" i="23"/>
  <c r="AS21" i="23" s="1"/>
  <c r="AR44" i="23"/>
  <c r="AS20" i="23" s="1"/>
  <c r="AL44" i="19"/>
  <c r="AM20" i="19" s="1"/>
  <c r="AL46" i="19"/>
  <c r="AM23" i="19" s="1"/>
  <c r="AL43" i="19"/>
  <c r="AM19" i="19" s="1"/>
  <c r="AL45" i="19"/>
  <c r="AM21" i="19" s="1"/>
  <c r="AR46" i="17"/>
  <c r="AS23" i="17" s="1"/>
  <c r="AS17" i="17"/>
  <c r="AR43" i="17"/>
  <c r="AS19" i="17" s="1"/>
  <c r="AR45" i="17"/>
  <c r="AS21" i="17" s="1"/>
  <c r="AR44" i="17"/>
  <c r="AS20" i="17" s="1"/>
  <c r="AN46" i="16"/>
  <c r="AO23" i="16" s="1"/>
  <c r="AN43" i="16"/>
  <c r="AO19" i="16" s="1"/>
  <c r="AN45" i="16"/>
  <c r="AO21" i="16" s="1"/>
  <c r="AN44" i="16"/>
  <c r="AO20" i="16" s="1"/>
  <c r="AL44" i="16"/>
  <c r="AM20" i="16" s="1"/>
  <c r="AL46" i="16"/>
  <c r="AM23" i="16" s="1"/>
  <c r="AL43" i="16"/>
  <c r="AM19" i="16" s="1"/>
  <c r="AL45" i="16"/>
  <c r="AM21" i="16" s="1"/>
  <c r="AN43" i="14"/>
  <c r="AO19" i="14" s="1"/>
  <c r="AN45" i="14"/>
  <c r="AO21" i="14" s="1"/>
  <c r="AN46" i="14"/>
  <c r="AO23" i="14" s="1"/>
  <c r="AN44" i="14"/>
  <c r="AO20" i="14" s="1"/>
  <c r="AR46" i="12"/>
  <c r="AS23" i="12" s="1"/>
  <c r="AS17" i="12"/>
  <c r="AR44" i="12"/>
  <c r="AS20" i="12" s="1"/>
  <c r="AR43" i="12"/>
  <c r="AS19" i="12" s="1"/>
  <c r="AR45" i="12"/>
  <c r="AS21" i="12" s="1"/>
  <c r="AN46" i="12"/>
  <c r="AO23" i="12" s="1"/>
  <c r="AN44" i="12"/>
  <c r="AO20" i="12" s="1"/>
  <c r="AN43" i="12"/>
  <c r="AO19" i="12" s="1"/>
  <c r="AN45" i="12"/>
  <c r="AO21" i="12" s="1"/>
  <c r="AL44" i="11"/>
  <c r="AM20" i="11" s="1"/>
  <c r="AL43" i="11"/>
  <c r="AM19" i="11" s="1"/>
  <c r="AL46" i="11"/>
  <c r="AM23" i="11" s="1"/>
  <c r="AL45" i="11"/>
  <c r="AM21" i="11" s="1"/>
  <c r="AR46" i="11"/>
  <c r="AS23" i="11" s="1"/>
  <c r="AS17" i="11"/>
  <c r="AR43" i="11"/>
  <c r="AS19" i="11" s="1"/>
  <c r="AR45" i="11"/>
  <c r="AS21" i="11" s="1"/>
  <c r="AR44" i="11"/>
  <c r="AS20" i="11" s="1"/>
  <c r="AL44" i="10"/>
  <c r="AM20" i="10" s="1"/>
  <c r="AL46" i="10"/>
  <c r="AM23" i="10" s="1"/>
  <c r="AL43" i="10"/>
  <c r="AM19" i="10" s="1"/>
  <c r="AL45" i="10"/>
  <c r="AM21" i="10" s="1"/>
  <c r="AR46" i="10"/>
  <c r="AS23" i="10" s="1"/>
  <c r="AS17" i="10"/>
  <c r="AR43" i="10"/>
  <c r="AS19" i="10" s="1"/>
  <c r="AR45" i="10"/>
  <c r="AS21" i="10" s="1"/>
  <c r="AR44" i="10"/>
  <c r="AS20" i="10" s="1"/>
  <c r="AW6" i="10"/>
  <c r="AW10" i="10"/>
  <c r="AM17" i="10"/>
  <c r="AW20" i="10"/>
  <c r="AT23" i="10"/>
  <c r="AN42" i="10"/>
  <c r="AU4" i="10"/>
  <c r="AU8" i="10"/>
  <c r="AV19" i="10"/>
  <c r="AT21" i="10"/>
  <c r="AU23" i="10"/>
  <c r="AT5" i="10"/>
  <c r="AT9" i="10"/>
  <c r="AT18" i="10"/>
  <c r="AU21" i="10"/>
  <c r="AV23" i="10"/>
  <c r="AT24" i="10"/>
  <c r="AU9" i="10"/>
  <c r="AU18" i="10"/>
  <c r="AV21" i="10"/>
  <c r="AW23" i="10"/>
  <c r="AU24" i="10"/>
  <c r="AV5" i="10"/>
  <c r="AT6" i="10"/>
  <c r="AT10" i="10"/>
  <c r="AU22" i="10"/>
  <c r="AV24" i="10"/>
  <c r="AR46" i="8"/>
  <c r="AS23" i="8" s="1"/>
  <c r="AS17" i="8"/>
  <c r="AR43" i="8"/>
  <c r="AS19" i="8" s="1"/>
  <c r="AR45" i="8"/>
  <c r="AS21" i="8" s="1"/>
  <c r="AR44" i="8"/>
  <c r="AS20" i="8" s="1"/>
  <c r="AN46" i="8"/>
  <c r="AO23" i="8" s="1"/>
  <c r="AN43" i="8"/>
  <c r="AO19" i="8" s="1"/>
  <c r="AN45" i="8"/>
  <c r="AO21" i="8" s="1"/>
  <c r="AN44" i="8"/>
  <c r="AO20" i="8" s="1"/>
  <c r="AQ4" i="8"/>
  <c r="AQ8" i="8"/>
  <c r="AO18" i="8"/>
  <c r="AQ21" i="8"/>
  <c r="AW22" i="8"/>
  <c r="AT4" i="8"/>
  <c r="AT8" i="8"/>
  <c r="AT23" i="8"/>
  <c r="AL45" i="8"/>
  <c r="AM21" i="8" s="1"/>
  <c r="AU4" i="8"/>
  <c r="AU8" i="8"/>
  <c r="AT21" i="8"/>
  <c r="AU23" i="8"/>
  <c r="AV4" i="8"/>
  <c r="AT5" i="8"/>
  <c r="AV8" i="8"/>
  <c r="AT9" i="8"/>
  <c r="AT18" i="8"/>
  <c r="AU21" i="8"/>
  <c r="AV23" i="8"/>
  <c r="AT24" i="8"/>
  <c r="AL43" i="8"/>
  <c r="AM19" i="8" s="1"/>
  <c r="AU5" i="8"/>
  <c r="AU9" i="8"/>
  <c r="AU18" i="8"/>
  <c r="AV21" i="8"/>
  <c r="AU24" i="8"/>
  <c r="AL46" i="8"/>
  <c r="AM23" i="8" s="1"/>
  <c r="AV5" i="8"/>
  <c r="AV9" i="8"/>
  <c r="AV18" i="8"/>
  <c r="AT20" i="8"/>
  <c r="AU22" i="8"/>
  <c r="AV24" i="8"/>
  <c r="AV22" i="7"/>
  <c r="AV6" i="7"/>
  <c r="AT7" i="7"/>
  <c r="AT11" i="7"/>
  <c r="AV20" i="7"/>
  <c r="AW22" i="7"/>
  <c r="AT4" i="7"/>
  <c r="AV7" i="7"/>
  <c r="AT8" i="7"/>
  <c r="AU19" i="7"/>
  <c r="AN42" i="7"/>
  <c r="AL45" i="7"/>
  <c r="AM21" i="7" s="1"/>
  <c r="AU4" i="7"/>
  <c r="AU8" i="7"/>
  <c r="AW11" i="7"/>
  <c r="AV19" i="7"/>
  <c r="AT21" i="7"/>
  <c r="AR42" i="7"/>
  <c r="AV4" i="7"/>
  <c r="AT5" i="7"/>
  <c r="AV8" i="7"/>
  <c r="AT9" i="7"/>
  <c r="AT18" i="7"/>
  <c r="AW19" i="7"/>
  <c r="AU21" i="7"/>
  <c r="AV23" i="7"/>
  <c r="AT24" i="7"/>
  <c r="AL43" i="7"/>
  <c r="AM19" i="7" s="1"/>
  <c r="AV11" i="7"/>
  <c r="AU5" i="7"/>
  <c r="AU9" i="7"/>
  <c r="AU18" i="7"/>
  <c r="AV21" i="7"/>
  <c r="AU24" i="7"/>
  <c r="AL46" i="7"/>
  <c r="AM23" i="7" s="1"/>
  <c r="AL44" i="6"/>
  <c r="AM20" i="6" s="1"/>
  <c r="AL46" i="6"/>
  <c r="AM23" i="6" s="1"/>
  <c r="AL43" i="6"/>
  <c r="AM19" i="6" s="1"/>
  <c r="AL45" i="6"/>
  <c r="AM21" i="6" s="1"/>
  <c r="AN46" i="6"/>
  <c r="AO23" i="6" s="1"/>
  <c r="AN43" i="6"/>
  <c r="AO19" i="6" s="1"/>
  <c r="AN45" i="6"/>
  <c r="AO21" i="6" s="1"/>
  <c r="AN44" i="6"/>
  <c r="AO20" i="6" s="1"/>
  <c r="AR46" i="6"/>
  <c r="AS23" i="6" s="1"/>
  <c r="AS17" i="6"/>
  <c r="AR43" i="6"/>
  <c r="AS19" i="6" s="1"/>
  <c r="AR45" i="6"/>
  <c r="AS21" i="6" s="1"/>
  <c r="AR44" i="6"/>
  <c r="AS20" i="6" s="1"/>
  <c r="AM17" i="6"/>
  <c r="AT4" i="6"/>
  <c r="AT8" i="6"/>
  <c r="AV17" i="6"/>
  <c r="AU19" i="6"/>
  <c r="AT23" i="6"/>
  <c r="AU8" i="6"/>
  <c r="AT21" i="6"/>
  <c r="AU23" i="6"/>
  <c r="AV4" i="6"/>
  <c r="AT5" i="6"/>
  <c r="AV8" i="6"/>
  <c r="AT9" i="6"/>
  <c r="AT18" i="6"/>
  <c r="AU21" i="6"/>
  <c r="AV23" i="6"/>
  <c r="AT24" i="6"/>
  <c r="AU5" i="6"/>
  <c r="AU9" i="6"/>
  <c r="AU18" i="6"/>
  <c r="AV21" i="6"/>
  <c r="AU24" i="6"/>
  <c r="AV18" i="6"/>
  <c r="AU22" i="6"/>
  <c r="AV24" i="6"/>
  <c r="AN46" i="5"/>
  <c r="AO23" i="5" s="1"/>
  <c r="AN43" i="5"/>
  <c r="AO19" i="5" s="1"/>
  <c r="AN45" i="5"/>
  <c r="AO21" i="5" s="1"/>
  <c r="AN44" i="5"/>
  <c r="AO20" i="5" s="1"/>
  <c r="AR43" i="5"/>
  <c r="AS19" i="5" s="1"/>
  <c r="AR45" i="5"/>
  <c r="AS21" i="5" s="1"/>
  <c r="AR44" i="5"/>
  <c r="AS20" i="5" s="1"/>
  <c r="AR46" i="5"/>
  <c r="AS23" i="5" s="1"/>
  <c r="AS17" i="5"/>
  <c r="AW8" i="5"/>
  <c r="AU10" i="5"/>
  <c r="AL44" i="5"/>
  <c r="AM20" i="5" s="1"/>
  <c r="AV6" i="5"/>
  <c r="AT7" i="5"/>
  <c r="AV10" i="5"/>
  <c r="AT11" i="5"/>
  <c r="AW22" i="5"/>
  <c r="AT4" i="5"/>
  <c r="AV7" i="5"/>
  <c r="AU19" i="5"/>
  <c r="AL45" i="5"/>
  <c r="AM21" i="5" s="1"/>
  <c r="AU4" i="5"/>
  <c r="AU8" i="5"/>
  <c r="AW11" i="5"/>
  <c r="AO17" i="5"/>
  <c r="AW17" i="5"/>
  <c r="AV19" i="5"/>
  <c r="AT21" i="5"/>
  <c r="AU23" i="5"/>
  <c r="AT8" i="5"/>
  <c r="AV4" i="5"/>
  <c r="AQ6" i="5"/>
  <c r="AQ10" i="5"/>
  <c r="AU21" i="5"/>
  <c r="AT24" i="5"/>
  <c r="AV21" i="5"/>
  <c r="AT22" i="5"/>
  <c r="AT6" i="5"/>
  <c r="AR43" i="4"/>
  <c r="AS19" i="4" s="1"/>
  <c r="AR46" i="4"/>
  <c r="AS23" i="4" s="1"/>
  <c r="AS17" i="4"/>
  <c r="AR45" i="4"/>
  <c r="AS21" i="4" s="1"/>
  <c r="AR44" i="4"/>
  <c r="AS20" i="4" s="1"/>
  <c r="AN46" i="4"/>
  <c r="AO23" i="4" s="1"/>
  <c r="AN43" i="4"/>
  <c r="AO19" i="4" s="1"/>
  <c r="AN44" i="4"/>
  <c r="AO20" i="4" s="1"/>
  <c r="AN45" i="4"/>
  <c r="AO21" i="4" s="1"/>
  <c r="AL46" i="4"/>
  <c r="AM23" i="4" s="1"/>
  <c r="AL43" i="4"/>
  <c r="AM19" i="4" s="1"/>
  <c r="AL44" i="4"/>
  <c r="AM20" i="4" s="1"/>
  <c r="AL45" i="4"/>
  <c r="AM21" i="4" s="1"/>
  <c r="AU7" i="4"/>
  <c r="AV7" i="4"/>
  <c r="AU4" i="4"/>
  <c r="AW7" i="4"/>
  <c r="AU8" i="4"/>
  <c r="AW11" i="4"/>
  <c r="AO17" i="4"/>
  <c r="AW17" i="4"/>
  <c r="AV19" i="4"/>
  <c r="AT21" i="4"/>
  <c r="AU23" i="4"/>
  <c r="AT11" i="4"/>
  <c r="AO18" i="4"/>
  <c r="AU11" i="4"/>
  <c r="AU19" i="4"/>
  <c r="AV4" i="4"/>
  <c r="AT5" i="4"/>
  <c r="AV8" i="4"/>
  <c r="AT18" i="4"/>
  <c r="AW19" i="4"/>
  <c r="AU21" i="4"/>
  <c r="AV23" i="4"/>
  <c r="AT24" i="4"/>
  <c r="AT7" i="4"/>
  <c r="AM17" i="4"/>
  <c r="AT19" i="4"/>
  <c r="AT8" i="4"/>
  <c r="AW4" i="4"/>
  <c r="AU5" i="4"/>
  <c r="AU9" i="4"/>
  <c r="AU18" i="4"/>
  <c r="AV21" i="4"/>
  <c r="AW23" i="4"/>
  <c r="AU24" i="4"/>
  <c r="AV11" i="4"/>
  <c r="AV6" i="3"/>
  <c r="AT7" i="3"/>
  <c r="AV10" i="3"/>
  <c r="AT11" i="3"/>
  <c r="AO18" i="3"/>
  <c r="AV20" i="3"/>
  <c r="AW22" i="3"/>
  <c r="AT4" i="3"/>
  <c r="AT8" i="3"/>
  <c r="AN42" i="3"/>
  <c r="AU4" i="3"/>
  <c r="AW7" i="3"/>
  <c r="AU8" i="3"/>
  <c r="AW11" i="3"/>
  <c r="AV19" i="3"/>
  <c r="AT21" i="3"/>
  <c r="AU23" i="3"/>
  <c r="AR42" i="3"/>
  <c r="AV4" i="3"/>
  <c r="AT5" i="3"/>
  <c r="AV8" i="3"/>
  <c r="AT9" i="3"/>
  <c r="AT18" i="3"/>
  <c r="AW19" i="3"/>
  <c r="AU21" i="3"/>
  <c r="AV23" i="3"/>
  <c r="AT24" i="3"/>
  <c r="AL43" i="3"/>
  <c r="AM19" i="3" s="1"/>
  <c r="AV7" i="3"/>
  <c r="AU5" i="3"/>
  <c r="AU9" i="3"/>
  <c r="AU18" i="3"/>
  <c r="AV21" i="3"/>
  <c r="AU24" i="3"/>
  <c r="AL46" i="3"/>
  <c r="AM23" i="3" s="1"/>
  <c r="AL45" i="3"/>
  <c r="AM21" i="3" s="1"/>
  <c r="AT20" i="3"/>
  <c r="AU22" i="3"/>
  <c r="AR42" i="1"/>
  <c r="AQ18" i="1"/>
  <c r="AU17" i="1"/>
  <c r="AW17" i="1"/>
  <c r="AT17" i="1"/>
  <c r="AQ17" i="1"/>
  <c r="AL42" i="1"/>
  <c r="AL44" i="1" s="1"/>
  <c r="AM20" i="1" s="1"/>
  <c r="AN42" i="1"/>
  <c r="AN46" i="1" s="1"/>
  <c r="AO23" i="1" s="1"/>
  <c r="AO18" i="1"/>
  <c r="AM18" i="1"/>
  <c r="AR46" i="1"/>
  <c r="AS17" i="1"/>
  <c r="AR43" i="1"/>
  <c r="AS19" i="1" s="1"/>
  <c r="AR45" i="1"/>
  <c r="AS21" i="1" s="1"/>
  <c r="AR44" i="1"/>
  <c r="AS20" i="1" s="1"/>
  <c r="AT6" i="1"/>
  <c r="AT10" i="1"/>
  <c r="AM17" i="1"/>
  <c r="AT19" i="1"/>
  <c r="AT23" i="1"/>
  <c r="AW5" i="1"/>
  <c r="AU6" i="1"/>
  <c r="AW9" i="1"/>
  <c r="AU10" i="1"/>
  <c r="AV17" i="1"/>
  <c r="AU19" i="1"/>
  <c r="AU23" i="1"/>
  <c r="AV6" i="1"/>
  <c r="AV19" i="1"/>
  <c r="AT21" i="1"/>
  <c r="AV23" i="1"/>
  <c r="AV10" i="1"/>
  <c r="AT18" i="1"/>
  <c r="AU21" i="1"/>
  <c r="AT24" i="1"/>
  <c r="AU24" i="1"/>
  <c r="AV18" i="1"/>
  <c r="AQ24" i="2"/>
  <c r="AQ20" i="2"/>
  <c r="AQ19" i="2"/>
  <c r="AQ18" i="2"/>
  <c r="AQ17" i="2"/>
  <c r="AQ5" i="2"/>
  <c r="AQ6" i="2"/>
  <c r="AQ7" i="2"/>
  <c r="AQ8" i="2"/>
  <c r="AQ9" i="2"/>
  <c r="AQ10" i="2"/>
  <c r="AQ11" i="2"/>
  <c r="AQ4" i="2"/>
  <c r="AX24" i="2"/>
  <c r="AX23" i="2"/>
  <c r="AX22" i="2"/>
  <c r="AX21" i="2"/>
  <c r="AX20" i="2"/>
  <c r="AX19" i="2"/>
  <c r="AT19" i="2" s="1"/>
  <c r="AX18" i="2"/>
  <c r="AX17" i="2"/>
  <c r="AX11" i="2"/>
  <c r="AX10" i="2"/>
  <c r="AX9" i="2"/>
  <c r="AX8" i="2"/>
  <c r="AX7" i="2"/>
  <c r="AX6" i="2"/>
  <c r="AX5" i="2"/>
  <c r="AX4" i="2"/>
  <c r="AN17" i="2"/>
  <c r="AO17" i="2" s="1"/>
  <c r="AP17" i="2"/>
  <c r="AR17" i="2"/>
  <c r="AN18" i="2"/>
  <c r="AO18" i="2" s="1"/>
  <c r="AP18" i="2"/>
  <c r="AR18" i="2"/>
  <c r="AV18" i="2" s="1"/>
  <c r="AN19" i="2"/>
  <c r="AP19" i="2"/>
  <c r="AR19" i="2"/>
  <c r="AN20" i="2"/>
  <c r="AP20" i="2"/>
  <c r="AR20" i="2"/>
  <c r="AW20" i="2" s="1"/>
  <c r="AN21" i="2"/>
  <c r="AP21" i="2"/>
  <c r="AQ21" i="2" s="1"/>
  <c r="AR21" i="2"/>
  <c r="AN22" i="2"/>
  <c r="AP22" i="2"/>
  <c r="AQ22" i="2" s="1"/>
  <c r="AR22" i="2"/>
  <c r="AW22" i="2" s="1"/>
  <c r="AN23" i="2"/>
  <c r="AP23" i="2"/>
  <c r="AQ23" i="2" s="1"/>
  <c r="AR23" i="2"/>
  <c r="AU23" i="2" s="1"/>
  <c r="AN24" i="2"/>
  <c r="AP24" i="2"/>
  <c r="AR24" i="2"/>
  <c r="AL24" i="2"/>
  <c r="AL23" i="2"/>
  <c r="AL22" i="2"/>
  <c r="AL21" i="2"/>
  <c r="AL20" i="2"/>
  <c r="AL19" i="2"/>
  <c r="AL18" i="2"/>
  <c r="AM18" i="2" s="1"/>
  <c r="AL17" i="2"/>
  <c r="AM17" i="2" s="1"/>
  <c r="AN4" i="2"/>
  <c r="AP4" i="2"/>
  <c r="AR4" i="2"/>
  <c r="AW4" i="2" s="1"/>
  <c r="AN5" i="2"/>
  <c r="AP5" i="2"/>
  <c r="AR5" i="2"/>
  <c r="AN6" i="2"/>
  <c r="AP6" i="2"/>
  <c r="AR6" i="2"/>
  <c r="AV6" i="2" s="1"/>
  <c r="AN7" i="2"/>
  <c r="AP7" i="2"/>
  <c r="AR7" i="2"/>
  <c r="AN8" i="2"/>
  <c r="AP8" i="2"/>
  <c r="AR8" i="2"/>
  <c r="AN9" i="2"/>
  <c r="AP9" i="2"/>
  <c r="AR9" i="2"/>
  <c r="AN10" i="2"/>
  <c r="AP10" i="2"/>
  <c r="AR10" i="2"/>
  <c r="AN11" i="2"/>
  <c r="AP11" i="2"/>
  <c r="AR11" i="2"/>
  <c r="AW11" i="2" s="1"/>
  <c r="AL11" i="2"/>
  <c r="AL10" i="2"/>
  <c r="AL9" i="2"/>
  <c r="AL8" i="2"/>
  <c r="AL7" i="2"/>
  <c r="AL6" i="2"/>
  <c r="AL5" i="2"/>
  <c r="AL4" i="2"/>
  <c r="AV24" i="2"/>
  <c r="AU8" i="2"/>
  <c r="AU7" i="2"/>
  <c r="AN46" i="10" l="1"/>
  <c r="AO23" i="10" s="1"/>
  <c r="AN43" i="10"/>
  <c r="AO19" i="10" s="1"/>
  <c r="AN45" i="10"/>
  <c r="AO21" i="10" s="1"/>
  <c r="AN44" i="10"/>
  <c r="AO20" i="10" s="1"/>
  <c r="AN46" i="7"/>
  <c r="AO23" i="7" s="1"/>
  <c r="AN43" i="7"/>
  <c r="AO19" i="7" s="1"/>
  <c r="AN45" i="7"/>
  <c r="AO21" i="7" s="1"/>
  <c r="AN44" i="7"/>
  <c r="AO20" i="7" s="1"/>
  <c r="AR46" i="7"/>
  <c r="AS23" i="7" s="1"/>
  <c r="AS17" i="7"/>
  <c r="AR43" i="7"/>
  <c r="AS19" i="7" s="1"/>
  <c r="AR44" i="7"/>
  <c r="AS20" i="7" s="1"/>
  <c r="AR45" i="7"/>
  <c r="AS21" i="7" s="1"/>
  <c r="AR46" i="3"/>
  <c r="AS23" i="3" s="1"/>
  <c r="AS17" i="3"/>
  <c r="AR43" i="3"/>
  <c r="AS19" i="3" s="1"/>
  <c r="AR44" i="3"/>
  <c r="AS20" i="3" s="1"/>
  <c r="AR45" i="3"/>
  <c r="AS21" i="3" s="1"/>
  <c r="AN46" i="3"/>
  <c r="AO23" i="3" s="1"/>
  <c r="AN43" i="3"/>
  <c r="AO19" i="3" s="1"/>
  <c r="AN45" i="3"/>
  <c r="AO21" i="3" s="1"/>
  <c r="AN44" i="3"/>
  <c r="AO20" i="3" s="1"/>
  <c r="AN45" i="1"/>
  <c r="AO21" i="1" s="1"/>
  <c r="AL45" i="1"/>
  <c r="AM21" i="1" s="1"/>
  <c r="AL43" i="1"/>
  <c r="AM19" i="1" s="1"/>
  <c r="AL46" i="1"/>
  <c r="AM23" i="1" s="1"/>
  <c r="AN44" i="1"/>
  <c r="AO20" i="1" s="1"/>
  <c r="AN43" i="1"/>
  <c r="AO19" i="1" s="1"/>
  <c r="AV11" i="2"/>
  <c r="AU10" i="2"/>
  <c r="AV10" i="2"/>
  <c r="AT7" i="2"/>
  <c r="AV22" i="2"/>
  <c r="AL42" i="2"/>
  <c r="AL44" i="2" s="1"/>
  <c r="AM20" i="2" s="1"/>
  <c r="AV4" i="2"/>
  <c r="AU4" i="2"/>
  <c r="AU6" i="2"/>
  <c r="AT23" i="2"/>
  <c r="AV8" i="2"/>
  <c r="AN42" i="2"/>
  <c r="AN43" i="2" s="1"/>
  <c r="AO19" i="2" s="1"/>
  <c r="AW18" i="2"/>
  <c r="AV23" i="2"/>
  <c r="AW23" i="2"/>
  <c r="AW7" i="2"/>
  <c r="AT20" i="2"/>
  <c r="AW21" i="2"/>
  <c r="AT4" i="2"/>
  <c r="AV7" i="2"/>
  <c r="AU11" i="2"/>
  <c r="AU20" i="2"/>
  <c r="AW8" i="2"/>
  <c r="AW6" i="2"/>
  <c r="AT11" i="2"/>
  <c r="AW19" i="2"/>
  <c r="AV20" i="2"/>
  <c r="AT8" i="2"/>
  <c r="AW10" i="2"/>
  <c r="AU22" i="2"/>
  <c r="AW24" i="2"/>
  <c r="AL45" i="2"/>
  <c r="AM21" i="2" s="1"/>
  <c r="AN46" i="2"/>
  <c r="AO23" i="2" s="1"/>
  <c r="AT5" i="2"/>
  <c r="AT9" i="2"/>
  <c r="AU5" i="2"/>
  <c r="AU9" i="2"/>
  <c r="AT17" i="2"/>
  <c r="AU19" i="2"/>
  <c r="AV5" i="2"/>
  <c r="AT6" i="2"/>
  <c r="AV9" i="2"/>
  <c r="AT10" i="2"/>
  <c r="AU17" i="2"/>
  <c r="AV19" i="2"/>
  <c r="AT21" i="2"/>
  <c r="AR42" i="2"/>
  <c r="AW5" i="2"/>
  <c r="AW9" i="2"/>
  <c r="AV17" i="2"/>
  <c r="AT18" i="2"/>
  <c r="AU21" i="2"/>
  <c r="AT24" i="2"/>
  <c r="AW17" i="2"/>
  <c r="AU18" i="2"/>
  <c r="AV21" i="2"/>
  <c r="AT22" i="2"/>
  <c r="AU24" i="2"/>
  <c r="Z72" i="1"/>
  <c r="T90" i="1"/>
  <c r="F92" i="2"/>
  <c r="F91" i="2"/>
  <c r="F90" i="2"/>
  <c r="F89" i="2"/>
  <c r="F88" i="2"/>
  <c r="F87" i="2"/>
  <c r="F86" i="2"/>
  <c r="T92" i="2"/>
  <c r="T92" i="3"/>
  <c r="T92" i="4"/>
  <c r="T92" i="5"/>
  <c r="T92" i="6"/>
  <c r="T92" i="7"/>
  <c r="T92" i="8"/>
  <c r="T92" i="10"/>
  <c r="T92" i="11"/>
  <c r="T92" i="12"/>
  <c r="T92" i="14"/>
  <c r="T92" i="16"/>
  <c r="T92" i="15"/>
  <c r="T92" i="18"/>
  <c r="T92" i="17"/>
  <c r="T92" i="19"/>
  <c r="T92" i="23"/>
  <c r="T92" i="21"/>
  <c r="T92" i="22"/>
  <c r="T92" i="25"/>
  <c r="T92" i="24"/>
  <c r="T92" i="1"/>
  <c r="T91" i="2"/>
  <c r="T91" i="3"/>
  <c r="T91" i="4"/>
  <c r="T91" i="5"/>
  <c r="T91" i="6"/>
  <c r="T91" i="7"/>
  <c r="T91" i="8"/>
  <c r="T91" i="10"/>
  <c r="T91" i="11"/>
  <c r="T91" i="12"/>
  <c r="T91" i="14"/>
  <c r="T91" i="16"/>
  <c r="T91" i="15"/>
  <c r="T91" i="18"/>
  <c r="T91" i="17"/>
  <c r="T91" i="19"/>
  <c r="T91" i="23"/>
  <c r="T91" i="21"/>
  <c r="T91" i="22"/>
  <c r="T91" i="25"/>
  <c r="T91" i="24"/>
  <c r="T91" i="1"/>
  <c r="T90" i="2"/>
  <c r="T90" i="3"/>
  <c r="T90" i="4"/>
  <c r="T90" i="5"/>
  <c r="T90" i="6"/>
  <c r="T90" i="7"/>
  <c r="T90" i="8"/>
  <c r="T90" i="10"/>
  <c r="T90" i="11"/>
  <c r="T90" i="12"/>
  <c r="T90" i="14"/>
  <c r="T90" i="16"/>
  <c r="T90" i="15"/>
  <c r="T90" i="18"/>
  <c r="T90" i="17"/>
  <c r="T90" i="19"/>
  <c r="T90" i="23"/>
  <c r="T90" i="21"/>
  <c r="T90" i="22"/>
  <c r="T90" i="25"/>
  <c r="T90" i="24"/>
  <c r="T89" i="2"/>
  <c r="T89" i="3"/>
  <c r="T89" i="4"/>
  <c r="T89" i="5"/>
  <c r="T89" i="6"/>
  <c r="T89" i="7"/>
  <c r="T89" i="8"/>
  <c r="T89" i="10"/>
  <c r="T89" i="11"/>
  <c r="T89" i="12"/>
  <c r="T89" i="14"/>
  <c r="T89" i="16"/>
  <c r="T89" i="15"/>
  <c r="T89" i="18"/>
  <c r="T89" i="17"/>
  <c r="T89" i="19"/>
  <c r="T89" i="23"/>
  <c r="T89" i="21"/>
  <c r="T89" i="22"/>
  <c r="T89" i="25"/>
  <c r="T89" i="24"/>
  <c r="T89" i="1"/>
  <c r="T88" i="2"/>
  <c r="T88" i="3"/>
  <c r="T88" i="4"/>
  <c r="T88" i="5"/>
  <c r="T88" i="6"/>
  <c r="T88" i="7"/>
  <c r="T88" i="8"/>
  <c r="T88" i="10"/>
  <c r="T88" i="11"/>
  <c r="T88" i="12"/>
  <c r="T88" i="14"/>
  <c r="T88" i="16"/>
  <c r="T88" i="15"/>
  <c r="T88" i="18"/>
  <c r="T88" i="17"/>
  <c r="T88" i="19"/>
  <c r="T88" i="23"/>
  <c r="T88" i="21"/>
  <c r="T88" i="22"/>
  <c r="T88" i="25"/>
  <c r="T88" i="24"/>
  <c r="T88" i="1"/>
  <c r="T87" i="2"/>
  <c r="T87" i="3"/>
  <c r="T87" i="4"/>
  <c r="T87" i="5"/>
  <c r="T87" i="6"/>
  <c r="T87" i="7"/>
  <c r="T85" i="7" s="1"/>
  <c r="T87" i="8"/>
  <c r="T87" i="10"/>
  <c r="T87" i="11"/>
  <c r="T87" i="12"/>
  <c r="T87" i="14"/>
  <c r="T87" i="16"/>
  <c r="T87" i="15"/>
  <c r="T87" i="18"/>
  <c r="T84" i="18" s="1"/>
  <c r="T87" i="17"/>
  <c r="T87" i="19"/>
  <c r="T87" i="23"/>
  <c r="T87" i="21"/>
  <c r="T87" i="22"/>
  <c r="T87" i="25"/>
  <c r="T87" i="24"/>
  <c r="T87" i="1"/>
  <c r="T86" i="2"/>
  <c r="T86" i="3"/>
  <c r="T86" i="4"/>
  <c r="T86" i="5"/>
  <c r="T86" i="6"/>
  <c r="T86" i="7"/>
  <c r="T86" i="8"/>
  <c r="T86" i="10"/>
  <c r="T84" i="10" s="1"/>
  <c r="T86" i="11"/>
  <c r="T86" i="12"/>
  <c r="T86" i="14"/>
  <c r="T86" i="16"/>
  <c r="T86" i="15"/>
  <c r="T86" i="18"/>
  <c r="T86" i="17"/>
  <c r="T86" i="19"/>
  <c r="T84" i="19" s="1"/>
  <c r="T86" i="23"/>
  <c r="T86" i="21"/>
  <c r="T86" i="22"/>
  <c r="T86" i="25"/>
  <c r="T86" i="24"/>
  <c r="T86" i="1"/>
  <c r="O92" i="2"/>
  <c r="O92" i="3"/>
  <c r="O92" i="4"/>
  <c r="O92" i="5"/>
  <c r="O92" i="6"/>
  <c r="O92" i="7"/>
  <c r="O92" i="8"/>
  <c r="O92" i="10"/>
  <c r="O92" i="11"/>
  <c r="O92" i="12"/>
  <c r="O92" i="14"/>
  <c r="O92" i="16"/>
  <c r="O92" i="15"/>
  <c r="O92" i="18"/>
  <c r="O92" i="17"/>
  <c r="O92" i="19"/>
  <c r="O92" i="23"/>
  <c r="O92" i="21"/>
  <c r="O92" i="22"/>
  <c r="O92" i="25"/>
  <c r="O92" i="24"/>
  <c r="O92" i="1"/>
  <c r="O91" i="2"/>
  <c r="O91" i="3"/>
  <c r="O91" i="4"/>
  <c r="O91" i="5"/>
  <c r="O91" i="6"/>
  <c r="O91" i="7"/>
  <c r="O91" i="8"/>
  <c r="O91" i="10"/>
  <c r="O91" i="11"/>
  <c r="O91" i="12"/>
  <c r="O91" i="14"/>
  <c r="O91" i="16"/>
  <c r="O91" i="15"/>
  <c r="O91" i="18"/>
  <c r="O91" i="17"/>
  <c r="O91" i="19"/>
  <c r="O91" i="23"/>
  <c r="O91" i="21"/>
  <c r="O91" i="22"/>
  <c r="O91" i="25"/>
  <c r="O91" i="24"/>
  <c r="O91" i="1"/>
  <c r="O90" i="2"/>
  <c r="O90" i="3"/>
  <c r="O90" i="4"/>
  <c r="O90" i="5"/>
  <c r="O90" i="6"/>
  <c r="O90" i="7"/>
  <c r="O90" i="8"/>
  <c r="O90" i="10"/>
  <c r="O90" i="11"/>
  <c r="O90" i="12"/>
  <c r="O90" i="14"/>
  <c r="O90" i="16"/>
  <c r="O90" i="15"/>
  <c r="O90" i="18"/>
  <c r="O90" i="17"/>
  <c r="O90" i="19"/>
  <c r="O90" i="23"/>
  <c r="O90" i="21"/>
  <c r="O90" i="22"/>
  <c r="O90" i="25"/>
  <c r="O90" i="24"/>
  <c r="O90" i="1"/>
  <c r="O89" i="2"/>
  <c r="O89" i="3"/>
  <c r="O89" i="4"/>
  <c r="O89" i="5"/>
  <c r="O89" i="6"/>
  <c r="O89" i="7"/>
  <c r="O89" i="8"/>
  <c r="O89" i="10"/>
  <c r="O89" i="11"/>
  <c r="O89" i="12"/>
  <c r="O89" i="14"/>
  <c r="O89" i="16"/>
  <c r="O89" i="15"/>
  <c r="O89" i="18"/>
  <c r="O89" i="17"/>
  <c r="O89" i="19"/>
  <c r="O89" i="23"/>
  <c r="O89" i="21"/>
  <c r="O89" i="22"/>
  <c r="O89" i="25"/>
  <c r="O89" i="24"/>
  <c r="O89" i="1"/>
  <c r="O88" i="2"/>
  <c r="O88" i="3"/>
  <c r="O88" i="4"/>
  <c r="O88" i="5"/>
  <c r="O88" i="6"/>
  <c r="O88" i="7"/>
  <c r="O88" i="8"/>
  <c r="O88" i="10"/>
  <c r="O88" i="11"/>
  <c r="O88" i="12"/>
  <c r="O88" i="14"/>
  <c r="O88" i="16"/>
  <c r="O88" i="15"/>
  <c r="O88" i="18"/>
  <c r="O88" i="17"/>
  <c r="O88" i="19"/>
  <c r="O88" i="23"/>
  <c r="O88" i="21"/>
  <c r="O88" i="22"/>
  <c r="O88" i="25"/>
  <c r="O88" i="24"/>
  <c r="O88" i="1"/>
  <c r="O87" i="2"/>
  <c r="O87" i="3"/>
  <c r="O87" i="4"/>
  <c r="O87" i="5"/>
  <c r="O87" i="6"/>
  <c r="O87" i="7"/>
  <c r="O87" i="8"/>
  <c r="O87" i="10"/>
  <c r="O87" i="11"/>
  <c r="O87" i="12"/>
  <c r="O87" i="14"/>
  <c r="O87" i="16"/>
  <c r="O87" i="15"/>
  <c r="O87" i="18"/>
  <c r="O87" i="17"/>
  <c r="O87" i="19"/>
  <c r="O87" i="23"/>
  <c r="O87" i="21"/>
  <c r="O87" i="22"/>
  <c r="O87" i="25"/>
  <c r="O87" i="24"/>
  <c r="O87" i="1"/>
  <c r="O86" i="2"/>
  <c r="O86" i="3"/>
  <c r="O86" i="4"/>
  <c r="O86" i="5"/>
  <c r="O86" i="6"/>
  <c r="O86" i="7"/>
  <c r="O86" i="8"/>
  <c r="O86" i="10"/>
  <c r="O86" i="11"/>
  <c r="O86" i="12"/>
  <c r="O86" i="14"/>
  <c r="O86" i="16"/>
  <c r="O86" i="15"/>
  <c r="O86" i="18"/>
  <c r="O86" i="17"/>
  <c r="O86" i="19"/>
  <c r="O86" i="23"/>
  <c r="O86" i="21"/>
  <c r="O86" i="22"/>
  <c r="O86" i="25"/>
  <c r="O86" i="24"/>
  <c r="O86" i="1"/>
  <c r="J92" i="2"/>
  <c r="J92" i="3"/>
  <c r="J92" i="4"/>
  <c r="J92" i="5"/>
  <c r="J92" i="6"/>
  <c r="J92" i="7"/>
  <c r="J92" i="8"/>
  <c r="J92" i="10"/>
  <c r="J92" i="11"/>
  <c r="J92" i="12"/>
  <c r="J92" i="14"/>
  <c r="J92" i="16"/>
  <c r="J92" i="15"/>
  <c r="J92" i="18"/>
  <c r="J92" i="17"/>
  <c r="J92" i="19"/>
  <c r="J92" i="23"/>
  <c r="J92" i="21"/>
  <c r="J92" i="22"/>
  <c r="J92" i="25"/>
  <c r="J92" i="24"/>
  <c r="J92" i="1"/>
  <c r="J91" i="2"/>
  <c r="J91" i="3"/>
  <c r="J91" i="4"/>
  <c r="J91" i="5"/>
  <c r="J91" i="6"/>
  <c r="J91" i="7"/>
  <c r="J91" i="8"/>
  <c r="J91" i="10"/>
  <c r="J91" i="11"/>
  <c r="J91" i="12"/>
  <c r="J91" i="14"/>
  <c r="J91" i="16"/>
  <c r="J91" i="15"/>
  <c r="J91" i="18"/>
  <c r="J91" i="17"/>
  <c r="J91" i="19"/>
  <c r="J91" i="23"/>
  <c r="J91" i="21"/>
  <c r="J91" i="22"/>
  <c r="J91" i="25"/>
  <c r="J91" i="24"/>
  <c r="J91" i="1"/>
  <c r="J90" i="2"/>
  <c r="J90" i="3"/>
  <c r="J90" i="4"/>
  <c r="J90" i="5"/>
  <c r="J90" i="6"/>
  <c r="J90" i="7"/>
  <c r="J90" i="8"/>
  <c r="J90" i="10"/>
  <c r="J90" i="11"/>
  <c r="J90" i="12"/>
  <c r="J90" i="14"/>
  <c r="J90" i="16"/>
  <c r="J90" i="15"/>
  <c r="J90" i="18"/>
  <c r="J90" i="17"/>
  <c r="J90" i="19"/>
  <c r="J90" i="23"/>
  <c r="J90" i="21"/>
  <c r="J90" i="22"/>
  <c r="J90" i="25"/>
  <c r="J90" i="24"/>
  <c r="J90" i="1"/>
  <c r="J89" i="2"/>
  <c r="J89" i="3"/>
  <c r="J89" i="4"/>
  <c r="J89" i="5"/>
  <c r="J89" i="6"/>
  <c r="J89" i="7"/>
  <c r="J89" i="8"/>
  <c r="J89" i="10"/>
  <c r="J89" i="11"/>
  <c r="J89" i="12"/>
  <c r="J89" i="14"/>
  <c r="J89" i="16"/>
  <c r="J89" i="15"/>
  <c r="J89" i="18"/>
  <c r="J89" i="17"/>
  <c r="J89" i="19"/>
  <c r="J89" i="23"/>
  <c r="J89" i="21"/>
  <c r="J89" i="22"/>
  <c r="J89" i="25"/>
  <c r="J89" i="24"/>
  <c r="J89" i="1"/>
  <c r="J88" i="2"/>
  <c r="J88" i="3"/>
  <c r="J88" i="4"/>
  <c r="J88" i="5"/>
  <c r="J88" i="6"/>
  <c r="J88" i="7"/>
  <c r="J88" i="8"/>
  <c r="J88" i="10"/>
  <c r="J88" i="11"/>
  <c r="J88" i="12"/>
  <c r="J88" i="14"/>
  <c r="J88" i="16"/>
  <c r="J88" i="15"/>
  <c r="J88" i="18"/>
  <c r="J88" i="17"/>
  <c r="J88" i="19"/>
  <c r="J88" i="23"/>
  <c r="J88" i="21"/>
  <c r="J88" i="22"/>
  <c r="J88" i="25"/>
  <c r="J88" i="24"/>
  <c r="J88" i="1"/>
  <c r="J87" i="2"/>
  <c r="J87" i="3"/>
  <c r="J87" i="4"/>
  <c r="J87" i="5"/>
  <c r="J87" i="6"/>
  <c r="J87" i="7"/>
  <c r="J87" i="8"/>
  <c r="J87" i="10"/>
  <c r="J87" i="11"/>
  <c r="J87" i="12"/>
  <c r="J87" i="14"/>
  <c r="J87" i="16"/>
  <c r="J87" i="15"/>
  <c r="J87" i="18"/>
  <c r="J87" i="17"/>
  <c r="J87" i="19"/>
  <c r="J87" i="23"/>
  <c r="J87" i="21"/>
  <c r="J87" i="22"/>
  <c r="J87" i="25"/>
  <c r="J87" i="24"/>
  <c r="J87" i="1"/>
  <c r="J86" i="2"/>
  <c r="J86" i="3"/>
  <c r="J86" i="4"/>
  <c r="J86" i="5"/>
  <c r="J86" i="6"/>
  <c r="J86" i="7"/>
  <c r="J86" i="8"/>
  <c r="J86" i="10"/>
  <c r="J86" i="11"/>
  <c r="J86" i="12"/>
  <c r="J86" i="14"/>
  <c r="J86" i="16"/>
  <c r="J86" i="15"/>
  <c r="J86" i="18"/>
  <c r="J86" i="17"/>
  <c r="J86" i="19"/>
  <c r="J86" i="23"/>
  <c r="J86" i="21"/>
  <c r="J86" i="22"/>
  <c r="J86" i="25"/>
  <c r="J86" i="24"/>
  <c r="J86" i="1"/>
  <c r="F92" i="3"/>
  <c r="F92" i="4"/>
  <c r="F92" i="6"/>
  <c r="F92" i="7"/>
  <c r="F92" i="8"/>
  <c r="F92" i="10"/>
  <c r="F92" i="11"/>
  <c r="F92" i="12"/>
  <c r="F92" i="14"/>
  <c r="F92" i="16"/>
  <c r="F92" i="15"/>
  <c r="F92" i="18"/>
  <c r="F92" i="17"/>
  <c r="F92" i="19"/>
  <c r="F92" i="23"/>
  <c r="F92" i="21"/>
  <c r="F92" i="22"/>
  <c r="F92" i="25"/>
  <c r="F92" i="24"/>
  <c r="F92" i="1"/>
  <c r="F91" i="3"/>
  <c r="F91" i="4"/>
  <c r="F91" i="6"/>
  <c r="F91" i="7"/>
  <c r="F91" i="8"/>
  <c r="F91" i="10"/>
  <c r="F91" i="11"/>
  <c r="F91" i="12"/>
  <c r="F91" i="14"/>
  <c r="F91" i="16"/>
  <c r="F91" i="15"/>
  <c r="F91" i="18"/>
  <c r="F91" i="17"/>
  <c r="F91" i="19"/>
  <c r="F91" i="23"/>
  <c r="F91" i="21"/>
  <c r="F91" i="22"/>
  <c r="F91" i="25"/>
  <c r="F91" i="24"/>
  <c r="F91" i="1"/>
  <c r="F90" i="3"/>
  <c r="F90" i="4"/>
  <c r="F90" i="6"/>
  <c r="F90" i="7"/>
  <c r="F90" i="8"/>
  <c r="F90" i="10"/>
  <c r="F90" i="11"/>
  <c r="F90" i="12"/>
  <c r="F90" i="14"/>
  <c r="F90" i="16"/>
  <c r="F90" i="15"/>
  <c r="F90" i="18"/>
  <c r="F90" i="17"/>
  <c r="F90" i="19"/>
  <c r="F90" i="23"/>
  <c r="F90" i="21"/>
  <c r="F90" i="22"/>
  <c r="F90" i="25"/>
  <c r="F90" i="24"/>
  <c r="F90" i="1"/>
  <c r="F89" i="3"/>
  <c r="F89" i="4"/>
  <c r="F89" i="6"/>
  <c r="F89" i="7"/>
  <c r="F89" i="8"/>
  <c r="F89" i="10"/>
  <c r="F89" i="11"/>
  <c r="F89" i="12"/>
  <c r="F89" i="14"/>
  <c r="F89" i="16"/>
  <c r="F89" i="15"/>
  <c r="F89" i="18"/>
  <c r="F89" i="17"/>
  <c r="F89" i="19"/>
  <c r="F89" i="23"/>
  <c r="F89" i="21"/>
  <c r="F89" i="22"/>
  <c r="F89" i="25"/>
  <c r="F89" i="24"/>
  <c r="F89" i="1"/>
  <c r="F88" i="3"/>
  <c r="F88" i="4"/>
  <c r="F88" i="6"/>
  <c r="F88" i="7"/>
  <c r="F88" i="8"/>
  <c r="F88" i="10"/>
  <c r="F88" i="11"/>
  <c r="F88" i="12"/>
  <c r="F88" i="14"/>
  <c r="F88" i="16"/>
  <c r="F88" i="15"/>
  <c r="F88" i="18"/>
  <c r="F88" i="17"/>
  <c r="F88" i="19"/>
  <c r="F88" i="23"/>
  <c r="F88" i="21"/>
  <c r="F88" i="22"/>
  <c r="F88" i="25"/>
  <c r="F88" i="24"/>
  <c r="F88" i="1"/>
  <c r="F87" i="3"/>
  <c r="F87" i="4"/>
  <c r="F87" i="6"/>
  <c r="F87" i="7"/>
  <c r="F87" i="8"/>
  <c r="F87" i="10"/>
  <c r="F87" i="11"/>
  <c r="F87" i="12"/>
  <c r="F87" i="14"/>
  <c r="F87" i="16"/>
  <c r="F87" i="15"/>
  <c r="F87" i="18"/>
  <c r="F87" i="17"/>
  <c r="F87" i="19"/>
  <c r="F87" i="23"/>
  <c r="F87" i="21"/>
  <c r="F87" i="22"/>
  <c r="F87" i="25"/>
  <c r="F87" i="24"/>
  <c r="F87" i="1"/>
  <c r="F86" i="3"/>
  <c r="F86" i="4"/>
  <c r="F86" i="6"/>
  <c r="F86" i="7"/>
  <c r="F86" i="8"/>
  <c r="F86" i="10"/>
  <c r="F86" i="11"/>
  <c r="F86" i="12"/>
  <c r="F86" i="14"/>
  <c r="F86" i="16"/>
  <c r="F86" i="15"/>
  <c r="F86" i="18"/>
  <c r="F86" i="17"/>
  <c r="F86" i="19"/>
  <c r="F86" i="23"/>
  <c r="F86" i="21"/>
  <c r="F86" i="22"/>
  <c r="F86" i="25"/>
  <c r="F86" i="24"/>
  <c r="F86" i="1"/>
  <c r="K25" i="2"/>
  <c r="K25" i="3"/>
  <c r="K25" i="4"/>
  <c r="K25" i="5"/>
  <c r="K25" i="6"/>
  <c r="K25" i="7"/>
  <c r="K25" i="8"/>
  <c r="K25" i="10"/>
  <c r="K25" i="11"/>
  <c r="K25" i="12"/>
  <c r="K25" i="14"/>
  <c r="K25" i="16"/>
  <c r="K25" i="15"/>
  <c r="K25" i="18"/>
  <c r="K25" i="17"/>
  <c r="K25" i="19"/>
  <c r="K25" i="23"/>
  <c r="K25" i="21"/>
  <c r="K25" i="22"/>
  <c r="K25" i="25"/>
  <c r="K25" i="24"/>
  <c r="K25" i="1"/>
  <c r="J25" i="2"/>
  <c r="J25" i="3"/>
  <c r="J25" i="4"/>
  <c r="J25" i="5"/>
  <c r="J25" i="6"/>
  <c r="J25" i="7"/>
  <c r="J25" i="8"/>
  <c r="J25" i="10"/>
  <c r="J25" i="11"/>
  <c r="J25" i="12"/>
  <c r="J25" i="14"/>
  <c r="J25" i="16"/>
  <c r="J25" i="15"/>
  <c r="J25" i="18"/>
  <c r="J25" i="17"/>
  <c r="J25" i="19"/>
  <c r="J25" i="23"/>
  <c r="J25" i="21"/>
  <c r="J25" i="22"/>
  <c r="J25" i="25"/>
  <c r="J25" i="24"/>
  <c r="J25" i="1"/>
  <c r="I25" i="2"/>
  <c r="I25" i="3"/>
  <c r="I25" i="4"/>
  <c r="I25" i="5"/>
  <c r="I25" i="6"/>
  <c r="I25" i="7"/>
  <c r="I25" i="8"/>
  <c r="I25" i="10"/>
  <c r="I25" i="11"/>
  <c r="I25" i="12"/>
  <c r="I25" i="14"/>
  <c r="I25" i="16"/>
  <c r="I25" i="15"/>
  <c r="I25" i="18"/>
  <c r="I25" i="17"/>
  <c r="I25" i="19"/>
  <c r="I25" i="23"/>
  <c r="I25" i="21"/>
  <c r="I25" i="22"/>
  <c r="I25" i="25"/>
  <c r="I25" i="24"/>
  <c r="I25" i="1"/>
  <c r="H25" i="2"/>
  <c r="H25" i="3"/>
  <c r="H25" i="4"/>
  <c r="H25" i="5"/>
  <c r="H25" i="6"/>
  <c r="H25" i="7"/>
  <c r="H25" i="8"/>
  <c r="H25" i="10"/>
  <c r="H25" i="11"/>
  <c r="H25" i="12"/>
  <c r="H25" i="14"/>
  <c r="H25" i="16"/>
  <c r="H25" i="15"/>
  <c r="H25" i="18"/>
  <c r="H25" i="17"/>
  <c r="H25" i="19"/>
  <c r="H25" i="23"/>
  <c r="H25" i="21"/>
  <c r="H25" i="22"/>
  <c r="H25" i="25"/>
  <c r="H25" i="24"/>
  <c r="H25" i="1"/>
  <c r="G25" i="2"/>
  <c r="G25" i="3"/>
  <c r="G25" i="4"/>
  <c r="G25" i="5"/>
  <c r="G25" i="6"/>
  <c r="G25" i="7"/>
  <c r="G25" i="8"/>
  <c r="G25" i="10"/>
  <c r="G25" i="11"/>
  <c r="G25" i="12"/>
  <c r="G25" i="14"/>
  <c r="G25" i="16"/>
  <c r="G25" i="15"/>
  <c r="G25" i="18"/>
  <c r="G25" i="17"/>
  <c r="G25" i="19"/>
  <c r="G25" i="23"/>
  <c r="G25" i="21"/>
  <c r="G25" i="22"/>
  <c r="G25" i="25"/>
  <c r="G25" i="24"/>
  <c r="G25" i="1"/>
  <c r="F25" i="2"/>
  <c r="F25" i="3"/>
  <c r="F25" i="4"/>
  <c r="F25" i="5"/>
  <c r="F25" i="6"/>
  <c r="F25" i="7"/>
  <c r="F25" i="8"/>
  <c r="F25" i="10"/>
  <c r="F25" i="11"/>
  <c r="F25" i="12"/>
  <c r="F25" i="14"/>
  <c r="F25" i="16"/>
  <c r="F25" i="15"/>
  <c r="F25" i="18"/>
  <c r="F25" i="17"/>
  <c r="F25" i="19"/>
  <c r="F25" i="23"/>
  <c r="F25" i="21"/>
  <c r="F25" i="22"/>
  <c r="F25" i="25"/>
  <c r="F25" i="24"/>
  <c r="F25" i="1"/>
  <c r="K12" i="2"/>
  <c r="K12" i="3"/>
  <c r="K12" i="4"/>
  <c r="K12" i="5"/>
  <c r="K12" i="6"/>
  <c r="K12" i="7"/>
  <c r="K12" i="8"/>
  <c r="K12" i="10"/>
  <c r="K12" i="11"/>
  <c r="K12" i="12"/>
  <c r="K12" i="14"/>
  <c r="K12" i="16"/>
  <c r="K12" i="15"/>
  <c r="K12" i="18"/>
  <c r="K12" i="17"/>
  <c r="K12" i="19"/>
  <c r="K12" i="23"/>
  <c r="K12" i="21"/>
  <c r="K12" i="22"/>
  <c r="K12" i="25"/>
  <c r="K12" i="24"/>
  <c r="K12" i="1"/>
  <c r="J12" i="2"/>
  <c r="J12" i="3"/>
  <c r="J12" i="4"/>
  <c r="J12" i="5"/>
  <c r="J12" i="6"/>
  <c r="J12" i="7"/>
  <c r="J12" i="8"/>
  <c r="J12" i="10"/>
  <c r="J12" i="11"/>
  <c r="J12" i="12"/>
  <c r="J12" i="14"/>
  <c r="J12" i="16"/>
  <c r="J12" i="15"/>
  <c r="J12" i="18"/>
  <c r="J12" i="17"/>
  <c r="J12" i="19"/>
  <c r="J12" i="23"/>
  <c r="J12" i="21"/>
  <c r="J12" i="22"/>
  <c r="J12" i="25"/>
  <c r="J12" i="24"/>
  <c r="J12" i="1"/>
  <c r="I12" i="2"/>
  <c r="I12" i="3"/>
  <c r="I12" i="4"/>
  <c r="I12" i="5"/>
  <c r="I12" i="6"/>
  <c r="I12" i="7"/>
  <c r="I12" i="8"/>
  <c r="I12" i="10"/>
  <c r="I12" i="11"/>
  <c r="I12" i="12"/>
  <c r="I12" i="14"/>
  <c r="I12" i="16"/>
  <c r="I12" i="15"/>
  <c r="I12" i="18"/>
  <c r="I12" i="17"/>
  <c r="I12" i="19"/>
  <c r="I12" i="23"/>
  <c r="I12" i="21"/>
  <c r="I12" i="22"/>
  <c r="I12" i="25"/>
  <c r="I12" i="24"/>
  <c r="I12" i="1"/>
  <c r="H12" i="2"/>
  <c r="H12" i="3"/>
  <c r="H12" i="4"/>
  <c r="H12" i="5"/>
  <c r="H12" i="6"/>
  <c r="H12" i="7"/>
  <c r="H12" i="8"/>
  <c r="H12" i="10"/>
  <c r="H12" i="11"/>
  <c r="H12" i="12"/>
  <c r="H12" i="14"/>
  <c r="H12" i="16"/>
  <c r="H12" i="15"/>
  <c r="H12" i="18"/>
  <c r="H12" i="17"/>
  <c r="H12" i="19"/>
  <c r="H12" i="23"/>
  <c r="H12" i="21"/>
  <c r="H12" i="22"/>
  <c r="H12" i="25"/>
  <c r="H12" i="24"/>
  <c r="H12" i="1"/>
  <c r="G12" i="2"/>
  <c r="G12" i="3"/>
  <c r="G12" i="4"/>
  <c r="G12" i="5"/>
  <c r="G12" i="6"/>
  <c r="G12" i="7"/>
  <c r="G12" i="8"/>
  <c r="G12" i="10"/>
  <c r="G12" i="11"/>
  <c r="G12" i="12"/>
  <c r="G12" i="14"/>
  <c r="G12" i="16"/>
  <c r="G12" i="15"/>
  <c r="G12" i="18"/>
  <c r="G12" i="17"/>
  <c r="G12" i="19"/>
  <c r="G12" i="23"/>
  <c r="G12" i="21"/>
  <c r="G12" i="22"/>
  <c r="G12" i="25"/>
  <c r="G12" i="24"/>
  <c r="G12" i="1"/>
  <c r="F12" i="2"/>
  <c r="F12" i="3"/>
  <c r="F12" i="4"/>
  <c r="F12" i="5"/>
  <c r="F12" i="6"/>
  <c r="F12" i="7"/>
  <c r="F12" i="8"/>
  <c r="F12" i="10"/>
  <c r="F12" i="11"/>
  <c r="F12" i="12"/>
  <c r="F12" i="14"/>
  <c r="F12" i="16"/>
  <c r="F12" i="15"/>
  <c r="F12" i="18"/>
  <c r="F12" i="17"/>
  <c r="F12" i="19"/>
  <c r="F12" i="23"/>
  <c r="F12" i="21"/>
  <c r="F12" i="22"/>
  <c r="F12" i="25"/>
  <c r="F12" i="24"/>
  <c r="F12" i="1"/>
  <c r="T85" i="4"/>
  <c r="T85" i="14"/>
  <c r="T85" i="22"/>
  <c r="T85" i="2"/>
  <c r="T85" i="3"/>
  <c r="T85" i="5"/>
  <c r="T85" i="6"/>
  <c r="T85" i="8"/>
  <c r="T85" i="11"/>
  <c r="T85" i="12"/>
  <c r="T85" i="16"/>
  <c r="T85" i="15"/>
  <c r="T85" i="17"/>
  <c r="T85" i="23"/>
  <c r="T85" i="21"/>
  <c r="T85" i="25"/>
  <c r="T85" i="24"/>
  <c r="T84" i="3"/>
  <c r="T84" i="4"/>
  <c r="T84" i="5"/>
  <c r="T84" i="6"/>
  <c r="T84" i="8"/>
  <c r="T84" i="11"/>
  <c r="T84" i="12"/>
  <c r="T84" i="14"/>
  <c r="T84" i="16"/>
  <c r="T84" i="15"/>
  <c r="T84" i="17"/>
  <c r="T84" i="23"/>
  <c r="T84" i="21"/>
  <c r="T84" i="22"/>
  <c r="T84" i="25"/>
  <c r="T84" i="24"/>
  <c r="F85" i="5"/>
  <c r="T84" i="1" l="1"/>
  <c r="T84" i="2"/>
  <c r="AL43" i="2"/>
  <c r="AM19" i="2" s="1"/>
  <c r="AL46" i="2"/>
  <c r="AM23" i="2" s="1"/>
  <c r="AN44" i="2"/>
  <c r="AO20" i="2" s="1"/>
  <c r="AN45" i="2"/>
  <c r="AO21" i="2" s="1"/>
  <c r="AR46" i="2"/>
  <c r="AS24" i="2" s="1"/>
  <c r="AR43" i="2"/>
  <c r="AS19" i="2" s="1"/>
  <c r="AR45" i="2"/>
  <c r="AS21" i="2" s="1"/>
  <c r="AS17" i="2"/>
  <c r="AR44" i="2"/>
  <c r="AS20" i="2" s="1"/>
  <c r="T85" i="18"/>
  <c r="T85" i="1"/>
  <c r="T84" i="7"/>
  <c r="T85" i="19"/>
  <c r="T85" i="10"/>
  <c r="J84" i="5"/>
  <c r="F84" i="5"/>
  <c r="F84" i="7"/>
  <c r="F84" i="8"/>
  <c r="F84" i="18"/>
  <c r="F84" i="2"/>
  <c r="F84" i="3"/>
  <c r="F84" i="4"/>
  <c r="F84" i="6"/>
  <c r="F84" i="11"/>
  <c r="F84" i="12"/>
  <c r="F84" i="14"/>
  <c r="F84" i="16"/>
  <c r="F84" i="15"/>
  <c r="F84" i="17"/>
  <c r="F84" i="23"/>
  <c r="F84" i="21"/>
  <c r="F84" i="22"/>
  <c r="F84" i="25"/>
  <c r="F84" i="24"/>
  <c r="F84" i="1"/>
  <c r="F84" i="19" l="1"/>
  <c r="F84" i="10"/>
  <c r="Y70" i="1" l="1"/>
  <c r="Y71" i="1"/>
  <c r="Y72" i="1"/>
  <c r="Y73" i="1"/>
  <c r="Y74" i="1"/>
  <c r="Y75" i="1"/>
  <c r="Y76" i="1" s="1"/>
  <c r="Y70" i="2"/>
  <c r="Y71" i="2"/>
  <c r="Y72" i="2"/>
  <c r="Y73" i="2"/>
  <c r="Y74" i="2"/>
  <c r="Y75" i="2"/>
  <c r="Y76" i="2" s="1"/>
  <c r="Y70" i="3"/>
  <c r="Y71" i="3"/>
  <c r="Y72" i="3"/>
  <c r="Y73" i="3"/>
  <c r="Y74" i="3"/>
  <c r="Y75" i="3"/>
  <c r="Y76" i="3" s="1"/>
  <c r="Y70" i="4"/>
  <c r="Y71" i="4"/>
  <c r="Y72" i="4"/>
  <c r="Y73" i="4"/>
  <c r="Y74" i="4"/>
  <c r="Y75" i="4"/>
  <c r="Y76" i="4" s="1"/>
  <c r="Y70" i="5"/>
  <c r="Y71" i="5"/>
  <c r="Y72" i="5"/>
  <c r="Y73" i="5"/>
  <c r="Y74" i="5"/>
  <c r="Y75" i="5"/>
  <c r="Y76" i="5" s="1"/>
  <c r="Y70" i="6"/>
  <c r="Y71" i="6"/>
  <c r="Y72" i="6"/>
  <c r="Y73" i="6"/>
  <c r="Y74" i="6"/>
  <c r="Y75" i="6"/>
  <c r="Y76" i="6" s="1"/>
  <c r="Y70" i="7"/>
  <c r="Y71" i="7"/>
  <c r="Y72" i="7"/>
  <c r="Y73" i="7"/>
  <c r="Y74" i="7"/>
  <c r="Y75" i="7"/>
  <c r="Y76" i="7" s="1"/>
  <c r="Y70" i="8"/>
  <c r="Y71" i="8"/>
  <c r="Y72" i="8"/>
  <c r="Y73" i="8"/>
  <c r="Y74" i="8"/>
  <c r="Y75" i="8"/>
  <c r="Y76" i="8" s="1"/>
  <c r="Y70" i="10"/>
  <c r="Y71" i="10"/>
  <c r="Y72" i="10"/>
  <c r="Y73" i="10"/>
  <c r="Y74" i="10"/>
  <c r="Y75" i="10"/>
  <c r="Y76" i="10" s="1"/>
  <c r="Y70" i="11"/>
  <c r="Y71" i="11"/>
  <c r="Y72" i="11"/>
  <c r="Y73" i="11"/>
  <c r="Y74" i="11"/>
  <c r="Y75" i="11"/>
  <c r="Y76" i="11" s="1"/>
  <c r="Y70" i="12"/>
  <c r="Y71" i="12"/>
  <c r="Y72" i="12"/>
  <c r="Y73" i="12"/>
  <c r="Y74" i="12"/>
  <c r="Y75" i="12"/>
  <c r="Y76" i="12" s="1"/>
  <c r="Y70" i="14"/>
  <c r="Y71" i="14"/>
  <c r="Y72" i="14"/>
  <c r="Y73" i="14"/>
  <c r="Y74" i="14"/>
  <c r="Y75" i="14"/>
  <c r="Y76" i="14" s="1"/>
  <c r="Y70" i="16"/>
  <c r="Y71" i="16"/>
  <c r="Y72" i="16"/>
  <c r="Y73" i="16"/>
  <c r="Y74" i="16"/>
  <c r="Y75" i="16"/>
  <c r="Y76" i="16" s="1"/>
  <c r="Y70" i="15"/>
  <c r="Y71" i="15"/>
  <c r="Y72" i="15"/>
  <c r="Y73" i="15"/>
  <c r="Y74" i="15"/>
  <c r="Y75" i="15"/>
  <c r="Y76" i="15" s="1"/>
  <c r="Y70" i="18"/>
  <c r="Y71" i="18"/>
  <c r="Y72" i="18"/>
  <c r="Y73" i="18"/>
  <c r="Y74" i="18"/>
  <c r="Y75" i="18"/>
  <c r="Y76" i="18" s="1"/>
  <c r="Y70" i="17"/>
  <c r="Y71" i="17"/>
  <c r="Y72" i="17"/>
  <c r="Y73" i="17"/>
  <c r="Y74" i="17"/>
  <c r="Y75" i="17"/>
  <c r="Y76" i="17" s="1"/>
  <c r="Y70" i="19"/>
  <c r="Y71" i="19"/>
  <c r="Y72" i="19"/>
  <c r="Y73" i="19"/>
  <c r="Y74" i="19"/>
  <c r="Y75" i="19"/>
  <c r="Y76" i="19" s="1"/>
  <c r="Y70" i="23"/>
  <c r="Y71" i="23"/>
  <c r="Y72" i="23"/>
  <c r="Y73" i="23"/>
  <c r="Y74" i="23"/>
  <c r="Y75" i="23"/>
  <c r="Y76" i="23" s="1"/>
  <c r="Y70" i="21"/>
  <c r="Y71" i="21"/>
  <c r="Y72" i="21"/>
  <c r="Y73" i="21"/>
  <c r="Y74" i="21"/>
  <c r="Y75" i="21"/>
  <c r="Y76" i="21" s="1"/>
  <c r="Y70" i="22"/>
  <c r="Y71" i="22"/>
  <c r="Y72" i="22"/>
  <c r="Y73" i="22"/>
  <c r="Y74" i="22"/>
  <c r="Y75" i="22"/>
  <c r="Y76" i="22" s="1"/>
  <c r="Y70" i="25"/>
  <c r="Y71" i="25"/>
  <c r="Y72" i="25"/>
  <c r="Y73" i="25"/>
  <c r="Y74" i="25"/>
  <c r="Y75" i="25"/>
  <c r="Y76" i="25" s="1"/>
  <c r="Y70" i="24"/>
  <c r="Y71" i="24"/>
  <c r="Y72" i="24"/>
  <c r="Y73" i="24"/>
  <c r="Y74" i="24"/>
  <c r="Y75" i="24"/>
  <c r="Y76" i="24" s="1"/>
  <c r="Y69" i="1"/>
  <c r="Y69" i="2"/>
  <c r="Y69" i="3"/>
  <c r="Y69" i="4"/>
  <c r="Y69" i="5"/>
  <c r="Y69" i="6"/>
  <c r="Y69" i="7"/>
  <c r="Y69" i="8"/>
  <c r="Y69" i="10"/>
  <c r="Y69" i="11"/>
  <c r="Y69" i="12"/>
  <c r="Y69" i="14"/>
  <c r="Y69" i="16"/>
  <c r="Y69" i="15"/>
  <c r="Y69" i="18"/>
  <c r="Y69" i="17"/>
  <c r="Y69" i="19"/>
  <c r="Y69" i="23"/>
  <c r="Y69" i="21"/>
  <c r="Y69" i="22"/>
  <c r="Y69" i="25"/>
  <c r="Y69" i="24"/>
  <c r="J30" i="1" l="1"/>
  <c r="J30" i="2"/>
  <c r="J30" i="3"/>
  <c r="J30" i="4"/>
  <c r="J30" i="5"/>
  <c r="J30" i="6"/>
  <c r="J30" i="7"/>
  <c r="J30" i="8"/>
  <c r="J30" i="10"/>
  <c r="J30" i="11"/>
  <c r="J30" i="12"/>
  <c r="J30" i="14"/>
  <c r="J30" i="16"/>
  <c r="J30" i="15"/>
  <c r="J30" i="18"/>
  <c r="J30" i="17"/>
  <c r="J30" i="19"/>
  <c r="J30" i="23"/>
  <c r="J30" i="21"/>
  <c r="J30" i="22"/>
  <c r="J30" i="25"/>
  <c r="J30" i="24"/>
  <c r="G30" i="1"/>
  <c r="H30" i="1"/>
  <c r="I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0" i="2"/>
  <c r="H30" i="2"/>
  <c r="I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0" i="3"/>
  <c r="H30" i="3"/>
  <c r="I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0" i="4"/>
  <c r="H30" i="4"/>
  <c r="I30" i="4"/>
  <c r="K30" i="4"/>
  <c r="K37" i="4" s="1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0" i="5"/>
  <c r="H30" i="5"/>
  <c r="I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0" i="6"/>
  <c r="H30" i="6"/>
  <c r="I30" i="6"/>
  <c r="K30" i="6"/>
  <c r="G31" i="6"/>
  <c r="H31" i="6"/>
  <c r="I31" i="6"/>
  <c r="J31" i="6"/>
  <c r="K31" i="6"/>
  <c r="G32" i="6"/>
  <c r="H32" i="6"/>
  <c r="I32" i="6"/>
  <c r="J32" i="6"/>
  <c r="K32" i="6"/>
  <c r="G33" i="6"/>
  <c r="H33" i="6"/>
  <c r="I33" i="6"/>
  <c r="J33" i="6"/>
  <c r="K33" i="6"/>
  <c r="G34" i="6"/>
  <c r="H34" i="6"/>
  <c r="I34" i="6"/>
  <c r="J34" i="6"/>
  <c r="K34" i="6"/>
  <c r="G35" i="6"/>
  <c r="H35" i="6"/>
  <c r="I35" i="6"/>
  <c r="J35" i="6"/>
  <c r="K35" i="6"/>
  <c r="G36" i="6"/>
  <c r="H36" i="6"/>
  <c r="I36" i="6"/>
  <c r="J36" i="6"/>
  <c r="K36" i="6"/>
  <c r="G30" i="7"/>
  <c r="H30" i="7"/>
  <c r="I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0" i="8"/>
  <c r="H30" i="8"/>
  <c r="I30" i="8"/>
  <c r="K30" i="8"/>
  <c r="K37" i="8" s="1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G36" i="8"/>
  <c r="H36" i="8"/>
  <c r="I36" i="8"/>
  <c r="J36" i="8"/>
  <c r="K36" i="8"/>
  <c r="G30" i="10"/>
  <c r="H30" i="10"/>
  <c r="I30" i="10"/>
  <c r="K30" i="10"/>
  <c r="G31" i="10"/>
  <c r="H31" i="10"/>
  <c r="I31" i="10"/>
  <c r="J31" i="10"/>
  <c r="K31" i="10"/>
  <c r="G32" i="10"/>
  <c r="H32" i="10"/>
  <c r="I32" i="10"/>
  <c r="J32" i="10"/>
  <c r="K32" i="10"/>
  <c r="G33" i="10"/>
  <c r="H33" i="10"/>
  <c r="I33" i="10"/>
  <c r="J33" i="10"/>
  <c r="K33" i="10"/>
  <c r="G34" i="10"/>
  <c r="H34" i="10"/>
  <c r="I34" i="10"/>
  <c r="J34" i="10"/>
  <c r="K34" i="10"/>
  <c r="G35" i="10"/>
  <c r="H35" i="10"/>
  <c r="I35" i="10"/>
  <c r="J35" i="10"/>
  <c r="K35" i="10"/>
  <c r="G36" i="10"/>
  <c r="H36" i="10"/>
  <c r="I36" i="10"/>
  <c r="J36" i="10"/>
  <c r="K36" i="10"/>
  <c r="G30" i="11"/>
  <c r="H30" i="11"/>
  <c r="I30" i="11"/>
  <c r="K30" i="11"/>
  <c r="G31" i="11"/>
  <c r="H31" i="11"/>
  <c r="I31" i="11"/>
  <c r="J31" i="11"/>
  <c r="K31" i="11"/>
  <c r="G32" i="11"/>
  <c r="H32" i="11"/>
  <c r="I32" i="11"/>
  <c r="J32" i="11"/>
  <c r="K32" i="11"/>
  <c r="G33" i="11"/>
  <c r="H33" i="11"/>
  <c r="I33" i="11"/>
  <c r="J33" i="11"/>
  <c r="K33" i="11"/>
  <c r="G34" i="11"/>
  <c r="H34" i="11"/>
  <c r="I34" i="11"/>
  <c r="J34" i="11"/>
  <c r="K34" i="11"/>
  <c r="G35" i="11"/>
  <c r="H35" i="11"/>
  <c r="I35" i="11"/>
  <c r="J35" i="11"/>
  <c r="K35" i="11"/>
  <c r="G36" i="11"/>
  <c r="H36" i="11"/>
  <c r="I36" i="11"/>
  <c r="J36" i="11"/>
  <c r="K36" i="11"/>
  <c r="G30" i="12"/>
  <c r="H30" i="12"/>
  <c r="I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0" i="14"/>
  <c r="H30" i="14"/>
  <c r="I30" i="14"/>
  <c r="K30" i="14"/>
  <c r="G31" i="14"/>
  <c r="H31" i="14"/>
  <c r="I31" i="14"/>
  <c r="J31" i="14"/>
  <c r="K31" i="14"/>
  <c r="G32" i="14"/>
  <c r="H32" i="14"/>
  <c r="I32" i="14"/>
  <c r="J32" i="14"/>
  <c r="K32" i="14"/>
  <c r="G33" i="14"/>
  <c r="H33" i="14"/>
  <c r="I33" i="14"/>
  <c r="J33" i="14"/>
  <c r="K33" i="14"/>
  <c r="G34" i="14"/>
  <c r="H34" i="14"/>
  <c r="I34" i="14"/>
  <c r="J34" i="14"/>
  <c r="K34" i="14"/>
  <c r="G35" i="14"/>
  <c r="H35" i="14"/>
  <c r="I35" i="14"/>
  <c r="J35" i="14"/>
  <c r="K35" i="14"/>
  <c r="G36" i="14"/>
  <c r="H36" i="14"/>
  <c r="I36" i="14"/>
  <c r="J36" i="14"/>
  <c r="K36" i="14"/>
  <c r="G30" i="16"/>
  <c r="H30" i="16"/>
  <c r="I30" i="16"/>
  <c r="K30" i="16"/>
  <c r="G31" i="16"/>
  <c r="H31" i="16"/>
  <c r="I31" i="16"/>
  <c r="J31" i="16"/>
  <c r="K31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J35" i="16"/>
  <c r="K35" i="16"/>
  <c r="G36" i="16"/>
  <c r="H36" i="16"/>
  <c r="I36" i="16"/>
  <c r="J36" i="16"/>
  <c r="K36" i="16"/>
  <c r="G30" i="15"/>
  <c r="H30" i="15"/>
  <c r="I30" i="15"/>
  <c r="K30" i="15"/>
  <c r="G31" i="15"/>
  <c r="H31" i="15"/>
  <c r="I31" i="15"/>
  <c r="J31" i="15"/>
  <c r="K31" i="15"/>
  <c r="G32" i="15"/>
  <c r="H32" i="15"/>
  <c r="I32" i="15"/>
  <c r="J32" i="15"/>
  <c r="K32" i="15"/>
  <c r="G33" i="15"/>
  <c r="H33" i="15"/>
  <c r="I33" i="15"/>
  <c r="J33" i="15"/>
  <c r="K33" i="15"/>
  <c r="G34" i="15"/>
  <c r="H34" i="15"/>
  <c r="I34" i="15"/>
  <c r="J34" i="15"/>
  <c r="K34" i="15"/>
  <c r="G35" i="15"/>
  <c r="H35" i="15"/>
  <c r="I35" i="15"/>
  <c r="J35" i="15"/>
  <c r="K35" i="15"/>
  <c r="G36" i="15"/>
  <c r="H36" i="15"/>
  <c r="I36" i="15"/>
  <c r="J36" i="15"/>
  <c r="K36" i="15"/>
  <c r="G30" i="18"/>
  <c r="H30" i="18"/>
  <c r="I30" i="18"/>
  <c r="K30" i="18"/>
  <c r="G31" i="18"/>
  <c r="H31" i="18"/>
  <c r="I31" i="18"/>
  <c r="J31" i="18"/>
  <c r="K31" i="18"/>
  <c r="G32" i="18"/>
  <c r="H32" i="18"/>
  <c r="I32" i="18"/>
  <c r="J32" i="18"/>
  <c r="K32" i="18"/>
  <c r="G33" i="18"/>
  <c r="H33" i="18"/>
  <c r="I33" i="18"/>
  <c r="J33" i="18"/>
  <c r="K33" i="18"/>
  <c r="G34" i="18"/>
  <c r="H34" i="18"/>
  <c r="I34" i="18"/>
  <c r="J34" i="18"/>
  <c r="K34" i="18"/>
  <c r="G35" i="18"/>
  <c r="H35" i="18"/>
  <c r="I35" i="18"/>
  <c r="J35" i="18"/>
  <c r="K35" i="18"/>
  <c r="G36" i="18"/>
  <c r="H36" i="18"/>
  <c r="I36" i="18"/>
  <c r="J36" i="18"/>
  <c r="K36" i="18"/>
  <c r="G30" i="17"/>
  <c r="H30" i="17"/>
  <c r="I30" i="17"/>
  <c r="K30" i="17"/>
  <c r="K37" i="17" s="1"/>
  <c r="G31" i="17"/>
  <c r="H31" i="17"/>
  <c r="I31" i="17"/>
  <c r="J31" i="17"/>
  <c r="K31" i="17"/>
  <c r="G32" i="17"/>
  <c r="H32" i="17"/>
  <c r="I32" i="17"/>
  <c r="J32" i="17"/>
  <c r="K32" i="17"/>
  <c r="G33" i="17"/>
  <c r="H33" i="17"/>
  <c r="I33" i="17"/>
  <c r="J33" i="17"/>
  <c r="K33" i="17"/>
  <c r="G34" i="17"/>
  <c r="H34" i="17"/>
  <c r="I34" i="17"/>
  <c r="J34" i="17"/>
  <c r="K34" i="17"/>
  <c r="G35" i="17"/>
  <c r="H35" i="17"/>
  <c r="I35" i="17"/>
  <c r="J35" i="17"/>
  <c r="K35" i="17"/>
  <c r="G36" i="17"/>
  <c r="H36" i="17"/>
  <c r="I36" i="17"/>
  <c r="J36" i="17"/>
  <c r="K36" i="17"/>
  <c r="G30" i="19"/>
  <c r="H30" i="19"/>
  <c r="I30" i="19"/>
  <c r="K30" i="19"/>
  <c r="G31" i="19"/>
  <c r="H31" i="19"/>
  <c r="I31" i="19"/>
  <c r="J31" i="19"/>
  <c r="K31" i="19"/>
  <c r="G32" i="19"/>
  <c r="H32" i="19"/>
  <c r="I32" i="19"/>
  <c r="J32" i="19"/>
  <c r="K32" i="19"/>
  <c r="G33" i="19"/>
  <c r="H33" i="19"/>
  <c r="I33" i="19"/>
  <c r="J33" i="19"/>
  <c r="K33" i="19"/>
  <c r="G34" i="19"/>
  <c r="H34" i="19"/>
  <c r="I34" i="19"/>
  <c r="J34" i="19"/>
  <c r="K34" i="19"/>
  <c r="G35" i="19"/>
  <c r="H35" i="19"/>
  <c r="I35" i="19"/>
  <c r="J35" i="19"/>
  <c r="K35" i="19"/>
  <c r="G36" i="19"/>
  <c r="H36" i="19"/>
  <c r="I36" i="19"/>
  <c r="J36" i="19"/>
  <c r="K36" i="19"/>
  <c r="G30" i="23"/>
  <c r="H30" i="23"/>
  <c r="I30" i="23"/>
  <c r="K30" i="23"/>
  <c r="G31" i="23"/>
  <c r="H31" i="23"/>
  <c r="I31" i="23"/>
  <c r="J31" i="23"/>
  <c r="K31" i="23"/>
  <c r="G32" i="23"/>
  <c r="H32" i="23"/>
  <c r="I32" i="23"/>
  <c r="J32" i="23"/>
  <c r="K32" i="23"/>
  <c r="G33" i="23"/>
  <c r="H33" i="23"/>
  <c r="I33" i="23"/>
  <c r="J33" i="23"/>
  <c r="K33" i="23"/>
  <c r="G34" i="23"/>
  <c r="H34" i="23"/>
  <c r="I34" i="23"/>
  <c r="J34" i="23"/>
  <c r="K34" i="23"/>
  <c r="G35" i="23"/>
  <c r="H35" i="23"/>
  <c r="I35" i="23"/>
  <c r="J35" i="23"/>
  <c r="K35" i="23"/>
  <c r="G36" i="23"/>
  <c r="H36" i="23"/>
  <c r="I36" i="23"/>
  <c r="J36" i="23"/>
  <c r="K36" i="23"/>
  <c r="G30" i="21"/>
  <c r="H30" i="21"/>
  <c r="I30" i="21"/>
  <c r="K30" i="21"/>
  <c r="G31" i="21"/>
  <c r="H31" i="21"/>
  <c r="I31" i="21"/>
  <c r="J31" i="21"/>
  <c r="K31" i="21"/>
  <c r="G32" i="21"/>
  <c r="H32" i="21"/>
  <c r="I32" i="21"/>
  <c r="J32" i="21"/>
  <c r="K32" i="21"/>
  <c r="G33" i="21"/>
  <c r="H33" i="21"/>
  <c r="I33" i="21"/>
  <c r="J33" i="21"/>
  <c r="K33" i="21"/>
  <c r="G34" i="21"/>
  <c r="H34" i="21"/>
  <c r="I34" i="21"/>
  <c r="J34" i="21"/>
  <c r="K34" i="21"/>
  <c r="G35" i="21"/>
  <c r="H35" i="21"/>
  <c r="I35" i="21"/>
  <c r="J35" i="21"/>
  <c r="K35" i="21"/>
  <c r="G36" i="21"/>
  <c r="H36" i="21"/>
  <c r="I36" i="21"/>
  <c r="J36" i="21"/>
  <c r="K36" i="21"/>
  <c r="G30" i="22"/>
  <c r="H30" i="22"/>
  <c r="I30" i="22"/>
  <c r="K30" i="22"/>
  <c r="K37" i="22" s="1"/>
  <c r="G31" i="22"/>
  <c r="H31" i="22"/>
  <c r="I31" i="22"/>
  <c r="J31" i="22"/>
  <c r="K31" i="22"/>
  <c r="G32" i="22"/>
  <c r="H32" i="22"/>
  <c r="I32" i="22"/>
  <c r="J32" i="22"/>
  <c r="K32" i="22"/>
  <c r="G33" i="22"/>
  <c r="H33" i="22"/>
  <c r="I33" i="22"/>
  <c r="J33" i="22"/>
  <c r="K33" i="22"/>
  <c r="G34" i="22"/>
  <c r="H34" i="22"/>
  <c r="I34" i="22"/>
  <c r="J34" i="22"/>
  <c r="K34" i="22"/>
  <c r="G35" i="22"/>
  <c r="H35" i="22"/>
  <c r="I35" i="22"/>
  <c r="J35" i="22"/>
  <c r="K35" i="22"/>
  <c r="G36" i="22"/>
  <c r="H36" i="22"/>
  <c r="I36" i="22"/>
  <c r="J36" i="22"/>
  <c r="K36" i="22"/>
  <c r="G30" i="25"/>
  <c r="H30" i="25"/>
  <c r="I30" i="25"/>
  <c r="K30" i="25"/>
  <c r="G31" i="25"/>
  <c r="H31" i="25"/>
  <c r="I31" i="25"/>
  <c r="J31" i="25"/>
  <c r="K31" i="25"/>
  <c r="G32" i="25"/>
  <c r="H32" i="25"/>
  <c r="I32" i="25"/>
  <c r="J32" i="25"/>
  <c r="K32" i="25"/>
  <c r="G33" i="25"/>
  <c r="H33" i="25"/>
  <c r="I33" i="25"/>
  <c r="J33" i="25"/>
  <c r="K33" i="25"/>
  <c r="G34" i="25"/>
  <c r="H34" i="25"/>
  <c r="I34" i="25"/>
  <c r="J34" i="25"/>
  <c r="K34" i="25"/>
  <c r="G35" i="25"/>
  <c r="H35" i="25"/>
  <c r="I35" i="25"/>
  <c r="J35" i="25"/>
  <c r="K35" i="25"/>
  <c r="G36" i="25"/>
  <c r="H36" i="25"/>
  <c r="I36" i="25"/>
  <c r="J36" i="25"/>
  <c r="K36" i="25"/>
  <c r="G30" i="24"/>
  <c r="H30" i="24"/>
  <c r="I30" i="24"/>
  <c r="K30" i="24"/>
  <c r="G31" i="24"/>
  <c r="H31" i="24"/>
  <c r="I31" i="24"/>
  <c r="J31" i="24"/>
  <c r="K31" i="24"/>
  <c r="G32" i="24"/>
  <c r="H32" i="24"/>
  <c r="I32" i="24"/>
  <c r="J32" i="24"/>
  <c r="K32" i="24"/>
  <c r="G33" i="24"/>
  <c r="H33" i="24"/>
  <c r="I33" i="24"/>
  <c r="J33" i="24"/>
  <c r="K33" i="24"/>
  <c r="G34" i="24"/>
  <c r="H34" i="24"/>
  <c r="I34" i="24"/>
  <c r="J34" i="24"/>
  <c r="K34" i="24"/>
  <c r="G35" i="24"/>
  <c r="H35" i="24"/>
  <c r="I35" i="24"/>
  <c r="J35" i="24"/>
  <c r="K35" i="24"/>
  <c r="G36" i="24"/>
  <c r="H36" i="24"/>
  <c r="I36" i="24"/>
  <c r="J36" i="24"/>
  <c r="K36" i="24"/>
  <c r="F31" i="1"/>
  <c r="F32" i="1"/>
  <c r="F33" i="1"/>
  <c r="F34" i="1"/>
  <c r="F35" i="1"/>
  <c r="F36" i="1"/>
  <c r="F31" i="2"/>
  <c r="F32" i="2"/>
  <c r="F33" i="2"/>
  <c r="F34" i="2"/>
  <c r="F35" i="2"/>
  <c r="F36" i="2"/>
  <c r="F31" i="3"/>
  <c r="F32" i="3"/>
  <c r="F33" i="3"/>
  <c r="F34" i="3"/>
  <c r="F35" i="3"/>
  <c r="F36" i="3"/>
  <c r="F31" i="4"/>
  <c r="F32" i="4"/>
  <c r="F33" i="4"/>
  <c r="F34" i="4"/>
  <c r="F35" i="4"/>
  <c r="F36" i="4"/>
  <c r="F31" i="5"/>
  <c r="F32" i="5"/>
  <c r="F33" i="5"/>
  <c r="F34" i="5"/>
  <c r="F35" i="5"/>
  <c r="F36" i="5"/>
  <c r="F31" i="6"/>
  <c r="F32" i="6"/>
  <c r="F33" i="6"/>
  <c r="F34" i="6"/>
  <c r="F35" i="6"/>
  <c r="F36" i="6"/>
  <c r="F31" i="7"/>
  <c r="F32" i="7"/>
  <c r="F33" i="7"/>
  <c r="F34" i="7"/>
  <c r="F35" i="7"/>
  <c r="F36" i="7"/>
  <c r="F31" i="8"/>
  <c r="F32" i="8"/>
  <c r="F33" i="8"/>
  <c r="F34" i="8"/>
  <c r="F35" i="8"/>
  <c r="F36" i="8"/>
  <c r="F31" i="10"/>
  <c r="F32" i="10"/>
  <c r="F33" i="10"/>
  <c r="F34" i="10"/>
  <c r="F35" i="10"/>
  <c r="F36" i="10"/>
  <c r="F31" i="11"/>
  <c r="F32" i="11"/>
  <c r="F33" i="11"/>
  <c r="F34" i="11"/>
  <c r="F35" i="11"/>
  <c r="F36" i="11"/>
  <c r="F31" i="12"/>
  <c r="F32" i="12"/>
  <c r="F33" i="12"/>
  <c r="F34" i="12"/>
  <c r="F35" i="12"/>
  <c r="F36" i="12"/>
  <c r="F31" i="14"/>
  <c r="F32" i="14"/>
  <c r="F33" i="14"/>
  <c r="F34" i="14"/>
  <c r="F35" i="14"/>
  <c r="F36" i="14"/>
  <c r="F31" i="16"/>
  <c r="F32" i="16"/>
  <c r="F33" i="16"/>
  <c r="F34" i="16"/>
  <c r="F35" i="16"/>
  <c r="F36" i="16"/>
  <c r="F31" i="15"/>
  <c r="F32" i="15"/>
  <c r="F33" i="15"/>
  <c r="F34" i="15"/>
  <c r="F35" i="15"/>
  <c r="F36" i="15"/>
  <c r="F31" i="18"/>
  <c r="F32" i="18"/>
  <c r="F33" i="18"/>
  <c r="F34" i="18"/>
  <c r="F35" i="18"/>
  <c r="F36" i="18"/>
  <c r="F31" i="17"/>
  <c r="F32" i="17"/>
  <c r="F33" i="17"/>
  <c r="F34" i="17"/>
  <c r="F35" i="17"/>
  <c r="F36" i="17"/>
  <c r="F31" i="19"/>
  <c r="F32" i="19"/>
  <c r="F33" i="19"/>
  <c r="F34" i="19"/>
  <c r="F35" i="19"/>
  <c r="F36" i="19"/>
  <c r="F31" i="23"/>
  <c r="F32" i="23"/>
  <c r="F33" i="23"/>
  <c r="F34" i="23"/>
  <c r="F35" i="23"/>
  <c r="F36" i="23"/>
  <c r="F31" i="21"/>
  <c r="F32" i="21"/>
  <c r="F33" i="21"/>
  <c r="F34" i="21"/>
  <c r="F35" i="21"/>
  <c r="F36" i="21"/>
  <c r="F31" i="22"/>
  <c r="F32" i="22"/>
  <c r="F33" i="22"/>
  <c r="F34" i="22"/>
  <c r="F35" i="22"/>
  <c r="F36" i="22"/>
  <c r="F31" i="25"/>
  <c r="F32" i="25"/>
  <c r="F33" i="25"/>
  <c r="F34" i="25"/>
  <c r="F35" i="25"/>
  <c r="F36" i="25"/>
  <c r="F31" i="24"/>
  <c r="F32" i="24"/>
  <c r="F33" i="24"/>
  <c r="F34" i="24"/>
  <c r="F35" i="24"/>
  <c r="F36" i="24"/>
  <c r="F30" i="1"/>
  <c r="F30" i="2"/>
  <c r="F30" i="3"/>
  <c r="F30" i="4"/>
  <c r="F30" i="5"/>
  <c r="F30" i="6"/>
  <c r="F30" i="7"/>
  <c r="F30" i="8"/>
  <c r="F30" i="10"/>
  <c r="F30" i="11"/>
  <c r="F30" i="12"/>
  <c r="F30" i="14"/>
  <c r="F30" i="16"/>
  <c r="F30" i="15"/>
  <c r="F30" i="18"/>
  <c r="F30" i="17"/>
  <c r="F30" i="19"/>
  <c r="F30" i="23"/>
  <c r="F30" i="21"/>
  <c r="F30" i="22"/>
  <c r="F30" i="25"/>
  <c r="F30" i="24"/>
  <c r="K37" i="14" l="1"/>
  <c r="K37" i="21"/>
  <c r="K37" i="18"/>
  <c r="K37" i="12"/>
  <c r="K37" i="7"/>
  <c r="K37" i="3"/>
  <c r="K37" i="24"/>
  <c r="K37" i="23"/>
  <c r="K37" i="15"/>
  <c r="K37" i="11"/>
  <c r="K37" i="6"/>
  <c r="K37" i="2"/>
  <c r="K37" i="25"/>
  <c r="K37" i="19"/>
  <c r="K37" i="16"/>
  <c r="K37" i="10"/>
  <c r="K37" i="5"/>
  <c r="K37" i="1"/>
  <c r="O84" i="2"/>
  <c r="O84" i="6"/>
  <c r="O84" i="7"/>
  <c r="O84" i="15"/>
  <c r="O85" i="18"/>
  <c r="O85" i="19"/>
  <c r="O85" i="1"/>
  <c r="J85" i="14"/>
  <c r="J84" i="16"/>
  <c r="J84" i="22"/>
  <c r="J85" i="25"/>
  <c r="J84" i="2"/>
  <c r="F85" i="8"/>
  <c r="F85" i="24"/>
  <c r="D79" i="2"/>
  <c r="D113" i="2" s="1"/>
  <c r="D78" i="2"/>
  <c r="D109" i="2" s="1"/>
  <c r="R76" i="2"/>
  <c r="L76" i="2"/>
  <c r="H76" i="2"/>
  <c r="F76" i="2"/>
  <c r="R75" i="2"/>
  <c r="L75" i="2"/>
  <c r="H75" i="2"/>
  <c r="F75" i="2"/>
  <c r="R74" i="2"/>
  <c r="L74" i="2"/>
  <c r="H74" i="2"/>
  <c r="F74" i="2"/>
  <c r="R73" i="2"/>
  <c r="L73" i="2"/>
  <c r="H73" i="2"/>
  <c r="F73" i="2"/>
  <c r="E73" i="2" s="1"/>
  <c r="R72" i="2"/>
  <c r="L72" i="2"/>
  <c r="H72" i="2"/>
  <c r="F72" i="2"/>
  <c r="E72" i="2" s="1"/>
  <c r="R71" i="2"/>
  <c r="L71" i="2"/>
  <c r="H71" i="2"/>
  <c r="F71" i="2"/>
  <c r="R70" i="2"/>
  <c r="O70" i="2" s="1"/>
  <c r="L70" i="2"/>
  <c r="H70" i="2"/>
  <c r="F70" i="2"/>
  <c r="R69" i="2"/>
  <c r="L69" i="2"/>
  <c r="H69" i="2"/>
  <c r="F69" i="2"/>
  <c r="E69" i="2" s="1"/>
  <c r="D79" i="3"/>
  <c r="D116" i="3" s="1"/>
  <c r="D78" i="3"/>
  <c r="R76" i="3"/>
  <c r="L76" i="3"/>
  <c r="H76" i="3"/>
  <c r="F76" i="3"/>
  <c r="R75" i="3"/>
  <c r="L75" i="3"/>
  <c r="H75" i="3"/>
  <c r="F75" i="3"/>
  <c r="R74" i="3"/>
  <c r="L74" i="3"/>
  <c r="H74" i="3"/>
  <c r="F74" i="3"/>
  <c r="E74" i="3" s="1"/>
  <c r="R73" i="3"/>
  <c r="L73" i="3"/>
  <c r="H73" i="3"/>
  <c r="F73" i="3"/>
  <c r="E73" i="3" s="1"/>
  <c r="R72" i="3"/>
  <c r="L72" i="3"/>
  <c r="H72" i="3"/>
  <c r="F72" i="3"/>
  <c r="R71" i="3"/>
  <c r="L71" i="3"/>
  <c r="H71" i="3"/>
  <c r="F71" i="3"/>
  <c r="R70" i="3"/>
  <c r="L70" i="3"/>
  <c r="H70" i="3"/>
  <c r="F70" i="3"/>
  <c r="E70" i="3" s="1"/>
  <c r="R69" i="3"/>
  <c r="L69" i="3"/>
  <c r="H69" i="3"/>
  <c r="F69" i="3"/>
  <c r="E69" i="3" s="1"/>
  <c r="D79" i="4"/>
  <c r="D115" i="4" s="1"/>
  <c r="D78" i="4"/>
  <c r="R76" i="4"/>
  <c r="L76" i="4"/>
  <c r="H76" i="4"/>
  <c r="F76" i="4"/>
  <c r="R75" i="4"/>
  <c r="L75" i="4"/>
  <c r="H75" i="4"/>
  <c r="F75" i="4"/>
  <c r="R74" i="4"/>
  <c r="L74" i="4"/>
  <c r="H74" i="4"/>
  <c r="F74" i="4"/>
  <c r="E74" i="4" s="1"/>
  <c r="R73" i="4"/>
  <c r="L73" i="4"/>
  <c r="H73" i="4"/>
  <c r="F73" i="4"/>
  <c r="E73" i="4" s="1"/>
  <c r="R72" i="4"/>
  <c r="L72" i="4"/>
  <c r="H72" i="4"/>
  <c r="F72" i="4"/>
  <c r="R71" i="4"/>
  <c r="L71" i="4"/>
  <c r="H71" i="4"/>
  <c r="F71" i="4"/>
  <c r="R70" i="4"/>
  <c r="L70" i="4"/>
  <c r="H70" i="4"/>
  <c r="F70" i="4"/>
  <c r="E70" i="4" s="1"/>
  <c r="R69" i="4"/>
  <c r="L69" i="4"/>
  <c r="H69" i="4"/>
  <c r="F69" i="4"/>
  <c r="E69" i="4" s="1"/>
  <c r="O85" i="5"/>
  <c r="O84" i="5"/>
  <c r="D79" i="5"/>
  <c r="D114" i="5" s="1"/>
  <c r="D78" i="5"/>
  <c r="D109" i="5" s="1"/>
  <c r="R76" i="5"/>
  <c r="L76" i="5"/>
  <c r="H76" i="5"/>
  <c r="F76" i="5"/>
  <c r="E76" i="5" s="1"/>
  <c r="R75" i="5"/>
  <c r="L75" i="5"/>
  <c r="H75" i="5"/>
  <c r="F75" i="5"/>
  <c r="R74" i="5"/>
  <c r="L74" i="5"/>
  <c r="H74" i="5"/>
  <c r="F74" i="5"/>
  <c r="E74" i="5" s="1"/>
  <c r="R73" i="5"/>
  <c r="L73" i="5"/>
  <c r="H73" i="5"/>
  <c r="F73" i="5"/>
  <c r="R72" i="5"/>
  <c r="L72" i="5"/>
  <c r="H72" i="5"/>
  <c r="F72" i="5"/>
  <c r="E72" i="5" s="1"/>
  <c r="R71" i="5"/>
  <c r="L71" i="5"/>
  <c r="H71" i="5"/>
  <c r="F71" i="5"/>
  <c r="E71" i="5" s="1"/>
  <c r="R70" i="5"/>
  <c r="L70" i="5"/>
  <c r="H70" i="5"/>
  <c r="F70" i="5"/>
  <c r="E70" i="5" s="1"/>
  <c r="R69" i="5"/>
  <c r="L69" i="5"/>
  <c r="H69" i="5"/>
  <c r="F69" i="5"/>
  <c r="J85" i="6"/>
  <c r="D79" i="6"/>
  <c r="D116" i="6" s="1"/>
  <c r="D78" i="6"/>
  <c r="R76" i="6"/>
  <c r="L76" i="6"/>
  <c r="H76" i="6"/>
  <c r="F76" i="6"/>
  <c r="R75" i="6"/>
  <c r="L75" i="6"/>
  <c r="H75" i="6"/>
  <c r="F75" i="6"/>
  <c r="E75" i="6" s="1"/>
  <c r="R74" i="6"/>
  <c r="L74" i="6"/>
  <c r="H74" i="6"/>
  <c r="F74" i="6"/>
  <c r="R73" i="6"/>
  <c r="L73" i="6"/>
  <c r="H73" i="6"/>
  <c r="F73" i="6"/>
  <c r="E73" i="6" s="1"/>
  <c r="R72" i="6"/>
  <c r="L72" i="6"/>
  <c r="H72" i="6"/>
  <c r="F72" i="6"/>
  <c r="R71" i="6"/>
  <c r="L71" i="6"/>
  <c r="H71" i="6"/>
  <c r="F71" i="6"/>
  <c r="R70" i="6"/>
  <c r="L70" i="6"/>
  <c r="H70" i="6"/>
  <c r="F70" i="6"/>
  <c r="R69" i="6"/>
  <c r="L69" i="6"/>
  <c r="H69" i="6"/>
  <c r="F69" i="6"/>
  <c r="D79" i="7"/>
  <c r="D114" i="7" s="1"/>
  <c r="D78" i="7"/>
  <c r="D109" i="7" s="1"/>
  <c r="R76" i="7"/>
  <c r="L76" i="7"/>
  <c r="H76" i="7"/>
  <c r="F76" i="7"/>
  <c r="R75" i="7"/>
  <c r="L75" i="7"/>
  <c r="H75" i="7"/>
  <c r="F75" i="7"/>
  <c r="R74" i="7"/>
  <c r="L74" i="7"/>
  <c r="H74" i="7"/>
  <c r="F74" i="7"/>
  <c r="E74" i="7" s="1"/>
  <c r="R73" i="7"/>
  <c r="L73" i="7"/>
  <c r="H73" i="7"/>
  <c r="F73" i="7"/>
  <c r="R72" i="7"/>
  <c r="L72" i="7"/>
  <c r="H72" i="7"/>
  <c r="F72" i="7"/>
  <c r="E72" i="7" s="1"/>
  <c r="R71" i="7"/>
  <c r="L71" i="7"/>
  <c r="H71" i="7"/>
  <c r="F71" i="7"/>
  <c r="R70" i="7"/>
  <c r="L70" i="7"/>
  <c r="H70" i="7"/>
  <c r="F70" i="7"/>
  <c r="E70" i="7" s="1"/>
  <c r="R69" i="7"/>
  <c r="L69" i="7"/>
  <c r="H69" i="7"/>
  <c r="F69" i="7"/>
  <c r="O85" i="8"/>
  <c r="O84" i="8"/>
  <c r="D79" i="8"/>
  <c r="D114" i="8" s="1"/>
  <c r="D78" i="8"/>
  <c r="D109" i="8" s="1"/>
  <c r="R76" i="8"/>
  <c r="L76" i="8"/>
  <c r="H76" i="8"/>
  <c r="F76" i="8"/>
  <c r="R75" i="8"/>
  <c r="L75" i="8"/>
  <c r="H75" i="8"/>
  <c r="F75" i="8"/>
  <c r="R74" i="8"/>
  <c r="L74" i="8"/>
  <c r="H74" i="8"/>
  <c r="F74" i="8"/>
  <c r="E74" i="8" s="1"/>
  <c r="R73" i="8"/>
  <c r="L73" i="8"/>
  <c r="H73" i="8"/>
  <c r="F73" i="8"/>
  <c r="E73" i="8" s="1"/>
  <c r="R72" i="8"/>
  <c r="L72" i="8"/>
  <c r="H72" i="8"/>
  <c r="F72" i="8"/>
  <c r="E72" i="8" s="1"/>
  <c r="R71" i="8"/>
  <c r="L71" i="8"/>
  <c r="H71" i="8"/>
  <c r="F71" i="8"/>
  <c r="R70" i="8"/>
  <c r="L70" i="8"/>
  <c r="H70" i="8"/>
  <c r="F70" i="8"/>
  <c r="E70" i="8" s="1"/>
  <c r="R69" i="8"/>
  <c r="L69" i="8"/>
  <c r="H69" i="8"/>
  <c r="F69" i="8"/>
  <c r="J85" i="10"/>
  <c r="D79" i="10"/>
  <c r="D78" i="10"/>
  <c r="D109" i="10" s="1"/>
  <c r="R76" i="10"/>
  <c r="L76" i="10"/>
  <c r="H76" i="10"/>
  <c r="F76" i="10"/>
  <c r="R75" i="10"/>
  <c r="L75" i="10"/>
  <c r="H75" i="10"/>
  <c r="F75" i="10"/>
  <c r="R74" i="10"/>
  <c r="L74" i="10"/>
  <c r="H74" i="10"/>
  <c r="F74" i="10"/>
  <c r="R73" i="10"/>
  <c r="L73" i="10"/>
  <c r="H73" i="10"/>
  <c r="F73" i="10"/>
  <c r="E73" i="10" s="1"/>
  <c r="R72" i="10"/>
  <c r="L72" i="10"/>
  <c r="H72" i="10"/>
  <c r="F72" i="10"/>
  <c r="R71" i="10"/>
  <c r="L71" i="10"/>
  <c r="H71" i="10"/>
  <c r="F71" i="10"/>
  <c r="R70" i="10"/>
  <c r="L70" i="10"/>
  <c r="H70" i="10"/>
  <c r="F70" i="10"/>
  <c r="R69" i="10"/>
  <c r="L69" i="10"/>
  <c r="H69" i="10"/>
  <c r="F69" i="10"/>
  <c r="E69" i="10" s="1"/>
  <c r="D79" i="11"/>
  <c r="D115" i="11" s="1"/>
  <c r="D78" i="11"/>
  <c r="D109" i="11" s="1"/>
  <c r="R76" i="11"/>
  <c r="L76" i="11"/>
  <c r="H76" i="11"/>
  <c r="F76" i="11"/>
  <c r="E76" i="11" s="1"/>
  <c r="R75" i="11"/>
  <c r="L75" i="11"/>
  <c r="H75" i="11"/>
  <c r="F75" i="11"/>
  <c r="E75" i="11" s="1"/>
  <c r="R74" i="11"/>
  <c r="L74" i="11"/>
  <c r="H74" i="11"/>
  <c r="F74" i="11"/>
  <c r="R73" i="11"/>
  <c r="L73" i="11"/>
  <c r="H73" i="11"/>
  <c r="F73" i="11"/>
  <c r="E73" i="11" s="1"/>
  <c r="R72" i="11"/>
  <c r="L72" i="11"/>
  <c r="H72" i="11"/>
  <c r="F72" i="11"/>
  <c r="E72" i="11" s="1"/>
  <c r="R71" i="11"/>
  <c r="L71" i="11"/>
  <c r="H71" i="11"/>
  <c r="F71" i="11"/>
  <c r="R70" i="11"/>
  <c r="L70" i="11"/>
  <c r="H70" i="11"/>
  <c r="F70" i="11"/>
  <c r="R69" i="11"/>
  <c r="L69" i="11"/>
  <c r="H69" i="11"/>
  <c r="F69" i="11"/>
  <c r="E69" i="11" s="1"/>
  <c r="D79" i="12"/>
  <c r="D116" i="12" s="1"/>
  <c r="D78" i="12"/>
  <c r="D110" i="12" s="1"/>
  <c r="R76" i="12"/>
  <c r="L76" i="12"/>
  <c r="H76" i="12"/>
  <c r="F76" i="12"/>
  <c r="E76" i="12" s="1"/>
  <c r="R75" i="12"/>
  <c r="L75" i="12"/>
  <c r="H75" i="12"/>
  <c r="F75" i="12"/>
  <c r="E75" i="12" s="1"/>
  <c r="R74" i="12"/>
  <c r="L74" i="12"/>
  <c r="H74" i="12"/>
  <c r="F74" i="12"/>
  <c r="R73" i="12"/>
  <c r="L73" i="12"/>
  <c r="H73" i="12"/>
  <c r="F73" i="12"/>
  <c r="E73" i="12" s="1"/>
  <c r="R72" i="12"/>
  <c r="L72" i="12"/>
  <c r="H72" i="12"/>
  <c r="F72" i="12"/>
  <c r="E72" i="12" s="1"/>
  <c r="R71" i="12"/>
  <c r="L71" i="12"/>
  <c r="H71" i="12"/>
  <c r="F71" i="12"/>
  <c r="R70" i="12"/>
  <c r="L70" i="12"/>
  <c r="H70" i="12"/>
  <c r="F70" i="12"/>
  <c r="R69" i="12"/>
  <c r="L69" i="12"/>
  <c r="H69" i="12"/>
  <c r="F69" i="12"/>
  <c r="E69" i="12" s="1"/>
  <c r="O85" i="14"/>
  <c r="O84" i="14"/>
  <c r="D79" i="14"/>
  <c r="D116" i="14" s="1"/>
  <c r="D78" i="14"/>
  <c r="D110" i="14" s="1"/>
  <c r="R76" i="14"/>
  <c r="L76" i="14"/>
  <c r="H76" i="14"/>
  <c r="F76" i="14"/>
  <c r="E76" i="14" s="1"/>
  <c r="R75" i="14"/>
  <c r="L75" i="14"/>
  <c r="H75" i="14"/>
  <c r="F75" i="14"/>
  <c r="R74" i="14"/>
  <c r="L74" i="14"/>
  <c r="H74" i="14"/>
  <c r="F74" i="14"/>
  <c r="R73" i="14"/>
  <c r="L73" i="14"/>
  <c r="H73" i="14"/>
  <c r="F73" i="14"/>
  <c r="R72" i="14"/>
  <c r="L72" i="14"/>
  <c r="H72" i="14"/>
  <c r="F72" i="14"/>
  <c r="R71" i="14"/>
  <c r="L71" i="14"/>
  <c r="H71" i="14"/>
  <c r="F71" i="14"/>
  <c r="E71" i="14" s="1"/>
  <c r="R70" i="14"/>
  <c r="L70" i="14"/>
  <c r="H70" i="14"/>
  <c r="I70" i="14" s="1"/>
  <c r="F70" i="14"/>
  <c r="E70" i="14" s="1"/>
  <c r="R69" i="14"/>
  <c r="L69" i="14"/>
  <c r="H69" i="14"/>
  <c r="F69" i="14"/>
  <c r="E69" i="14" s="1"/>
  <c r="O85" i="16"/>
  <c r="O84" i="16"/>
  <c r="D79" i="16"/>
  <c r="D78" i="16"/>
  <c r="R76" i="16"/>
  <c r="L76" i="16"/>
  <c r="H76" i="16"/>
  <c r="F76" i="16"/>
  <c r="E76" i="16" s="1"/>
  <c r="R75" i="16"/>
  <c r="L75" i="16"/>
  <c r="H75" i="16"/>
  <c r="F75" i="16"/>
  <c r="E75" i="16" s="1"/>
  <c r="R74" i="16"/>
  <c r="L74" i="16"/>
  <c r="H74" i="16"/>
  <c r="F74" i="16"/>
  <c r="R73" i="16"/>
  <c r="L73" i="16"/>
  <c r="H73" i="16"/>
  <c r="F73" i="16"/>
  <c r="E73" i="16" s="1"/>
  <c r="R72" i="16"/>
  <c r="L72" i="16"/>
  <c r="H72" i="16"/>
  <c r="F72" i="16"/>
  <c r="E72" i="16" s="1"/>
  <c r="R71" i="16"/>
  <c r="L71" i="16"/>
  <c r="H71" i="16"/>
  <c r="F71" i="16"/>
  <c r="E71" i="16" s="1"/>
  <c r="R70" i="16"/>
  <c r="L70" i="16"/>
  <c r="H70" i="16"/>
  <c r="F70" i="16"/>
  <c r="R69" i="16"/>
  <c r="L69" i="16"/>
  <c r="AB69" i="16" s="1"/>
  <c r="H69" i="16"/>
  <c r="F69" i="16"/>
  <c r="J85" i="15"/>
  <c r="J84" i="15"/>
  <c r="D79" i="15"/>
  <c r="D78" i="15"/>
  <c r="R76" i="15"/>
  <c r="L76" i="15"/>
  <c r="H76" i="15"/>
  <c r="F76" i="15"/>
  <c r="R75" i="15"/>
  <c r="L75" i="15"/>
  <c r="H75" i="15"/>
  <c r="F75" i="15"/>
  <c r="E75" i="15" s="1"/>
  <c r="R74" i="15"/>
  <c r="L74" i="15"/>
  <c r="H74" i="15"/>
  <c r="F74" i="15"/>
  <c r="R73" i="15"/>
  <c r="L73" i="15"/>
  <c r="H73" i="15"/>
  <c r="F73" i="15"/>
  <c r="R72" i="15"/>
  <c r="L72" i="15"/>
  <c r="H72" i="15"/>
  <c r="F72" i="15"/>
  <c r="R71" i="15"/>
  <c r="L71" i="15"/>
  <c r="H71" i="15"/>
  <c r="F71" i="15"/>
  <c r="R70" i="15"/>
  <c r="L70" i="15"/>
  <c r="H70" i="15"/>
  <c r="F70" i="15"/>
  <c r="R69" i="15"/>
  <c r="L69" i="15"/>
  <c r="H69" i="15"/>
  <c r="F69" i="15"/>
  <c r="F85" i="18"/>
  <c r="D79" i="18"/>
  <c r="D78" i="18"/>
  <c r="R76" i="18"/>
  <c r="L76" i="18"/>
  <c r="H76" i="18"/>
  <c r="F76" i="18"/>
  <c r="R75" i="18"/>
  <c r="L75" i="18"/>
  <c r="H75" i="18"/>
  <c r="F75" i="18"/>
  <c r="R74" i="18"/>
  <c r="L74" i="18"/>
  <c r="H74" i="18"/>
  <c r="F74" i="18"/>
  <c r="E74" i="18" s="1"/>
  <c r="R73" i="18"/>
  <c r="L73" i="18"/>
  <c r="H73" i="18"/>
  <c r="F73" i="18"/>
  <c r="E73" i="18" s="1"/>
  <c r="R72" i="18"/>
  <c r="L72" i="18"/>
  <c r="H72" i="18"/>
  <c r="F72" i="18"/>
  <c r="R71" i="18"/>
  <c r="L71" i="18"/>
  <c r="H71" i="18"/>
  <c r="F71" i="18"/>
  <c r="R70" i="18"/>
  <c r="L70" i="18"/>
  <c r="H70" i="18"/>
  <c r="F70" i="18"/>
  <c r="R69" i="18"/>
  <c r="L69" i="18"/>
  <c r="H69" i="18"/>
  <c r="F69" i="18"/>
  <c r="E69" i="18" s="1"/>
  <c r="O85" i="17"/>
  <c r="O84" i="17"/>
  <c r="D79" i="17"/>
  <c r="D78" i="17"/>
  <c r="R76" i="17"/>
  <c r="L76" i="17"/>
  <c r="H76" i="17"/>
  <c r="F76" i="17"/>
  <c r="R75" i="17"/>
  <c r="L75" i="17"/>
  <c r="H75" i="17"/>
  <c r="F75" i="17"/>
  <c r="R74" i="17"/>
  <c r="L74" i="17"/>
  <c r="H74" i="17"/>
  <c r="F74" i="17"/>
  <c r="E74" i="17" s="1"/>
  <c r="R73" i="17"/>
  <c r="L73" i="17"/>
  <c r="H73" i="17"/>
  <c r="F73" i="17"/>
  <c r="R72" i="17"/>
  <c r="L72" i="17"/>
  <c r="H72" i="17"/>
  <c r="F72" i="17"/>
  <c r="E72" i="17" s="1"/>
  <c r="R71" i="17"/>
  <c r="L71" i="17"/>
  <c r="H71" i="17"/>
  <c r="F71" i="17"/>
  <c r="R70" i="17"/>
  <c r="L70" i="17"/>
  <c r="H70" i="17"/>
  <c r="F70" i="17"/>
  <c r="R69" i="17"/>
  <c r="L69" i="17"/>
  <c r="H69" i="17"/>
  <c r="F69" i="17"/>
  <c r="D79" i="19"/>
  <c r="D116" i="19" s="1"/>
  <c r="D78" i="19"/>
  <c r="D109" i="19" s="1"/>
  <c r="R76" i="19"/>
  <c r="L76" i="19"/>
  <c r="H76" i="19"/>
  <c r="F76" i="19"/>
  <c r="R75" i="19"/>
  <c r="L75" i="19"/>
  <c r="H75" i="19"/>
  <c r="F75" i="19"/>
  <c r="R74" i="19"/>
  <c r="L74" i="19"/>
  <c r="H74" i="19"/>
  <c r="F74" i="19"/>
  <c r="E74" i="19" s="1"/>
  <c r="R73" i="19"/>
  <c r="L73" i="19"/>
  <c r="H73" i="19"/>
  <c r="F73" i="19"/>
  <c r="E73" i="19" s="1"/>
  <c r="R72" i="19"/>
  <c r="L72" i="19"/>
  <c r="H72" i="19"/>
  <c r="F72" i="19"/>
  <c r="E72" i="19" s="1"/>
  <c r="R71" i="19"/>
  <c r="L71" i="19"/>
  <c r="H71" i="19"/>
  <c r="F71" i="19"/>
  <c r="R70" i="19"/>
  <c r="L70" i="19"/>
  <c r="P70" i="19" s="1"/>
  <c r="H70" i="19"/>
  <c r="F70" i="19"/>
  <c r="R69" i="19"/>
  <c r="L69" i="19"/>
  <c r="H69" i="19"/>
  <c r="F69" i="19"/>
  <c r="E69" i="19" s="1"/>
  <c r="O84" i="23"/>
  <c r="D79" i="23"/>
  <c r="D115" i="23" s="1"/>
  <c r="D78" i="23"/>
  <c r="D110" i="23" s="1"/>
  <c r="R76" i="23"/>
  <c r="L76" i="23"/>
  <c r="H76" i="23"/>
  <c r="F76" i="23"/>
  <c r="E76" i="23" s="1"/>
  <c r="R75" i="23"/>
  <c r="L75" i="23"/>
  <c r="H75" i="23"/>
  <c r="F75" i="23"/>
  <c r="E75" i="23" s="1"/>
  <c r="R74" i="23"/>
  <c r="Q74" i="23" s="1"/>
  <c r="L74" i="23"/>
  <c r="H74" i="23"/>
  <c r="F74" i="23"/>
  <c r="R73" i="23"/>
  <c r="L73" i="23"/>
  <c r="H73" i="23"/>
  <c r="F73" i="23"/>
  <c r="R72" i="23"/>
  <c r="P72" i="23" s="1"/>
  <c r="L72" i="23"/>
  <c r="H72" i="23"/>
  <c r="F72" i="23"/>
  <c r="E72" i="23" s="1"/>
  <c r="R71" i="23"/>
  <c r="L71" i="23"/>
  <c r="H71" i="23"/>
  <c r="F71" i="23"/>
  <c r="E71" i="23" s="1"/>
  <c r="R70" i="23"/>
  <c r="L70" i="23"/>
  <c r="H70" i="23"/>
  <c r="F70" i="23"/>
  <c r="E70" i="23" s="1"/>
  <c r="R69" i="23"/>
  <c r="L69" i="23"/>
  <c r="H69" i="23"/>
  <c r="F69" i="23"/>
  <c r="F78" i="23" s="1"/>
  <c r="D79" i="21"/>
  <c r="D115" i="21" s="1"/>
  <c r="D78" i="21"/>
  <c r="D109" i="21" s="1"/>
  <c r="R76" i="21"/>
  <c r="L76" i="21"/>
  <c r="H76" i="21"/>
  <c r="F76" i="21"/>
  <c r="E76" i="21" s="1"/>
  <c r="R75" i="21"/>
  <c r="L75" i="21"/>
  <c r="H75" i="21"/>
  <c r="F75" i="21"/>
  <c r="E75" i="21" s="1"/>
  <c r="R74" i="21"/>
  <c r="L74" i="21"/>
  <c r="H74" i="21"/>
  <c r="F74" i="21"/>
  <c r="E74" i="21" s="1"/>
  <c r="R73" i="21"/>
  <c r="L73" i="21"/>
  <c r="H73" i="21"/>
  <c r="F73" i="21"/>
  <c r="R72" i="21"/>
  <c r="L72" i="21"/>
  <c r="H72" i="21"/>
  <c r="F72" i="21"/>
  <c r="E72" i="21" s="1"/>
  <c r="R71" i="21"/>
  <c r="L71" i="21"/>
  <c r="H71" i="21"/>
  <c r="F71" i="21"/>
  <c r="R70" i="21"/>
  <c r="L70" i="21"/>
  <c r="H70" i="21"/>
  <c r="F70" i="21"/>
  <c r="E70" i="21" s="1"/>
  <c r="R69" i="21"/>
  <c r="L69" i="21"/>
  <c r="H69" i="21"/>
  <c r="F69" i="21"/>
  <c r="O85" i="22"/>
  <c r="O84" i="22"/>
  <c r="D79" i="22"/>
  <c r="D78" i="22"/>
  <c r="D109" i="22" s="1"/>
  <c r="R76" i="22"/>
  <c r="L76" i="22"/>
  <c r="H76" i="22"/>
  <c r="F76" i="22"/>
  <c r="E76" i="22" s="1"/>
  <c r="R75" i="22"/>
  <c r="L75" i="22"/>
  <c r="H75" i="22"/>
  <c r="F75" i="22"/>
  <c r="E75" i="22" s="1"/>
  <c r="R74" i="22"/>
  <c r="L74" i="22"/>
  <c r="H74" i="22"/>
  <c r="F74" i="22"/>
  <c r="E74" i="22" s="1"/>
  <c r="R73" i="22"/>
  <c r="L73" i="22"/>
  <c r="H73" i="22"/>
  <c r="F73" i="22"/>
  <c r="E73" i="22" s="1"/>
  <c r="R72" i="22"/>
  <c r="L72" i="22"/>
  <c r="H72" i="22"/>
  <c r="F72" i="22"/>
  <c r="R71" i="22"/>
  <c r="L71" i="22"/>
  <c r="H71" i="22"/>
  <c r="F71" i="22"/>
  <c r="E71" i="22" s="1"/>
  <c r="R70" i="22"/>
  <c r="L70" i="22"/>
  <c r="H70" i="22"/>
  <c r="F70" i="22"/>
  <c r="R69" i="22"/>
  <c r="L69" i="22"/>
  <c r="H69" i="22"/>
  <c r="F69" i="22"/>
  <c r="E69" i="22" s="1"/>
  <c r="O85" i="25"/>
  <c r="O84" i="25"/>
  <c r="D79" i="25"/>
  <c r="D78" i="25"/>
  <c r="D109" i="25" s="1"/>
  <c r="R76" i="25"/>
  <c r="L76" i="25"/>
  <c r="H76" i="25"/>
  <c r="F76" i="25"/>
  <c r="R75" i="25"/>
  <c r="L75" i="25"/>
  <c r="H75" i="25"/>
  <c r="F75" i="25"/>
  <c r="R74" i="25"/>
  <c r="L74" i="25"/>
  <c r="H74" i="25"/>
  <c r="F74" i="25"/>
  <c r="E74" i="25" s="1"/>
  <c r="R73" i="25"/>
  <c r="L73" i="25"/>
  <c r="H73" i="25"/>
  <c r="F73" i="25"/>
  <c r="R72" i="25"/>
  <c r="L72" i="25"/>
  <c r="H72" i="25"/>
  <c r="F72" i="25"/>
  <c r="R71" i="25"/>
  <c r="L71" i="25"/>
  <c r="H71" i="25"/>
  <c r="F71" i="25"/>
  <c r="R70" i="25"/>
  <c r="L70" i="25"/>
  <c r="H70" i="25"/>
  <c r="F70" i="25"/>
  <c r="R69" i="25"/>
  <c r="L69" i="25"/>
  <c r="H69" i="25"/>
  <c r="F69" i="25"/>
  <c r="J85" i="24"/>
  <c r="O84" i="24"/>
  <c r="J84" i="24"/>
  <c r="D79" i="24"/>
  <c r="D113" i="24" s="1"/>
  <c r="D78" i="24"/>
  <c r="D109" i="24" s="1"/>
  <c r="R76" i="24"/>
  <c r="L76" i="24"/>
  <c r="H76" i="24"/>
  <c r="F76" i="24"/>
  <c r="R75" i="24"/>
  <c r="L75" i="24"/>
  <c r="H75" i="24"/>
  <c r="F75" i="24"/>
  <c r="E75" i="24" s="1"/>
  <c r="R74" i="24"/>
  <c r="L74" i="24"/>
  <c r="M74" i="24" s="1"/>
  <c r="H74" i="24"/>
  <c r="F74" i="24"/>
  <c r="E74" i="24" s="1"/>
  <c r="R73" i="24"/>
  <c r="L73" i="24"/>
  <c r="H73" i="24"/>
  <c r="F73" i="24"/>
  <c r="E73" i="24" s="1"/>
  <c r="R72" i="24"/>
  <c r="L72" i="24"/>
  <c r="H72" i="24"/>
  <c r="F72" i="24"/>
  <c r="R71" i="24"/>
  <c r="L71" i="24"/>
  <c r="H71" i="24"/>
  <c r="F71" i="24"/>
  <c r="E71" i="24" s="1"/>
  <c r="R70" i="24"/>
  <c r="L70" i="24"/>
  <c r="M70" i="24" s="1"/>
  <c r="H70" i="24"/>
  <c r="F70" i="24"/>
  <c r="E70" i="24" s="1"/>
  <c r="R69" i="24"/>
  <c r="R78" i="24" s="1"/>
  <c r="L69" i="24"/>
  <c r="H69" i="24"/>
  <c r="F69" i="24"/>
  <c r="F85" i="1"/>
  <c r="D79" i="1"/>
  <c r="D117" i="1" s="1"/>
  <c r="D78" i="1"/>
  <c r="D109" i="1" s="1"/>
  <c r="R76" i="1"/>
  <c r="L76" i="1"/>
  <c r="H76" i="1"/>
  <c r="F76" i="1"/>
  <c r="R75" i="1"/>
  <c r="L75" i="1"/>
  <c r="H75" i="1"/>
  <c r="F75" i="1"/>
  <c r="E75" i="1" s="1"/>
  <c r="R74" i="1"/>
  <c r="L74" i="1"/>
  <c r="H74" i="1"/>
  <c r="F74" i="1"/>
  <c r="R73" i="1"/>
  <c r="L73" i="1"/>
  <c r="H73" i="1"/>
  <c r="F73" i="1"/>
  <c r="E73" i="1" s="1"/>
  <c r="R72" i="1"/>
  <c r="L72" i="1"/>
  <c r="H72" i="1"/>
  <c r="F72" i="1"/>
  <c r="E72" i="1" s="1"/>
  <c r="R71" i="1"/>
  <c r="L71" i="1"/>
  <c r="H71" i="1"/>
  <c r="F71" i="1"/>
  <c r="E71" i="1" s="1"/>
  <c r="R70" i="1"/>
  <c r="L70" i="1"/>
  <c r="H70" i="1"/>
  <c r="F70" i="1"/>
  <c r="R69" i="1"/>
  <c r="L69" i="1"/>
  <c r="H69" i="1"/>
  <c r="F69" i="1"/>
  <c r="E69" i="1" s="1"/>
  <c r="G70" i="24" l="1"/>
  <c r="T94" i="17"/>
  <c r="T94" i="8"/>
  <c r="K76" i="24"/>
  <c r="K70" i="19"/>
  <c r="J84" i="25"/>
  <c r="D111" i="21"/>
  <c r="O75" i="18"/>
  <c r="O84" i="18"/>
  <c r="J85" i="21"/>
  <c r="O85" i="24"/>
  <c r="O85" i="15"/>
  <c r="O85" i="6"/>
  <c r="T94" i="24"/>
  <c r="T94" i="6"/>
  <c r="O84" i="1"/>
  <c r="J85" i="16"/>
  <c r="O85" i="7"/>
  <c r="J84" i="1"/>
  <c r="J85" i="18"/>
  <c r="J85" i="7"/>
  <c r="J85" i="11"/>
  <c r="D117" i="3"/>
  <c r="I76" i="24"/>
  <c r="Q72" i="8"/>
  <c r="O74" i="8"/>
  <c r="O71" i="5"/>
  <c r="J84" i="21"/>
  <c r="J85" i="5"/>
  <c r="L78" i="6"/>
  <c r="J94" i="17"/>
  <c r="K73" i="19"/>
  <c r="K75" i="19"/>
  <c r="O70" i="17"/>
  <c r="Q72" i="17"/>
  <c r="P69" i="14"/>
  <c r="O73" i="14"/>
  <c r="I75" i="8"/>
  <c r="Q75" i="22"/>
  <c r="P73" i="19"/>
  <c r="O94" i="1"/>
  <c r="O94" i="18"/>
  <c r="K72" i="22"/>
  <c r="K76" i="22"/>
  <c r="O94" i="24"/>
  <c r="O94" i="6"/>
  <c r="T94" i="22"/>
  <c r="T94" i="12"/>
  <c r="T94" i="7"/>
  <c r="J85" i="1"/>
  <c r="O76" i="8"/>
  <c r="I73" i="4"/>
  <c r="J94" i="1"/>
  <c r="J84" i="23"/>
  <c r="J94" i="15"/>
  <c r="J94" i="11"/>
  <c r="J94" i="7"/>
  <c r="J84" i="6"/>
  <c r="J85" i="2"/>
  <c r="O94" i="25"/>
  <c r="O94" i="23"/>
  <c r="O94" i="17"/>
  <c r="O94" i="14"/>
  <c r="O94" i="8"/>
  <c r="O94" i="4"/>
  <c r="O94" i="2"/>
  <c r="T94" i="21"/>
  <c r="T94" i="5"/>
  <c r="T94" i="3"/>
  <c r="T94" i="25"/>
  <c r="T94" i="23"/>
  <c r="T94" i="15"/>
  <c r="T94" i="16"/>
  <c r="T94" i="14"/>
  <c r="T94" i="11"/>
  <c r="T94" i="4"/>
  <c r="T94" i="2"/>
  <c r="J84" i="18"/>
  <c r="J84" i="7"/>
  <c r="Q75" i="15"/>
  <c r="J94" i="12"/>
  <c r="J94" i="3"/>
  <c r="J94" i="23"/>
  <c r="J94" i="6"/>
  <c r="O94" i="15"/>
  <c r="O94" i="11"/>
  <c r="G72" i="15"/>
  <c r="J72" i="6"/>
  <c r="I75" i="3"/>
  <c r="J94" i="18"/>
  <c r="J94" i="24"/>
  <c r="J85" i="22"/>
  <c r="J94" i="16"/>
  <c r="J94" i="14"/>
  <c r="J84" i="8"/>
  <c r="J94" i="5"/>
  <c r="J85" i="4"/>
  <c r="O94" i="22"/>
  <c r="O94" i="7"/>
  <c r="G69" i="25"/>
  <c r="K76" i="8"/>
  <c r="P74" i="7"/>
  <c r="P76" i="6"/>
  <c r="J94" i="25"/>
  <c r="T94" i="18"/>
  <c r="T94" i="1"/>
  <c r="T94" i="10"/>
  <c r="T94" i="19"/>
  <c r="O84" i="4"/>
  <c r="O85" i="4"/>
  <c r="O84" i="19"/>
  <c r="O85" i="10"/>
  <c r="O84" i="10"/>
  <c r="O94" i="10"/>
  <c r="O94" i="19"/>
  <c r="O94" i="16"/>
  <c r="O94" i="5"/>
  <c r="O94" i="3"/>
  <c r="O94" i="12"/>
  <c r="O94" i="21"/>
  <c r="O84" i="21"/>
  <c r="O84" i="3"/>
  <c r="O84" i="12"/>
  <c r="O84" i="11"/>
  <c r="O85" i="3"/>
  <c r="O85" i="21"/>
  <c r="O85" i="23"/>
  <c r="O85" i="2"/>
  <c r="O85" i="12"/>
  <c r="O85" i="11"/>
  <c r="J94" i="22"/>
  <c r="J84" i="14"/>
  <c r="J85" i="8"/>
  <c r="J94" i="8"/>
  <c r="J85" i="23"/>
  <c r="J84" i="4"/>
  <c r="J94" i="4"/>
  <c r="J84" i="19"/>
  <c r="J84" i="10"/>
  <c r="J85" i="19"/>
  <c r="J84" i="17"/>
  <c r="J84" i="12"/>
  <c r="J84" i="3"/>
  <c r="J94" i="2"/>
  <c r="J94" i="19"/>
  <c r="J85" i="17"/>
  <c r="J85" i="12"/>
  <c r="J84" i="11"/>
  <c r="J85" i="3"/>
  <c r="J94" i="21"/>
  <c r="J94" i="10"/>
  <c r="F85" i="17"/>
  <c r="F85" i="23"/>
  <c r="F85" i="22"/>
  <c r="F85" i="4"/>
  <c r="L78" i="2"/>
  <c r="L110" i="2" s="1"/>
  <c r="P85" i="2" s="1"/>
  <c r="J76" i="19"/>
  <c r="M69" i="17"/>
  <c r="O72" i="1"/>
  <c r="O73" i="25"/>
  <c r="H78" i="18"/>
  <c r="H109" i="18" s="1"/>
  <c r="K84" i="18" s="1"/>
  <c r="F85" i="15"/>
  <c r="Q76" i="14"/>
  <c r="M71" i="8"/>
  <c r="R78" i="1"/>
  <c r="AB70" i="24"/>
  <c r="AA69" i="15"/>
  <c r="P72" i="12"/>
  <c r="J70" i="18"/>
  <c r="F85" i="19"/>
  <c r="P70" i="11"/>
  <c r="O76" i="3"/>
  <c r="O73" i="2"/>
  <c r="N75" i="2"/>
  <c r="F78" i="16"/>
  <c r="F109" i="16" s="1"/>
  <c r="G84" i="16" s="1"/>
  <c r="L78" i="12"/>
  <c r="L109" i="12" s="1"/>
  <c r="P84" i="12" s="1"/>
  <c r="Q84" i="12" s="1"/>
  <c r="F85" i="7"/>
  <c r="K71" i="24"/>
  <c r="P71" i="16"/>
  <c r="K70" i="12"/>
  <c r="I74" i="12"/>
  <c r="J70" i="1"/>
  <c r="J72" i="1"/>
  <c r="J76" i="1"/>
  <c r="N76" i="22"/>
  <c r="M73" i="15"/>
  <c r="Q70" i="16"/>
  <c r="Q74" i="16"/>
  <c r="J72" i="11"/>
  <c r="N75" i="7"/>
  <c r="N74" i="1"/>
  <c r="M76" i="1"/>
  <c r="N69" i="21"/>
  <c r="G72" i="14"/>
  <c r="P71" i="12"/>
  <c r="M73" i="12"/>
  <c r="O75" i="12"/>
  <c r="M74" i="11"/>
  <c r="AB70" i="7"/>
  <c r="N76" i="10"/>
  <c r="P75" i="8"/>
  <c r="P71" i="6"/>
  <c r="G70" i="8"/>
  <c r="G74" i="8"/>
  <c r="K71" i="7"/>
  <c r="Q75" i="1"/>
  <c r="G74" i="24"/>
  <c r="N72" i="25"/>
  <c r="O70" i="21"/>
  <c r="M72" i="21"/>
  <c r="G76" i="19"/>
  <c r="K75" i="17"/>
  <c r="J74" i="18"/>
  <c r="G73" i="14"/>
  <c r="J72" i="12"/>
  <c r="K72" i="10"/>
  <c r="I76" i="7"/>
  <c r="AB69" i="4"/>
  <c r="J73" i="4"/>
  <c r="K70" i="3"/>
  <c r="G75" i="21"/>
  <c r="I70" i="23"/>
  <c r="N75" i="17"/>
  <c r="N76" i="18"/>
  <c r="M76" i="12"/>
  <c r="P74" i="3"/>
  <c r="N72" i="1"/>
  <c r="N72" i="22"/>
  <c r="M76" i="22"/>
  <c r="G71" i="19"/>
  <c r="K69" i="12"/>
  <c r="G74" i="11"/>
  <c r="G76" i="4"/>
  <c r="AA70" i="23"/>
  <c r="M69" i="12"/>
  <c r="Q74" i="11"/>
  <c r="G76" i="11"/>
  <c r="P71" i="1"/>
  <c r="K73" i="1"/>
  <c r="G75" i="1"/>
  <c r="N71" i="22"/>
  <c r="G74" i="21"/>
  <c r="J73" i="16"/>
  <c r="P74" i="11"/>
  <c r="P71" i="10"/>
  <c r="J73" i="10"/>
  <c r="P70" i="6"/>
  <c r="Q76" i="4"/>
  <c r="G74" i="1"/>
  <c r="G73" i="18"/>
  <c r="Q71" i="15"/>
  <c r="Q73" i="16"/>
  <c r="Q75" i="16"/>
  <c r="I72" i="7"/>
  <c r="K72" i="5"/>
  <c r="K72" i="24"/>
  <c r="G70" i="21"/>
  <c r="M75" i="8"/>
  <c r="M70" i="7"/>
  <c r="Q75" i="6"/>
  <c r="K74" i="1"/>
  <c r="M75" i="18"/>
  <c r="Z70" i="3"/>
  <c r="AA69" i="25"/>
  <c r="F78" i="17"/>
  <c r="F109" i="17" s="1"/>
  <c r="G84" i="17" s="1"/>
  <c r="H78" i="16"/>
  <c r="AA69" i="3"/>
  <c r="J71" i="25"/>
  <c r="Q70" i="22"/>
  <c r="K73" i="7"/>
  <c r="AA69" i="6"/>
  <c r="F85" i="14"/>
  <c r="N69" i="25"/>
  <c r="M69" i="21"/>
  <c r="M71" i="16"/>
  <c r="N71" i="7"/>
  <c r="G70" i="25"/>
  <c r="Q71" i="16"/>
  <c r="I73" i="16"/>
  <c r="Q73" i="11"/>
  <c r="I73" i="8"/>
  <c r="J75" i="8"/>
  <c r="J69" i="4"/>
  <c r="F85" i="2"/>
  <c r="K70" i="1"/>
  <c r="P75" i="25"/>
  <c r="N70" i="19"/>
  <c r="N75" i="18"/>
  <c r="H78" i="14"/>
  <c r="H110" i="14" s="1"/>
  <c r="K85" i="14" s="1"/>
  <c r="L85" i="14" s="1"/>
  <c r="Q72" i="14"/>
  <c r="D114" i="14"/>
  <c r="G75" i="12"/>
  <c r="P70" i="8"/>
  <c r="K74" i="6"/>
  <c r="D115" i="6"/>
  <c r="K71" i="4"/>
  <c r="M69" i="3"/>
  <c r="I76" i="1"/>
  <c r="AA70" i="25"/>
  <c r="AB72" i="22"/>
  <c r="L78" i="19"/>
  <c r="L109" i="19" s="1"/>
  <c r="P84" i="19" s="1"/>
  <c r="AB74" i="19"/>
  <c r="J73" i="17"/>
  <c r="P75" i="18"/>
  <c r="O72" i="6"/>
  <c r="F85" i="6"/>
  <c r="F78" i="5"/>
  <c r="F109" i="5" s="1"/>
  <c r="G84" i="5" s="1"/>
  <c r="J73" i="3"/>
  <c r="AA69" i="1"/>
  <c r="G71" i="22"/>
  <c r="N71" i="16"/>
  <c r="R78" i="14"/>
  <c r="R110" i="14" s="1"/>
  <c r="U85" i="14" s="1"/>
  <c r="V85" i="14" s="1"/>
  <c r="I71" i="14"/>
  <c r="Q74" i="14"/>
  <c r="O72" i="12"/>
  <c r="D110" i="11"/>
  <c r="D112" i="11" s="1"/>
  <c r="P70" i="10"/>
  <c r="Q76" i="7"/>
  <c r="K69" i="5"/>
  <c r="G76" i="2"/>
  <c r="J69" i="24"/>
  <c r="AB74" i="25"/>
  <c r="P76" i="25"/>
  <c r="K73" i="16"/>
  <c r="Q71" i="14"/>
  <c r="D112" i="14"/>
  <c r="N72" i="12"/>
  <c r="M69" i="8"/>
  <c r="G76" i="8"/>
  <c r="AA73" i="5"/>
  <c r="Z73" i="5"/>
  <c r="N71" i="3"/>
  <c r="Q72" i="23"/>
  <c r="G70" i="1"/>
  <c r="Q76" i="24"/>
  <c r="K71" i="25"/>
  <c r="I73" i="22"/>
  <c r="J69" i="21"/>
  <c r="M72" i="23"/>
  <c r="N72" i="17"/>
  <c r="J69" i="18"/>
  <c r="Q71" i="18"/>
  <c r="N76" i="15"/>
  <c r="I69" i="16"/>
  <c r="I75" i="16"/>
  <c r="O71" i="12"/>
  <c r="J69" i="11"/>
  <c r="J76" i="11"/>
  <c r="J71" i="7"/>
  <c r="K75" i="7"/>
  <c r="P75" i="6"/>
  <c r="Z69" i="5"/>
  <c r="P71" i="5"/>
  <c r="O75" i="5"/>
  <c r="Q72" i="4"/>
  <c r="D113" i="4"/>
  <c r="F85" i="25"/>
  <c r="F85" i="16"/>
  <c r="K73" i="24"/>
  <c r="K75" i="25"/>
  <c r="J70" i="22"/>
  <c r="N75" i="22"/>
  <c r="K69" i="16"/>
  <c r="Q70" i="14"/>
  <c r="N73" i="14"/>
  <c r="N71" i="10"/>
  <c r="P74" i="4"/>
  <c r="O72" i="3"/>
  <c r="P70" i="24"/>
  <c r="J74" i="24"/>
  <c r="G73" i="25"/>
  <c r="I70" i="22"/>
  <c r="Q71" i="22"/>
  <c r="AB76" i="22"/>
  <c r="J71" i="21"/>
  <c r="K69" i="23"/>
  <c r="G74" i="23"/>
  <c r="AB69" i="19"/>
  <c r="Q70" i="19"/>
  <c r="I75" i="19"/>
  <c r="G69" i="17"/>
  <c r="M70" i="17"/>
  <c r="M73" i="17"/>
  <c r="Z71" i="17"/>
  <c r="P70" i="18"/>
  <c r="M69" i="15"/>
  <c r="J69" i="16"/>
  <c r="K70" i="14"/>
  <c r="P73" i="14"/>
  <c r="K75" i="14"/>
  <c r="D115" i="14"/>
  <c r="M70" i="11"/>
  <c r="G72" i="11"/>
  <c r="P73" i="11"/>
  <c r="D110" i="10"/>
  <c r="D112" i="10" s="1"/>
  <c r="J69" i="7"/>
  <c r="Q72" i="7"/>
  <c r="N72" i="4"/>
  <c r="N72" i="3"/>
  <c r="O73" i="17"/>
  <c r="Z71" i="7"/>
  <c r="AA75" i="6"/>
  <c r="AB69" i="2"/>
  <c r="N70" i="1"/>
  <c r="I72" i="1"/>
  <c r="O76" i="25"/>
  <c r="Q73" i="21"/>
  <c r="R78" i="23"/>
  <c r="R109" i="23" s="1"/>
  <c r="U84" i="23" s="1"/>
  <c r="V84" i="23" s="1"/>
  <c r="G71" i="23"/>
  <c r="I74" i="23"/>
  <c r="R78" i="17"/>
  <c r="R109" i="17" s="1"/>
  <c r="U84" i="17" s="1"/>
  <c r="O72" i="17"/>
  <c r="I75" i="17"/>
  <c r="Q75" i="18"/>
  <c r="G72" i="16"/>
  <c r="M70" i="14"/>
  <c r="AA72" i="10"/>
  <c r="D111" i="8"/>
  <c r="AB69" i="6"/>
  <c r="J72" i="5"/>
  <c r="M75" i="5"/>
  <c r="AA69" i="4"/>
  <c r="I71" i="4"/>
  <c r="I76" i="4"/>
  <c r="AB69" i="3"/>
  <c r="O71" i="3"/>
  <c r="D115" i="3"/>
  <c r="N76" i="24"/>
  <c r="Q76" i="25"/>
  <c r="H78" i="22"/>
  <c r="H110" i="22" s="1"/>
  <c r="K85" i="22" s="1"/>
  <c r="D109" i="23"/>
  <c r="D111" i="23" s="1"/>
  <c r="Q75" i="19"/>
  <c r="AA69" i="17"/>
  <c r="AA70" i="15"/>
  <c r="I71" i="16"/>
  <c r="L78" i="16"/>
  <c r="L110" i="16" s="1"/>
  <c r="P85" i="16" s="1"/>
  <c r="Q85" i="16" s="1"/>
  <c r="N70" i="14"/>
  <c r="Z76" i="11"/>
  <c r="AA70" i="7"/>
  <c r="P76" i="7"/>
  <c r="N75" i="5"/>
  <c r="Z75" i="4"/>
  <c r="Q73" i="24"/>
  <c r="K69" i="25"/>
  <c r="I72" i="25"/>
  <c r="O70" i="19"/>
  <c r="D113" i="19"/>
  <c r="Z70" i="17"/>
  <c r="G74" i="17"/>
  <c r="Q75" i="17"/>
  <c r="O70" i="14"/>
  <c r="AB73" i="12"/>
  <c r="J71" i="11"/>
  <c r="O74" i="11"/>
  <c r="J75" i="7"/>
  <c r="D110" i="7"/>
  <c r="D112" i="7" s="1"/>
  <c r="M71" i="5"/>
  <c r="P75" i="5"/>
  <c r="AB70" i="2"/>
  <c r="Q75" i="24"/>
  <c r="O69" i="25"/>
  <c r="G71" i="25"/>
  <c r="Q72" i="25"/>
  <c r="J74" i="22"/>
  <c r="Q69" i="21"/>
  <c r="K72" i="21"/>
  <c r="M70" i="19"/>
  <c r="AB73" i="19"/>
  <c r="D114" i="19"/>
  <c r="Z70" i="18"/>
  <c r="G70" i="16"/>
  <c r="Q72" i="12"/>
  <c r="AA73" i="10"/>
  <c r="D110" i="8"/>
  <c r="D112" i="8" s="1"/>
  <c r="AA74" i="6"/>
  <c r="N71" i="5"/>
  <c r="Z72" i="5"/>
  <c r="AB73" i="4"/>
  <c r="J75" i="4"/>
  <c r="N70" i="2"/>
  <c r="G72" i="2"/>
  <c r="L78" i="3"/>
  <c r="L109" i="3" s="1"/>
  <c r="P84" i="3" s="1"/>
  <c r="N76" i="1"/>
  <c r="G69" i="24"/>
  <c r="G78" i="24" s="1"/>
  <c r="G109" i="24" s="1"/>
  <c r="G70" i="22"/>
  <c r="I74" i="22"/>
  <c r="F79" i="21"/>
  <c r="F113" i="21" s="1"/>
  <c r="G88" i="21" s="1"/>
  <c r="H88" i="21" s="1"/>
  <c r="E69" i="17"/>
  <c r="J70" i="17"/>
  <c r="P75" i="17"/>
  <c r="Z72" i="16"/>
  <c r="G74" i="16"/>
  <c r="G76" i="16"/>
  <c r="J70" i="14"/>
  <c r="M73" i="14"/>
  <c r="AB69" i="12"/>
  <c r="N71" i="12"/>
  <c r="M72" i="12"/>
  <c r="N74" i="11"/>
  <c r="G73" i="8"/>
  <c r="G69" i="7"/>
  <c r="G70" i="5"/>
  <c r="AA72" i="5"/>
  <c r="O73" i="4"/>
  <c r="J69" i="3"/>
  <c r="J72" i="2"/>
  <c r="F85" i="10"/>
  <c r="F85" i="21"/>
  <c r="F85" i="12"/>
  <c r="F85" i="11"/>
  <c r="F85" i="3"/>
  <c r="I74" i="15"/>
  <c r="AA74" i="15"/>
  <c r="L79" i="1"/>
  <c r="L115" i="1" s="1"/>
  <c r="P90" i="1" s="1"/>
  <c r="Q90" i="1" s="1"/>
  <c r="AA76" i="1"/>
  <c r="AA73" i="24"/>
  <c r="I73" i="24"/>
  <c r="M75" i="24"/>
  <c r="O71" i="25"/>
  <c r="O72" i="25"/>
  <c r="K69" i="22"/>
  <c r="Z73" i="22"/>
  <c r="G74" i="22"/>
  <c r="AA73" i="22"/>
  <c r="AB75" i="22"/>
  <c r="R78" i="21"/>
  <c r="R109" i="21" s="1"/>
  <c r="U84" i="21" s="1"/>
  <c r="O72" i="21"/>
  <c r="AA74" i="21"/>
  <c r="H78" i="21"/>
  <c r="H110" i="21" s="1"/>
  <c r="K85" i="21" s="1"/>
  <c r="L85" i="21" s="1"/>
  <c r="E73" i="23"/>
  <c r="Z73" i="23"/>
  <c r="K72" i="19"/>
  <c r="I72" i="19"/>
  <c r="D116" i="17"/>
  <c r="D115" i="17"/>
  <c r="D113" i="17"/>
  <c r="K74" i="15"/>
  <c r="P70" i="16"/>
  <c r="O70" i="16"/>
  <c r="D115" i="16"/>
  <c r="D116" i="16"/>
  <c r="AB69" i="14"/>
  <c r="K69" i="14"/>
  <c r="I69" i="14"/>
  <c r="I78" i="14" s="1"/>
  <c r="I109" i="14" s="1"/>
  <c r="Q69" i="14"/>
  <c r="O69" i="14"/>
  <c r="N69" i="14"/>
  <c r="Z71" i="14"/>
  <c r="G71" i="12"/>
  <c r="AB76" i="1"/>
  <c r="Q70" i="24"/>
  <c r="J73" i="24"/>
  <c r="N75" i="24"/>
  <c r="AB70" i="25"/>
  <c r="P71" i="25"/>
  <c r="P72" i="25"/>
  <c r="N76" i="25"/>
  <c r="AA69" i="21"/>
  <c r="E71" i="21"/>
  <c r="AB71" i="21"/>
  <c r="P72" i="21"/>
  <c r="P70" i="23"/>
  <c r="Q70" i="23"/>
  <c r="P76" i="23"/>
  <c r="M76" i="23"/>
  <c r="Z73" i="17"/>
  <c r="Z75" i="17"/>
  <c r="Z74" i="17"/>
  <c r="K76" i="15"/>
  <c r="J76" i="15"/>
  <c r="G76" i="15"/>
  <c r="M69" i="14"/>
  <c r="P72" i="14"/>
  <c r="O72" i="14"/>
  <c r="M72" i="14"/>
  <c r="J72" i="14"/>
  <c r="N75" i="12"/>
  <c r="Q75" i="12"/>
  <c r="P75" i="12"/>
  <c r="AB69" i="11"/>
  <c r="E71" i="11"/>
  <c r="Z72" i="11"/>
  <c r="E69" i="8"/>
  <c r="E78" i="8" s="1"/>
  <c r="E110" i="8" s="1"/>
  <c r="F78" i="8"/>
  <c r="F109" i="8" s="1"/>
  <c r="G84" i="8" s="1"/>
  <c r="Q70" i="8"/>
  <c r="O70" i="8"/>
  <c r="N70" i="8"/>
  <c r="M70" i="8"/>
  <c r="K70" i="8"/>
  <c r="AB70" i="8"/>
  <c r="N75" i="3"/>
  <c r="N73" i="21"/>
  <c r="M73" i="21"/>
  <c r="P69" i="19"/>
  <c r="P78" i="19" s="1"/>
  <c r="N69" i="19"/>
  <c r="K72" i="17"/>
  <c r="I72" i="17"/>
  <c r="G72" i="17"/>
  <c r="Q72" i="15"/>
  <c r="P72" i="15"/>
  <c r="O72" i="15"/>
  <c r="N72" i="15"/>
  <c r="J72" i="15"/>
  <c r="Q71" i="24"/>
  <c r="P75" i="24"/>
  <c r="Z69" i="22"/>
  <c r="M71" i="22"/>
  <c r="M75" i="22"/>
  <c r="J75" i="14"/>
  <c r="I75" i="14"/>
  <c r="Q75" i="14"/>
  <c r="G70" i="12"/>
  <c r="Z70" i="12"/>
  <c r="G69" i="8"/>
  <c r="G78" i="8" s="1"/>
  <c r="G110" i="8" s="1"/>
  <c r="J69" i="8"/>
  <c r="AA76" i="8"/>
  <c r="G72" i="8"/>
  <c r="O75" i="3"/>
  <c r="Q75" i="3"/>
  <c r="P75" i="3"/>
  <c r="N76" i="21"/>
  <c r="M76" i="21"/>
  <c r="K73" i="23"/>
  <c r="J73" i="23"/>
  <c r="Q72" i="19"/>
  <c r="M72" i="19"/>
  <c r="AA73" i="17"/>
  <c r="K71" i="17"/>
  <c r="I71" i="17"/>
  <c r="R78" i="16"/>
  <c r="R109" i="16" s="1"/>
  <c r="U84" i="16" s="1"/>
  <c r="Q69" i="16"/>
  <c r="AC70" i="16" s="1"/>
  <c r="G74" i="14"/>
  <c r="Z74" i="14"/>
  <c r="K69" i="1"/>
  <c r="Q70" i="1"/>
  <c r="Q71" i="1"/>
  <c r="O75" i="1"/>
  <c r="K76" i="1"/>
  <c r="O70" i="24"/>
  <c r="M71" i="24"/>
  <c r="G74" i="25"/>
  <c r="AA69" i="22"/>
  <c r="I69" i="21"/>
  <c r="G71" i="21"/>
  <c r="Z72" i="21"/>
  <c r="O76" i="21"/>
  <c r="Q69" i="23"/>
  <c r="N69" i="23"/>
  <c r="N73" i="23"/>
  <c r="J75" i="23"/>
  <c r="G75" i="23"/>
  <c r="AB76" i="23"/>
  <c r="AA72" i="19"/>
  <c r="Q76" i="19"/>
  <c r="O76" i="19"/>
  <c r="L79" i="17"/>
  <c r="L116" i="17" s="1"/>
  <c r="P91" i="17" s="1"/>
  <c r="Q91" i="17" s="1"/>
  <c r="Q71" i="17"/>
  <c r="P71" i="17"/>
  <c r="N71" i="17"/>
  <c r="G76" i="17"/>
  <c r="P71" i="18"/>
  <c r="N71" i="18"/>
  <c r="M71" i="18"/>
  <c r="AB69" i="15"/>
  <c r="AB73" i="15"/>
  <c r="O76" i="15"/>
  <c r="E69" i="16"/>
  <c r="Z69" i="16"/>
  <c r="AB71" i="14"/>
  <c r="O71" i="14"/>
  <c r="M71" i="14"/>
  <c r="J70" i="12"/>
  <c r="I70" i="12"/>
  <c r="K74" i="12"/>
  <c r="J74" i="12"/>
  <c r="AA72" i="11"/>
  <c r="AB75" i="11"/>
  <c r="AB69" i="8"/>
  <c r="Q74" i="5"/>
  <c r="P74" i="5"/>
  <c r="AB70" i="17"/>
  <c r="AB69" i="17"/>
  <c r="L78" i="17"/>
  <c r="L110" i="17" s="1"/>
  <c r="P85" i="17" s="1"/>
  <c r="Q85" i="17" s="1"/>
  <c r="O69" i="17"/>
  <c r="O74" i="17"/>
  <c r="J74" i="17"/>
  <c r="AB74" i="17"/>
  <c r="M74" i="17"/>
  <c r="P74" i="16"/>
  <c r="O74" i="16"/>
  <c r="G75" i="14"/>
  <c r="E75" i="14"/>
  <c r="Z69" i="1"/>
  <c r="L79" i="24"/>
  <c r="L116" i="24" s="1"/>
  <c r="P91" i="24" s="1"/>
  <c r="Q91" i="24" s="1"/>
  <c r="R79" i="1"/>
  <c r="R115" i="1" s="1"/>
  <c r="U90" i="1" s="1"/>
  <c r="V90" i="1" s="1"/>
  <c r="M72" i="1"/>
  <c r="J74" i="1"/>
  <c r="P75" i="1"/>
  <c r="N71" i="24"/>
  <c r="N74" i="24"/>
  <c r="AB75" i="24"/>
  <c r="D110" i="24"/>
  <c r="D112" i="24" s="1"/>
  <c r="R78" i="25"/>
  <c r="R110" i="25" s="1"/>
  <c r="U85" i="25" s="1"/>
  <c r="Z70" i="22"/>
  <c r="O71" i="22"/>
  <c r="M72" i="22"/>
  <c r="K73" i="22"/>
  <c r="AB74" i="22"/>
  <c r="O75" i="22"/>
  <c r="K69" i="21"/>
  <c r="J75" i="21"/>
  <c r="I75" i="21"/>
  <c r="P76" i="21"/>
  <c r="P69" i="23"/>
  <c r="P78" i="23" s="1"/>
  <c r="P110" i="23" s="1"/>
  <c r="I70" i="17"/>
  <c r="K70" i="17"/>
  <c r="F78" i="18"/>
  <c r="F109" i="18" s="1"/>
  <c r="E70" i="18"/>
  <c r="E78" i="18" s="1"/>
  <c r="K73" i="18"/>
  <c r="J73" i="18"/>
  <c r="Z70" i="16"/>
  <c r="P75" i="16"/>
  <c r="D116" i="11"/>
  <c r="D113" i="11"/>
  <c r="D111" i="11"/>
  <c r="D117" i="11"/>
  <c r="P75" i="10"/>
  <c r="N75" i="10"/>
  <c r="Z76" i="8"/>
  <c r="Z71" i="8"/>
  <c r="E71" i="8"/>
  <c r="P74" i="2"/>
  <c r="O74" i="2"/>
  <c r="N74" i="2"/>
  <c r="Q71" i="23"/>
  <c r="O71" i="23"/>
  <c r="Z70" i="1"/>
  <c r="P71" i="24"/>
  <c r="Z73" i="24"/>
  <c r="D111" i="24"/>
  <c r="J74" i="25"/>
  <c r="Z75" i="25"/>
  <c r="P71" i="22"/>
  <c r="Q73" i="22"/>
  <c r="Q74" i="22"/>
  <c r="P75" i="22"/>
  <c r="AA70" i="21"/>
  <c r="I71" i="21"/>
  <c r="J73" i="21"/>
  <c r="I73" i="21"/>
  <c r="Q76" i="21"/>
  <c r="N75" i="23"/>
  <c r="O75" i="23"/>
  <c r="J71" i="19"/>
  <c r="K71" i="19"/>
  <c r="I71" i="19"/>
  <c r="AB72" i="19"/>
  <c r="P74" i="19"/>
  <c r="N74" i="19"/>
  <c r="G73" i="17"/>
  <c r="E73" i="17"/>
  <c r="AB76" i="17"/>
  <c r="Q76" i="17"/>
  <c r="O76" i="17"/>
  <c r="N76" i="17"/>
  <c r="I76" i="17"/>
  <c r="Z74" i="16"/>
  <c r="M75" i="16"/>
  <c r="Z76" i="16"/>
  <c r="Z70" i="14"/>
  <c r="J69" i="12"/>
  <c r="AA69" i="12"/>
  <c r="AB70" i="11"/>
  <c r="Q70" i="11"/>
  <c r="O70" i="11"/>
  <c r="N70" i="11"/>
  <c r="AA72" i="8"/>
  <c r="K74" i="8"/>
  <c r="P74" i="8"/>
  <c r="N74" i="8"/>
  <c r="M74" i="8"/>
  <c r="H79" i="6"/>
  <c r="H115" i="6" s="1"/>
  <c r="K90" i="6" s="1"/>
  <c r="L90" i="6" s="1"/>
  <c r="J71" i="6"/>
  <c r="I71" i="6"/>
  <c r="Z73" i="1"/>
  <c r="Q74" i="1"/>
  <c r="O76" i="1"/>
  <c r="E69" i="24"/>
  <c r="E78" i="24" s="1"/>
  <c r="E110" i="24" s="1"/>
  <c r="Z70" i="24"/>
  <c r="G73" i="24"/>
  <c r="F78" i="24"/>
  <c r="F109" i="24" s="1"/>
  <c r="G84" i="24" s="1"/>
  <c r="E70" i="25"/>
  <c r="AB72" i="25"/>
  <c r="K73" i="25"/>
  <c r="AA70" i="22"/>
  <c r="Q72" i="21"/>
  <c r="N72" i="21"/>
  <c r="K73" i="21"/>
  <c r="O74" i="21"/>
  <c r="J71" i="23"/>
  <c r="E76" i="19"/>
  <c r="K74" i="17"/>
  <c r="K70" i="15"/>
  <c r="J70" i="15"/>
  <c r="E72" i="14"/>
  <c r="Z72" i="14"/>
  <c r="J73" i="12"/>
  <c r="K73" i="12"/>
  <c r="J76" i="12"/>
  <c r="O76" i="12"/>
  <c r="N76" i="12"/>
  <c r="H78" i="10"/>
  <c r="H110" i="10" s="1"/>
  <c r="K85" i="10" s="1"/>
  <c r="L85" i="10" s="1"/>
  <c r="J69" i="10"/>
  <c r="AB75" i="8"/>
  <c r="K71" i="8"/>
  <c r="I71" i="8"/>
  <c r="Q71" i="8"/>
  <c r="N71" i="8"/>
  <c r="Q70" i="5"/>
  <c r="P70" i="5"/>
  <c r="O70" i="5"/>
  <c r="M76" i="5"/>
  <c r="R79" i="5"/>
  <c r="R117" i="5" s="1"/>
  <c r="U92" i="5" s="1"/>
  <c r="V92" i="5" s="1"/>
  <c r="P73" i="23"/>
  <c r="Z76" i="23"/>
  <c r="D115" i="19"/>
  <c r="K76" i="17"/>
  <c r="P74" i="18"/>
  <c r="AA73" i="15"/>
  <c r="O71" i="16"/>
  <c r="Q73" i="14"/>
  <c r="D113" i="14"/>
  <c r="AB71" i="11"/>
  <c r="O70" i="10"/>
  <c r="P74" i="10"/>
  <c r="J73" i="8"/>
  <c r="K75" i="8"/>
  <c r="D113" i="8"/>
  <c r="F79" i="7"/>
  <c r="F113" i="7" s="1"/>
  <c r="G88" i="7" s="1"/>
  <c r="H88" i="7" s="1"/>
  <c r="AA69" i="5"/>
  <c r="J71" i="4"/>
  <c r="O72" i="4"/>
  <c r="F78" i="3"/>
  <c r="F110" i="3" s="1"/>
  <c r="G85" i="3" s="1"/>
  <c r="R79" i="23"/>
  <c r="R116" i="23" s="1"/>
  <c r="U91" i="23" s="1"/>
  <c r="V91" i="23" s="1"/>
  <c r="AB72" i="23"/>
  <c r="Z71" i="19"/>
  <c r="D117" i="19"/>
  <c r="AB73" i="17"/>
  <c r="Q74" i="17"/>
  <c r="AA73" i="18"/>
  <c r="P73" i="16"/>
  <c r="L78" i="11"/>
  <c r="L110" i="11" s="1"/>
  <c r="F78" i="10"/>
  <c r="F110" i="10" s="1"/>
  <c r="G85" i="10" s="1"/>
  <c r="L78" i="8"/>
  <c r="L110" i="8" s="1"/>
  <c r="P85" i="8" s="1"/>
  <c r="Q85" i="8" s="1"/>
  <c r="D115" i="8"/>
  <c r="AA74" i="7"/>
  <c r="J73" i="7"/>
  <c r="I70" i="6"/>
  <c r="P72" i="6"/>
  <c r="G69" i="4"/>
  <c r="P72" i="4"/>
  <c r="K76" i="3"/>
  <c r="F78" i="2"/>
  <c r="F109" i="2" s="1"/>
  <c r="G84" i="2" s="1"/>
  <c r="H84" i="2" s="1"/>
  <c r="O74" i="5"/>
  <c r="AA73" i="4"/>
  <c r="D114" i="21"/>
  <c r="Z69" i="23"/>
  <c r="I73" i="23"/>
  <c r="Q73" i="19"/>
  <c r="I76" i="19"/>
  <c r="Q70" i="17"/>
  <c r="Z69" i="18"/>
  <c r="AA69" i="18"/>
  <c r="N70" i="16"/>
  <c r="J71" i="16"/>
  <c r="E74" i="16"/>
  <c r="E79" i="16" s="1"/>
  <c r="E115" i="16" s="1"/>
  <c r="N75" i="16"/>
  <c r="D117" i="14"/>
  <c r="Z69" i="12"/>
  <c r="Q71" i="12"/>
  <c r="D109" i="12"/>
  <c r="D111" i="12" s="1"/>
  <c r="L79" i="10"/>
  <c r="L116" i="10" s="1"/>
  <c r="P91" i="10" s="1"/>
  <c r="Q91" i="10" s="1"/>
  <c r="AB75" i="10"/>
  <c r="R78" i="8"/>
  <c r="R110" i="8" s="1"/>
  <c r="U85" i="8" s="1"/>
  <c r="V85" i="8" s="1"/>
  <c r="J71" i="8"/>
  <c r="N75" i="8"/>
  <c r="N73" i="7"/>
  <c r="M69" i="6"/>
  <c r="N70" i="6"/>
  <c r="I69" i="5"/>
  <c r="N70" i="5"/>
  <c r="Q71" i="4"/>
  <c r="P71" i="3"/>
  <c r="N76" i="3"/>
  <c r="P70" i="2"/>
  <c r="P73" i="2"/>
  <c r="M74" i="2"/>
  <c r="AA72" i="23"/>
  <c r="AB75" i="23"/>
  <c r="O73" i="19"/>
  <c r="E70" i="17"/>
  <c r="AB72" i="17"/>
  <c r="K73" i="17"/>
  <c r="I74" i="17"/>
  <c r="G75" i="17"/>
  <c r="G69" i="18"/>
  <c r="AA75" i="15"/>
  <c r="G73" i="16"/>
  <c r="O75" i="16"/>
  <c r="G71" i="14"/>
  <c r="AA76" i="10"/>
  <c r="N72" i="10"/>
  <c r="Q75" i="8"/>
  <c r="P72" i="7"/>
  <c r="O73" i="7"/>
  <c r="Z75" i="7"/>
  <c r="P69" i="6"/>
  <c r="Z71" i="4"/>
  <c r="I75" i="4"/>
  <c r="Q71" i="3"/>
  <c r="J69" i="23"/>
  <c r="K69" i="17"/>
  <c r="AA75" i="17"/>
  <c r="AB75" i="14"/>
  <c r="F78" i="12"/>
  <c r="F109" i="12" s="1"/>
  <c r="G84" i="12" s="1"/>
  <c r="G74" i="12"/>
  <c r="H79" i="11"/>
  <c r="H117" i="11" s="1"/>
  <c r="K92" i="11" s="1"/>
  <c r="L92" i="11" s="1"/>
  <c r="J75" i="11"/>
  <c r="G74" i="10"/>
  <c r="J69" i="5"/>
  <c r="Q75" i="5"/>
  <c r="G73" i="4"/>
  <c r="Z73" i="3"/>
  <c r="D110" i="2"/>
  <c r="D112" i="2" s="1"/>
  <c r="AA73" i="8"/>
  <c r="AA72" i="6"/>
  <c r="R78" i="5"/>
  <c r="R110" i="5" s="1"/>
  <c r="U85" i="5" s="1"/>
  <c r="K71" i="2"/>
  <c r="AB69" i="1"/>
  <c r="G72" i="1"/>
  <c r="AB73" i="1"/>
  <c r="P69" i="24"/>
  <c r="N69" i="24"/>
  <c r="L78" i="24"/>
  <c r="AB69" i="24"/>
  <c r="M69" i="24"/>
  <c r="K75" i="24"/>
  <c r="M70" i="25"/>
  <c r="G76" i="25"/>
  <c r="E76" i="25"/>
  <c r="Z76" i="25"/>
  <c r="D115" i="25"/>
  <c r="D117" i="25"/>
  <c r="D111" i="25"/>
  <c r="P70" i="22"/>
  <c r="N70" i="22"/>
  <c r="Z76" i="22"/>
  <c r="R78" i="22"/>
  <c r="R110" i="22" s="1"/>
  <c r="U85" i="22" s="1"/>
  <c r="V85" i="22" s="1"/>
  <c r="Q71" i="21"/>
  <c r="P71" i="21"/>
  <c r="O71" i="21"/>
  <c r="R79" i="21"/>
  <c r="R114" i="21" s="1"/>
  <c r="U89" i="21" s="1"/>
  <c r="V89" i="21" s="1"/>
  <c r="I75" i="1"/>
  <c r="AA70" i="24"/>
  <c r="K70" i="24"/>
  <c r="I70" i="24"/>
  <c r="J72" i="24"/>
  <c r="P72" i="24"/>
  <c r="O72" i="24"/>
  <c r="AB72" i="24"/>
  <c r="M72" i="24"/>
  <c r="N69" i="1"/>
  <c r="AA70" i="1"/>
  <c r="J71" i="1"/>
  <c r="P72" i="1"/>
  <c r="N73" i="1"/>
  <c r="AA74" i="1"/>
  <c r="J75" i="1"/>
  <c r="P76" i="1"/>
  <c r="F79" i="1"/>
  <c r="F113" i="1" s="1"/>
  <c r="G88" i="1" s="1"/>
  <c r="H88" i="1" s="1"/>
  <c r="D114" i="1"/>
  <c r="O69" i="24"/>
  <c r="J70" i="24"/>
  <c r="F79" i="24"/>
  <c r="F114" i="24" s="1"/>
  <c r="G89" i="24" s="1"/>
  <c r="G71" i="24"/>
  <c r="Z71" i="24"/>
  <c r="N72" i="24"/>
  <c r="O74" i="24"/>
  <c r="G76" i="24"/>
  <c r="E76" i="24"/>
  <c r="Z76" i="24"/>
  <c r="R109" i="24"/>
  <c r="U84" i="24" s="1"/>
  <c r="V84" i="24" s="1"/>
  <c r="AB73" i="25"/>
  <c r="M73" i="25"/>
  <c r="Q73" i="25"/>
  <c r="P73" i="25"/>
  <c r="I74" i="25"/>
  <c r="I75" i="25"/>
  <c r="AA75" i="25"/>
  <c r="AA76" i="25"/>
  <c r="K76" i="25"/>
  <c r="J76" i="25"/>
  <c r="F79" i="25"/>
  <c r="F116" i="25" s="1"/>
  <c r="G91" i="25" s="1"/>
  <c r="H91" i="25" s="1"/>
  <c r="I69" i="22"/>
  <c r="O74" i="22"/>
  <c r="G76" i="22"/>
  <c r="D113" i="22"/>
  <c r="D115" i="22"/>
  <c r="D117" i="22"/>
  <c r="D111" i="22"/>
  <c r="D114" i="22"/>
  <c r="D116" i="22"/>
  <c r="G69" i="1"/>
  <c r="O69" i="1"/>
  <c r="E70" i="1"/>
  <c r="M70" i="1"/>
  <c r="AB70" i="1"/>
  <c r="K71" i="1"/>
  <c r="Z71" i="1"/>
  <c r="Q72" i="1"/>
  <c r="G73" i="1"/>
  <c r="O73" i="1"/>
  <c r="E74" i="1"/>
  <c r="M74" i="1"/>
  <c r="AB74" i="1"/>
  <c r="K75" i="1"/>
  <c r="Z75" i="1"/>
  <c r="Q76" i="1"/>
  <c r="F78" i="1"/>
  <c r="D113" i="1"/>
  <c r="Q69" i="24"/>
  <c r="H79" i="24"/>
  <c r="AA71" i="24"/>
  <c r="J71" i="24"/>
  <c r="I71" i="24"/>
  <c r="AB71" i="24"/>
  <c r="Q72" i="24"/>
  <c r="P74" i="24"/>
  <c r="AA76" i="24"/>
  <c r="Z70" i="25"/>
  <c r="E69" i="25"/>
  <c r="Z69" i="25"/>
  <c r="Q71" i="25"/>
  <c r="R79" i="25"/>
  <c r="R116" i="25" s="1"/>
  <c r="U91" i="25" s="1"/>
  <c r="V91" i="25" s="1"/>
  <c r="N73" i="25"/>
  <c r="J75" i="25"/>
  <c r="I76" i="25"/>
  <c r="K72" i="18"/>
  <c r="AB71" i="18"/>
  <c r="J72" i="18"/>
  <c r="Q72" i="18"/>
  <c r="I72" i="18"/>
  <c r="P72" i="18"/>
  <c r="O72" i="18"/>
  <c r="AB72" i="18"/>
  <c r="M72" i="18"/>
  <c r="L79" i="18"/>
  <c r="L113" i="18" s="1"/>
  <c r="P88" i="18" s="1"/>
  <c r="Q88" i="18" s="1"/>
  <c r="N72" i="18"/>
  <c r="I71" i="1"/>
  <c r="Z74" i="1"/>
  <c r="L78" i="1"/>
  <c r="L109" i="1" s="1"/>
  <c r="D115" i="1"/>
  <c r="R79" i="24"/>
  <c r="Z71" i="25"/>
  <c r="K74" i="25"/>
  <c r="Q74" i="25"/>
  <c r="P74" i="25"/>
  <c r="O74" i="25"/>
  <c r="N74" i="25"/>
  <c r="AB76" i="25"/>
  <c r="L79" i="25"/>
  <c r="L115" i="25" s="1"/>
  <c r="P90" i="25" s="1"/>
  <c r="Q90" i="25" s="1"/>
  <c r="D114" i="25"/>
  <c r="J69" i="22"/>
  <c r="P69" i="22"/>
  <c r="O69" i="22"/>
  <c r="N69" i="22"/>
  <c r="L78" i="22"/>
  <c r="L109" i="22" s="1"/>
  <c r="P84" i="22" s="1"/>
  <c r="Q84" i="22" s="1"/>
  <c r="AB69" i="22"/>
  <c r="M69" i="22"/>
  <c r="P74" i="22"/>
  <c r="N74" i="22"/>
  <c r="D116" i="1"/>
  <c r="AA75" i="24"/>
  <c r="J75" i="24"/>
  <c r="I75" i="24"/>
  <c r="P69" i="1"/>
  <c r="AA71" i="1"/>
  <c r="P73" i="1"/>
  <c r="H79" i="1"/>
  <c r="H114" i="1" s="1"/>
  <c r="K89" i="1" s="1"/>
  <c r="L89" i="1" s="1"/>
  <c r="R110" i="1"/>
  <c r="U85" i="1" s="1"/>
  <c r="Q69" i="1"/>
  <c r="AB71" i="1"/>
  <c r="I73" i="1"/>
  <c r="O74" i="1"/>
  <c r="M75" i="1"/>
  <c r="AB75" i="1"/>
  <c r="Z76" i="1"/>
  <c r="H78" i="1"/>
  <c r="H110" i="1" s="1"/>
  <c r="K85" i="1" s="1"/>
  <c r="L85" i="1" s="1"/>
  <c r="R109" i="1"/>
  <c r="D111" i="1"/>
  <c r="AA69" i="24"/>
  <c r="G72" i="24"/>
  <c r="E72" i="24"/>
  <c r="Z72" i="24"/>
  <c r="AB74" i="24"/>
  <c r="D114" i="24"/>
  <c r="D115" i="24"/>
  <c r="D116" i="24"/>
  <c r="D117" i="24"/>
  <c r="Z74" i="25"/>
  <c r="G72" i="25"/>
  <c r="E72" i="25"/>
  <c r="Z72" i="25"/>
  <c r="M74" i="25"/>
  <c r="F78" i="25"/>
  <c r="F110" i="25" s="1"/>
  <c r="G85" i="25" s="1"/>
  <c r="Q69" i="22"/>
  <c r="L79" i="22"/>
  <c r="L117" i="22" s="1"/>
  <c r="P92" i="22" s="1"/>
  <c r="Q92" i="22" s="1"/>
  <c r="Z70" i="21"/>
  <c r="E69" i="21"/>
  <c r="Z69" i="21"/>
  <c r="F78" i="21"/>
  <c r="G69" i="21"/>
  <c r="AA73" i="1"/>
  <c r="K70" i="25"/>
  <c r="Q70" i="25"/>
  <c r="P70" i="25"/>
  <c r="O70" i="25"/>
  <c r="N70" i="25"/>
  <c r="G72" i="22"/>
  <c r="AA75" i="22"/>
  <c r="K75" i="22"/>
  <c r="J75" i="22"/>
  <c r="I75" i="22"/>
  <c r="M73" i="1"/>
  <c r="I69" i="1"/>
  <c r="O70" i="1"/>
  <c r="M71" i="1"/>
  <c r="K72" i="1"/>
  <c r="Q73" i="1"/>
  <c r="J69" i="1"/>
  <c r="P70" i="1"/>
  <c r="N71" i="1"/>
  <c r="AA72" i="1"/>
  <c r="J73" i="1"/>
  <c r="P74" i="1"/>
  <c r="N75" i="1"/>
  <c r="D110" i="1"/>
  <c r="D112" i="1" s="1"/>
  <c r="K69" i="24"/>
  <c r="AA72" i="24"/>
  <c r="P73" i="24"/>
  <c r="N73" i="24"/>
  <c r="AB73" i="24"/>
  <c r="M73" i="24"/>
  <c r="AA74" i="24"/>
  <c r="K74" i="24"/>
  <c r="I74" i="24"/>
  <c r="J76" i="24"/>
  <c r="P76" i="24"/>
  <c r="O76" i="24"/>
  <c r="AB76" i="24"/>
  <c r="M76" i="24"/>
  <c r="L78" i="25"/>
  <c r="L109" i="25" s="1"/>
  <c r="AB69" i="25"/>
  <c r="M69" i="25"/>
  <c r="J69" i="25"/>
  <c r="Q69" i="25"/>
  <c r="P69" i="25"/>
  <c r="I70" i="25"/>
  <c r="I71" i="25"/>
  <c r="H79" i="25"/>
  <c r="H113" i="25" s="1"/>
  <c r="K88" i="25" s="1"/>
  <c r="L88" i="25" s="1"/>
  <c r="AA71" i="25"/>
  <c r="AA72" i="25"/>
  <c r="K72" i="25"/>
  <c r="J72" i="25"/>
  <c r="AA73" i="25"/>
  <c r="AB70" i="22"/>
  <c r="AA76" i="22"/>
  <c r="AA72" i="22"/>
  <c r="H79" i="22"/>
  <c r="H113" i="22" s="1"/>
  <c r="K88" i="22" s="1"/>
  <c r="L88" i="22" s="1"/>
  <c r="AA71" i="22"/>
  <c r="K71" i="22"/>
  <c r="J71" i="22"/>
  <c r="I71" i="22"/>
  <c r="AB71" i="22"/>
  <c r="Z75" i="22"/>
  <c r="Q71" i="19"/>
  <c r="O71" i="19"/>
  <c r="N71" i="19"/>
  <c r="R79" i="19"/>
  <c r="M69" i="1"/>
  <c r="G76" i="1"/>
  <c r="AA75" i="1"/>
  <c r="I70" i="1"/>
  <c r="G71" i="1"/>
  <c r="O71" i="1"/>
  <c r="AB72" i="1"/>
  <c r="I74" i="1"/>
  <c r="E76" i="1"/>
  <c r="I69" i="24"/>
  <c r="R110" i="24"/>
  <c r="U85" i="24" s="1"/>
  <c r="V85" i="24" s="1"/>
  <c r="N70" i="24"/>
  <c r="I72" i="24"/>
  <c r="O73" i="24"/>
  <c r="G75" i="24"/>
  <c r="Z75" i="24"/>
  <c r="H78" i="24"/>
  <c r="H109" i="24" s="1"/>
  <c r="K84" i="24" s="1"/>
  <c r="L84" i="24" s="1"/>
  <c r="J70" i="25"/>
  <c r="E73" i="25"/>
  <c r="Z73" i="25"/>
  <c r="AA74" i="25"/>
  <c r="Q75" i="25"/>
  <c r="O75" i="25"/>
  <c r="D113" i="25"/>
  <c r="D116" i="25"/>
  <c r="O70" i="22"/>
  <c r="E72" i="22"/>
  <c r="E79" i="22" s="1"/>
  <c r="Z72" i="22"/>
  <c r="J73" i="22"/>
  <c r="P73" i="22"/>
  <c r="O73" i="22"/>
  <c r="N73" i="22"/>
  <c r="AB73" i="22"/>
  <c r="M73" i="22"/>
  <c r="G75" i="22"/>
  <c r="M71" i="21"/>
  <c r="Q75" i="21"/>
  <c r="P75" i="21"/>
  <c r="O75" i="21"/>
  <c r="M75" i="21"/>
  <c r="Z69" i="24"/>
  <c r="O71" i="24"/>
  <c r="Q74" i="24"/>
  <c r="O75" i="24"/>
  <c r="K70" i="22"/>
  <c r="O72" i="22"/>
  <c r="K74" i="22"/>
  <c r="Z74" i="22"/>
  <c r="O76" i="22"/>
  <c r="L78" i="21"/>
  <c r="L110" i="21" s="1"/>
  <c r="P85" i="21" s="1"/>
  <c r="G70" i="19"/>
  <c r="E70" i="19"/>
  <c r="E78" i="19" s="1"/>
  <c r="E109" i="19" s="1"/>
  <c r="Z70" i="19"/>
  <c r="P72" i="16"/>
  <c r="N72" i="16"/>
  <c r="AB72" i="16"/>
  <c r="M72" i="16"/>
  <c r="Q72" i="16"/>
  <c r="O72" i="16"/>
  <c r="AB71" i="16"/>
  <c r="AB73" i="16"/>
  <c r="K72" i="16"/>
  <c r="AB75" i="16"/>
  <c r="I69" i="25"/>
  <c r="E71" i="25"/>
  <c r="M71" i="25"/>
  <c r="AB71" i="25"/>
  <c r="I73" i="25"/>
  <c r="E75" i="25"/>
  <c r="M75" i="25"/>
  <c r="AB75" i="25"/>
  <c r="H78" i="25"/>
  <c r="P72" i="22"/>
  <c r="AA74" i="22"/>
  <c r="P76" i="22"/>
  <c r="F79" i="22"/>
  <c r="G76" i="21"/>
  <c r="AA76" i="21"/>
  <c r="K76" i="21"/>
  <c r="J76" i="21"/>
  <c r="I76" i="21"/>
  <c r="Z74" i="24"/>
  <c r="N71" i="25"/>
  <c r="J73" i="25"/>
  <c r="N75" i="25"/>
  <c r="D110" i="25"/>
  <c r="D112" i="25" s="1"/>
  <c r="G69" i="22"/>
  <c r="E70" i="22"/>
  <c r="E78" i="22" s="1"/>
  <c r="E109" i="22" s="1"/>
  <c r="M70" i="22"/>
  <c r="Z71" i="22"/>
  <c r="I72" i="22"/>
  <c r="Q72" i="22"/>
  <c r="G73" i="22"/>
  <c r="M74" i="22"/>
  <c r="I76" i="22"/>
  <c r="Q76" i="22"/>
  <c r="F78" i="22"/>
  <c r="F109" i="22" s="1"/>
  <c r="G84" i="22" s="1"/>
  <c r="D110" i="22"/>
  <c r="D112" i="22" s="1"/>
  <c r="AA73" i="21"/>
  <c r="Z74" i="21"/>
  <c r="AA75" i="21"/>
  <c r="M72" i="25"/>
  <c r="G75" i="25"/>
  <c r="M76" i="25"/>
  <c r="L113" i="22"/>
  <c r="P88" i="22" s="1"/>
  <c r="Q88" i="22" s="1"/>
  <c r="J72" i="22"/>
  <c r="J76" i="22"/>
  <c r="K70" i="21"/>
  <c r="K78" i="21" s="1"/>
  <c r="K109" i="21" s="1"/>
  <c r="AB69" i="21"/>
  <c r="J70" i="21"/>
  <c r="Q70" i="21"/>
  <c r="Q78" i="21" s="1"/>
  <c r="Q109" i="21" s="1"/>
  <c r="I70" i="21"/>
  <c r="P70" i="21"/>
  <c r="N70" i="21"/>
  <c r="AB70" i="21"/>
  <c r="M70" i="21"/>
  <c r="G72" i="21"/>
  <c r="AA72" i="21"/>
  <c r="J72" i="21"/>
  <c r="I72" i="21"/>
  <c r="K74" i="21"/>
  <c r="AB73" i="21"/>
  <c r="J74" i="21"/>
  <c r="Q74" i="21"/>
  <c r="I74" i="21"/>
  <c r="AB72" i="21"/>
  <c r="P74" i="21"/>
  <c r="AB75" i="21"/>
  <c r="N74" i="21"/>
  <c r="AB74" i="21"/>
  <c r="M74" i="21"/>
  <c r="D114" i="18"/>
  <c r="D116" i="18"/>
  <c r="D117" i="18"/>
  <c r="D113" i="18"/>
  <c r="D115" i="18"/>
  <c r="R79" i="22"/>
  <c r="R113" i="22" s="1"/>
  <c r="U88" i="22" s="1"/>
  <c r="V88" i="22" s="1"/>
  <c r="L79" i="21"/>
  <c r="L113" i="21" s="1"/>
  <c r="P88" i="21" s="1"/>
  <c r="Q88" i="21" s="1"/>
  <c r="E73" i="21"/>
  <c r="Z73" i="21"/>
  <c r="Z76" i="21"/>
  <c r="G73" i="21"/>
  <c r="O69" i="21"/>
  <c r="K71" i="21"/>
  <c r="Z71" i="21"/>
  <c r="O73" i="21"/>
  <c r="K75" i="21"/>
  <c r="Z75" i="21"/>
  <c r="D113" i="21"/>
  <c r="AA69" i="23"/>
  <c r="J70" i="23"/>
  <c r="P71" i="23"/>
  <c r="N72" i="23"/>
  <c r="AA73" i="23"/>
  <c r="J74" i="23"/>
  <c r="P75" i="23"/>
  <c r="N76" i="23"/>
  <c r="D113" i="23"/>
  <c r="D116" i="23"/>
  <c r="L79" i="23"/>
  <c r="L115" i="23" s="1"/>
  <c r="P90" i="23" s="1"/>
  <c r="Q90" i="23" s="1"/>
  <c r="R117" i="23"/>
  <c r="U92" i="23" s="1"/>
  <c r="V92" i="23" s="1"/>
  <c r="O69" i="19"/>
  <c r="J70" i="19"/>
  <c r="J72" i="19"/>
  <c r="M73" i="19"/>
  <c r="J75" i="19"/>
  <c r="P75" i="19"/>
  <c r="O75" i="19"/>
  <c r="AB75" i="19"/>
  <c r="M75" i="19"/>
  <c r="Z76" i="19"/>
  <c r="Q70" i="18"/>
  <c r="Q74" i="18"/>
  <c r="F78" i="15"/>
  <c r="F110" i="15" s="1"/>
  <c r="G85" i="15" s="1"/>
  <c r="G69" i="15"/>
  <c r="Z69" i="15"/>
  <c r="E69" i="15"/>
  <c r="P69" i="21"/>
  <c r="AA71" i="21"/>
  <c r="P73" i="21"/>
  <c r="H79" i="21"/>
  <c r="H115" i="21" s="1"/>
  <c r="K90" i="21" s="1"/>
  <c r="L90" i="21" s="1"/>
  <c r="E69" i="23"/>
  <c r="M69" i="23"/>
  <c r="AB69" i="23"/>
  <c r="K70" i="23"/>
  <c r="Z70" i="23"/>
  <c r="I71" i="23"/>
  <c r="G72" i="23"/>
  <c r="O72" i="23"/>
  <c r="M73" i="23"/>
  <c r="AB73" i="23"/>
  <c r="K74" i="23"/>
  <c r="Z74" i="23"/>
  <c r="I75" i="23"/>
  <c r="Q75" i="23"/>
  <c r="G76" i="23"/>
  <c r="O76" i="23"/>
  <c r="L78" i="23"/>
  <c r="L109" i="23" s="1"/>
  <c r="F109" i="23"/>
  <c r="G84" i="23" s="1"/>
  <c r="G69" i="19"/>
  <c r="I70" i="19"/>
  <c r="AA71" i="19"/>
  <c r="N72" i="19"/>
  <c r="N73" i="19"/>
  <c r="G74" i="19"/>
  <c r="Z74" i="19"/>
  <c r="N75" i="19"/>
  <c r="AA76" i="19"/>
  <c r="Q69" i="18"/>
  <c r="I69" i="18"/>
  <c r="P69" i="18"/>
  <c r="AB70" i="18"/>
  <c r="O69" i="18"/>
  <c r="N69" i="18"/>
  <c r="L78" i="18"/>
  <c r="L109" i="18" s="1"/>
  <c r="P84" i="18" s="1"/>
  <c r="AB69" i="18"/>
  <c r="M69" i="18"/>
  <c r="Q73" i="18"/>
  <c r="I73" i="18"/>
  <c r="P73" i="18"/>
  <c r="O73" i="18"/>
  <c r="N73" i="18"/>
  <c r="AB73" i="18"/>
  <c r="M73" i="18"/>
  <c r="AA76" i="18"/>
  <c r="AA76" i="14"/>
  <c r="K76" i="14"/>
  <c r="J76" i="14"/>
  <c r="G76" i="14"/>
  <c r="I76" i="14"/>
  <c r="AA74" i="23"/>
  <c r="F79" i="23"/>
  <c r="F114" i="23" s="1"/>
  <c r="G89" i="23" s="1"/>
  <c r="R115" i="23"/>
  <c r="U90" i="23" s="1"/>
  <c r="V90" i="23" s="1"/>
  <c r="AA69" i="19"/>
  <c r="H78" i="19"/>
  <c r="I69" i="19"/>
  <c r="R78" i="19"/>
  <c r="AA70" i="19"/>
  <c r="AA74" i="19"/>
  <c r="J74" i="19"/>
  <c r="I74" i="19"/>
  <c r="D110" i="19"/>
  <c r="D112" i="19" s="1"/>
  <c r="R78" i="18"/>
  <c r="R110" i="18" s="1"/>
  <c r="O70" i="18"/>
  <c r="N70" i="18"/>
  <c r="M70" i="18"/>
  <c r="AA72" i="18"/>
  <c r="O74" i="18"/>
  <c r="N74" i="18"/>
  <c r="M74" i="18"/>
  <c r="N71" i="21"/>
  <c r="N75" i="21"/>
  <c r="D110" i="21"/>
  <c r="D112" i="21" s="1"/>
  <c r="G69" i="23"/>
  <c r="O69" i="23"/>
  <c r="M70" i="23"/>
  <c r="AB70" i="23"/>
  <c r="K71" i="23"/>
  <c r="Z71" i="23"/>
  <c r="I72" i="23"/>
  <c r="G73" i="23"/>
  <c r="O73" i="23"/>
  <c r="E74" i="23"/>
  <c r="M74" i="23"/>
  <c r="AB74" i="23"/>
  <c r="K75" i="23"/>
  <c r="Z75" i="23"/>
  <c r="I76" i="23"/>
  <c r="Q76" i="23"/>
  <c r="R113" i="23"/>
  <c r="U88" i="23" s="1"/>
  <c r="V88" i="23" s="1"/>
  <c r="J69" i="19"/>
  <c r="Z69" i="19"/>
  <c r="AB70" i="19"/>
  <c r="L79" i="19"/>
  <c r="L111" i="19" s="1"/>
  <c r="P71" i="19"/>
  <c r="AB71" i="19"/>
  <c r="M71" i="19"/>
  <c r="O72" i="19"/>
  <c r="G73" i="19"/>
  <c r="K74" i="19"/>
  <c r="F78" i="19"/>
  <c r="F110" i="19" s="1"/>
  <c r="G85" i="19" s="1"/>
  <c r="D109" i="17"/>
  <c r="D111" i="17" s="1"/>
  <c r="D110" i="17"/>
  <c r="D112" i="17" s="1"/>
  <c r="E75" i="18"/>
  <c r="Z75" i="18"/>
  <c r="G75" i="18"/>
  <c r="AB76" i="21"/>
  <c r="D117" i="21"/>
  <c r="F110" i="23"/>
  <c r="G85" i="23" s="1"/>
  <c r="N70" i="23"/>
  <c r="AA71" i="23"/>
  <c r="J72" i="23"/>
  <c r="R114" i="23"/>
  <c r="U89" i="23" s="1"/>
  <c r="V89" i="23" s="1"/>
  <c r="N74" i="23"/>
  <c r="AA75" i="23"/>
  <c r="J76" i="23"/>
  <c r="H79" i="23"/>
  <c r="D114" i="23"/>
  <c r="L117" i="23"/>
  <c r="P92" i="23" s="1"/>
  <c r="Q92" i="23" s="1"/>
  <c r="K69" i="19"/>
  <c r="Z72" i="19"/>
  <c r="P72" i="19"/>
  <c r="AA73" i="19"/>
  <c r="I73" i="19"/>
  <c r="Q74" i="19"/>
  <c r="O74" i="19"/>
  <c r="G75" i="19"/>
  <c r="E75" i="19"/>
  <c r="Z75" i="19"/>
  <c r="E71" i="18"/>
  <c r="Z71" i="18"/>
  <c r="F79" i="18"/>
  <c r="F115" i="18" s="1"/>
  <c r="G90" i="18" s="1"/>
  <c r="H90" i="18" s="1"/>
  <c r="Z74" i="18"/>
  <c r="G71" i="18"/>
  <c r="AA75" i="18"/>
  <c r="K75" i="18"/>
  <c r="J75" i="18"/>
  <c r="I75" i="18"/>
  <c r="Z76" i="18"/>
  <c r="G76" i="18"/>
  <c r="E76" i="18"/>
  <c r="D116" i="21"/>
  <c r="I69" i="23"/>
  <c r="G70" i="23"/>
  <c r="O70" i="23"/>
  <c r="M71" i="23"/>
  <c r="AB71" i="23"/>
  <c r="K72" i="23"/>
  <c r="Z72" i="23"/>
  <c r="Q73" i="23"/>
  <c r="O74" i="23"/>
  <c r="M75" i="23"/>
  <c r="K76" i="23"/>
  <c r="H78" i="23"/>
  <c r="D112" i="23"/>
  <c r="Q69" i="19"/>
  <c r="F79" i="19"/>
  <c r="F117" i="19" s="1"/>
  <c r="G92" i="19" s="1"/>
  <c r="H92" i="19" s="1"/>
  <c r="E71" i="19"/>
  <c r="G72" i="19"/>
  <c r="J73" i="19"/>
  <c r="Z73" i="19"/>
  <c r="M74" i="19"/>
  <c r="AA75" i="19"/>
  <c r="P76" i="19"/>
  <c r="N76" i="19"/>
  <c r="AB76" i="19"/>
  <c r="M76" i="19"/>
  <c r="H79" i="19"/>
  <c r="H115" i="19" s="1"/>
  <c r="K90" i="19" s="1"/>
  <c r="L90" i="19" s="1"/>
  <c r="H79" i="18"/>
  <c r="AA71" i="18"/>
  <c r="K71" i="18"/>
  <c r="J71" i="18"/>
  <c r="I71" i="18"/>
  <c r="Z72" i="18"/>
  <c r="G72" i="18"/>
  <c r="E72" i="18"/>
  <c r="Z73" i="18"/>
  <c r="N71" i="23"/>
  <c r="P74" i="23"/>
  <c r="AA76" i="23"/>
  <c r="D117" i="23"/>
  <c r="M69" i="19"/>
  <c r="G70" i="18"/>
  <c r="AA70" i="18"/>
  <c r="K70" i="18"/>
  <c r="I70" i="18"/>
  <c r="AB75" i="18"/>
  <c r="G74" i="18"/>
  <c r="AA74" i="18"/>
  <c r="K74" i="18"/>
  <c r="I74" i="18"/>
  <c r="K76" i="18"/>
  <c r="J76" i="18"/>
  <c r="Q76" i="18"/>
  <c r="I76" i="18"/>
  <c r="P76" i="18"/>
  <c r="O76" i="18"/>
  <c r="AB76" i="18"/>
  <c r="M76" i="18"/>
  <c r="G70" i="15"/>
  <c r="E70" i="15"/>
  <c r="Z70" i="15"/>
  <c r="D113" i="15"/>
  <c r="D114" i="15"/>
  <c r="D117" i="15"/>
  <c r="D116" i="15"/>
  <c r="D115" i="15"/>
  <c r="K76" i="19"/>
  <c r="D111" i="19"/>
  <c r="N69" i="17"/>
  <c r="AA70" i="17"/>
  <c r="J71" i="17"/>
  <c r="P72" i="17"/>
  <c r="N73" i="17"/>
  <c r="AA74" i="17"/>
  <c r="J75" i="17"/>
  <c r="P76" i="17"/>
  <c r="F79" i="17"/>
  <c r="F113" i="17" s="1"/>
  <c r="G88" i="17" s="1"/>
  <c r="H88" i="17" s="1"/>
  <c r="D114" i="17"/>
  <c r="K69" i="18"/>
  <c r="O71" i="18"/>
  <c r="AB71" i="15"/>
  <c r="M71" i="15"/>
  <c r="O71" i="15"/>
  <c r="N71" i="15"/>
  <c r="P71" i="15"/>
  <c r="J71" i="15"/>
  <c r="L79" i="15"/>
  <c r="L117" i="15" s="1"/>
  <c r="P92" i="15" s="1"/>
  <c r="Q92" i="15" s="1"/>
  <c r="I71" i="15"/>
  <c r="P69" i="17"/>
  <c r="N70" i="17"/>
  <c r="AA71" i="17"/>
  <c r="J72" i="17"/>
  <c r="P73" i="17"/>
  <c r="N74" i="17"/>
  <c r="J76" i="17"/>
  <c r="H79" i="17"/>
  <c r="H113" i="17" s="1"/>
  <c r="K88" i="17" s="1"/>
  <c r="L88" i="17" s="1"/>
  <c r="D109" i="18"/>
  <c r="D111" i="18" s="1"/>
  <c r="D110" i="18"/>
  <c r="D112" i="18" s="1"/>
  <c r="R79" i="15"/>
  <c r="R113" i="15" s="1"/>
  <c r="U88" i="15" s="1"/>
  <c r="V88" i="15" s="1"/>
  <c r="G74" i="15"/>
  <c r="E74" i="15"/>
  <c r="Z74" i="15"/>
  <c r="I69" i="17"/>
  <c r="Q69" i="17"/>
  <c r="G70" i="17"/>
  <c r="E71" i="17"/>
  <c r="M71" i="17"/>
  <c r="AB71" i="17"/>
  <c r="Z72" i="17"/>
  <c r="I73" i="17"/>
  <c r="Q73" i="17"/>
  <c r="E75" i="17"/>
  <c r="M75" i="17"/>
  <c r="AB75" i="17"/>
  <c r="Z76" i="17"/>
  <c r="H78" i="17"/>
  <c r="H109" i="17" s="1"/>
  <c r="K84" i="17" s="1"/>
  <c r="L84" i="17" s="1"/>
  <c r="R79" i="18"/>
  <c r="R115" i="18" s="1"/>
  <c r="U90" i="18" s="1"/>
  <c r="V90" i="18" s="1"/>
  <c r="Q69" i="15"/>
  <c r="O69" i="15"/>
  <c r="L78" i="15"/>
  <c r="L109" i="15" s="1"/>
  <c r="P84" i="15" s="1"/>
  <c r="Q84" i="15" s="1"/>
  <c r="P69" i="15"/>
  <c r="N69" i="15"/>
  <c r="AB75" i="15"/>
  <c r="M75" i="15"/>
  <c r="O75" i="15"/>
  <c r="N75" i="15"/>
  <c r="P75" i="15"/>
  <c r="L79" i="16"/>
  <c r="L114" i="16" s="1"/>
  <c r="P89" i="16" s="1"/>
  <c r="Q89" i="16" s="1"/>
  <c r="J69" i="17"/>
  <c r="P70" i="17"/>
  <c r="AA72" i="17"/>
  <c r="P74" i="17"/>
  <c r="AA76" i="17"/>
  <c r="R79" i="17"/>
  <c r="R117" i="17" s="1"/>
  <c r="U92" i="17" s="1"/>
  <c r="V92" i="17" s="1"/>
  <c r="AB74" i="18"/>
  <c r="G73" i="15"/>
  <c r="Z73" i="15"/>
  <c r="E73" i="15"/>
  <c r="Z69" i="17"/>
  <c r="G71" i="17"/>
  <c r="O71" i="17"/>
  <c r="M72" i="17"/>
  <c r="O75" i="17"/>
  <c r="E76" i="17"/>
  <c r="M76" i="17"/>
  <c r="D117" i="17"/>
  <c r="AA74" i="16"/>
  <c r="J74" i="16"/>
  <c r="I74" i="16"/>
  <c r="AA76" i="16"/>
  <c r="K74" i="16"/>
  <c r="AA72" i="16"/>
  <c r="Q73" i="15"/>
  <c r="O73" i="15"/>
  <c r="P73" i="15"/>
  <c r="N73" i="15"/>
  <c r="H109" i="16"/>
  <c r="K84" i="16" s="1"/>
  <c r="L84" i="16" s="1"/>
  <c r="D109" i="16"/>
  <c r="D111" i="16" s="1"/>
  <c r="D110" i="16"/>
  <c r="D112" i="16" s="1"/>
  <c r="E78" i="14"/>
  <c r="E110" i="14" s="1"/>
  <c r="AA71" i="15"/>
  <c r="J74" i="15"/>
  <c r="Q76" i="15"/>
  <c r="P76" i="15"/>
  <c r="M76" i="15"/>
  <c r="M73" i="16"/>
  <c r="G75" i="16"/>
  <c r="Z75" i="16"/>
  <c r="K76" i="16"/>
  <c r="Z69" i="14"/>
  <c r="G69" i="14"/>
  <c r="F78" i="14"/>
  <c r="F109" i="14" s="1"/>
  <c r="G84" i="14" s="1"/>
  <c r="N74" i="12"/>
  <c r="Q74" i="12"/>
  <c r="K71" i="15"/>
  <c r="Z72" i="15"/>
  <c r="F79" i="15"/>
  <c r="F117" i="15" s="1"/>
  <c r="G92" i="15" s="1"/>
  <c r="H92" i="15" s="1"/>
  <c r="E72" i="15"/>
  <c r="Z76" i="15"/>
  <c r="E76" i="15"/>
  <c r="H79" i="15"/>
  <c r="H114" i="15" s="1"/>
  <c r="K89" i="15" s="1"/>
  <c r="L89" i="15" s="1"/>
  <c r="AA75" i="16"/>
  <c r="P76" i="16"/>
  <c r="N76" i="16"/>
  <c r="AB76" i="16"/>
  <c r="M76" i="16"/>
  <c r="Q76" i="16"/>
  <c r="AA73" i="14"/>
  <c r="J73" i="14"/>
  <c r="K73" i="14"/>
  <c r="I73" i="14"/>
  <c r="AB73" i="14"/>
  <c r="AB74" i="14"/>
  <c r="N70" i="12"/>
  <c r="R78" i="12"/>
  <c r="R110" i="12" s="1"/>
  <c r="U85" i="12" s="1"/>
  <c r="V85" i="12" s="1"/>
  <c r="Q70" i="12"/>
  <c r="O70" i="15"/>
  <c r="AB70" i="15"/>
  <c r="M70" i="15"/>
  <c r="M78" i="15" s="1"/>
  <c r="M109" i="15" s="1"/>
  <c r="Q70" i="15"/>
  <c r="P70" i="15"/>
  <c r="O74" i="15"/>
  <c r="AB74" i="15"/>
  <c r="M74" i="15"/>
  <c r="Q74" i="15"/>
  <c r="P74" i="15"/>
  <c r="K75" i="15"/>
  <c r="J75" i="15"/>
  <c r="G75" i="15"/>
  <c r="D109" i="15"/>
  <c r="D111" i="15" s="1"/>
  <c r="D110" i="15"/>
  <c r="D112" i="15" s="1"/>
  <c r="N69" i="16"/>
  <c r="H110" i="16"/>
  <c r="K85" i="16" s="1"/>
  <c r="L85" i="16" s="1"/>
  <c r="AA70" i="16"/>
  <c r="J70" i="16"/>
  <c r="AA69" i="16"/>
  <c r="I70" i="16"/>
  <c r="J72" i="16"/>
  <c r="O76" i="16"/>
  <c r="R79" i="16"/>
  <c r="R115" i="16" s="1"/>
  <c r="U90" i="16" s="1"/>
  <c r="V90" i="16" s="1"/>
  <c r="O75" i="14"/>
  <c r="N76" i="14"/>
  <c r="M76" i="14"/>
  <c r="P76" i="14"/>
  <c r="O76" i="14"/>
  <c r="H79" i="14"/>
  <c r="O69" i="11"/>
  <c r="M69" i="11"/>
  <c r="R78" i="11"/>
  <c r="Q69" i="11"/>
  <c r="P69" i="11"/>
  <c r="N70" i="15"/>
  <c r="K72" i="15"/>
  <c r="I72" i="15"/>
  <c r="AA72" i="15"/>
  <c r="N74" i="15"/>
  <c r="I75" i="15"/>
  <c r="M69" i="16"/>
  <c r="K70" i="16"/>
  <c r="F79" i="16"/>
  <c r="F117" i="16" s="1"/>
  <c r="G92" i="16" s="1"/>
  <c r="H92" i="16" s="1"/>
  <c r="Z73" i="16"/>
  <c r="G71" i="16"/>
  <c r="Z71" i="16"/>
  <c r="D109" i="14"/>
  <c r="D111" i="14" s="1"/>
  <c r="H78" i="15"/>
  <c r="I69" i="15"/>
  <c r="K69" i="15"/>
  <c r="J69" i="15"/>
  <c r="I73" i="15"/>
  <c r="K73" i="15"/>
  <c r="J73" i="15"/>
  <c r="G70" i="14"/>
  <c r="J74" i="14"/>
  <c r="P74" i="14"/>
  <c r="M74" i="14"/>
  <c r="K74" i="14"/>
  <c r="I74" i="14"/>
  <c r="O74" i="14"/>
  <c r="N74" i="14"/>
  <c r="AA76" i="15"/>
  <c r="G69" i="16"/>
  <c r="O69" i="16"/>
  <c r="E70" i="16"/>
  <c r="M70" i="16"/>
  <c r="AB70" i="16"/>
  <c r="K71" i="16"/>
  <c r="I72" i="16"/>
  <c r="O73" i="16"/>
  <c r="M74" i="16"/>
  <c r="AB74" i="16"/>
  <c r="K75" i="16"/>
  <c r="I76" i="16"/>
  <c r="D113" i="16"/>
  <c r="P70" i="14"/>
  <c r="AB70" i="14"/>
  <c r="K71" i="14"/>
  <c r="E73" i="14"/>
  <c r="E74" i="14"/>
  <c r="M75" i="14"/>
  <c r="Z73" i="12"/>
  <c r="P74" i="12"/>
  <c r="AA76" i="12"/>
  <c r="D117" i="12"/>
  <c r="Q72" i="11"/>
  <c r="I72" i="11"/>
  <c r="P72" i="11"/>
  <c r="O72" i="11"/>
  <c r="N72" i="11"/>
  <c r="AB72" i="11"/>
  <c r="M72" i="11"/>
  <c r="J73" i="11"/>
  <c r="Q76" i="11"/>
  <c r="I76" i="11"/>
  <c r="P76" i="11"/>
  <c r="O76" i="11"/>
  <c r="N76" i="11"/>
  <c r="AB76" i="11"/>
  <c r="M76" i="11"/>
  <c r="I70" i="15"/>
  <c r="G71" i="15"/>
  <c r="M72" i="15"/>
  <c r="AB72" i="15"/>
  <c r="AB76" i="15"/>
  <c r="R78" i="15"/>
  <c r="R109" i="15" s="1"/>
  <c r="U84" i="15" s="1"/>
  <c r="V84" i="15" s="1"/>
  <c r="P69" i="16"/>
  <c r="AA71" i="16"/>
  <c r="N74" i="16"/>
  <c r="J76" i="16"/>
  <c r="H79" i="16"/>
  <c r="H117" i="16" s="1"/>
  <c r="K92" i="16" s="1"/>
  <c r="L92" i="16" s="1"/>
  <c r="D117" i="16"/>
  <c r="L79" i="14"/>
  <c r="L117" i="14" s="1"/>
  <c r="P92" i="14" s="1"/>
  <c r="Q92" i="14" s="1"/>
  <c r="P71" i="14"/>
  <c r="N71" i="14"/>
  <c r="AA73" i="12"/>
  <c r="L79" i="12"/>
  <c r="L113" i="12" s="1"/>
  <c r="P88" i="12" s="1"/>
  <c r="Q88" i="12" s="1"/>
  <c r="Z71" i="11"/>
  <c r="F79" i="11"/>
  <c r="F113" i="11" s="1"/>
  <c r="G88" i="11" s="1"/>
  <c r="H88" i="11" s="1"/>
  <c r="Z73" i="11"/>
  <c r="G71" i="11"/>
  <c r="Z75" i="11"/>
  <c r="G75" i="11"/>
  <c r="AA70" i="10"/>
  <c r="K70" i="10"/>
  <c r="I70" i="10"/>
  <c r="AA69" i="10"/>
  <c r="J70" i="10"/>
  <c r="D117" i="10"/>
  <c r="D111" i="10"/>
  <c r="D113" i="10"/>
  <c r="D114" i="10"/>
  <c r="D115" i="10"/>
  <c r="D116" i="10"/>
  <c r="Z74" i="12"/>
  <c r="AB74" i="11"/>
  <c r="K71" i="11"/>
  <c r="AB73" i="11"/>
  <c r="Q71" i="11"/>
  <c r="I71" i="11"/>
  <c r="L79" i="11"/>
  <c r="L113" i="11" s="1"/>
  <c r="P88" i="11" s="1"/>
  <c r="Q88" i="11" s="1"/>
  <c r="P71" i="11"/>
  <c r="O71" i="11"/>
  <c r="K75" i="11"/>
  <c r="Q75" i="11"/>
  <c r="I75" i="11"/>
  <c r="P75" i="11"/>
  <c r="O75" i="11"/>
  <c r="AA76" i="11"/>
  <c r="AA72" i="14"/>
  <c r="Z75" i="14"/>
  <c r="Z76" i="14"/>
  <c r="L78" i="14"/>
  <c r="F79" i="14"/>
  <c r="F115" i="14" s="1"/>
  <c r="G90" i="14" s="1"/>
  <c r="H90" i="14" s="1"/>
  <c r="R79" i="12"/>
  <c r="G69" i="11"/>
  <c r="AA69" i="11"/>
  <c r="K69" i="11"/>
  <c r="F78" i="11"/>
  <c r="E70" i="11"/>
  <c r="E78" i="11" s="1"/>
  <c r="E109" i="11" s="1"/>
  <c r="Z70" i="11"/>
  <c r="Z69" i="11"/>
  <c r="M71" i="11"/>
  <c r="O73" i="11"/>
  <c r="M73" i="11"/>
  <c r="M75" i="11"/>
  <c r="E75" i="10"/>
  <c r="Z75" i="10"/>
  <c r="G75" i="10"/>
  <c r="Z71" i="15"/>
  <c r="Z75" i="15"/>
  <c r="I76" i="15"/>
  <c r="AA73" i="16"/>
  <c r="AA69" i="14"/>
  <c r="J69" i="14"/>
  <c r="R79" i="14"/>
  <c r="R114" i="14" s="1"/>
  <c r="U89" i="14" s="1"/>
  <c r="V89" i="14" s="1"/>
  <c r="I72" i="14"/>
  <c r="N72" i="14"/>
  <c r="Z73" i="14"/>
  <c r="AA74" i="14"/>
  <c r="AA75" i="14"/>
  <c r="AB76" i="14"/>
  <c r="Q69" i="12"/>
  <c r="P69" i="12"/>
  <c r="O69" i="12"/>
  <c r="N69" i="12"/>
  <c r="Q73" i="12"/>
  <c r="P73" i="12"/>
  <c r="O73" i="12"/>
  <c r="N73" i="12"/>
  <c r="I69" i="11"/>
  <c r="G70" i="11"/>
  <c r="N71" i="11"/>
  <c r="E74" i="11"/>
  <c r="Z74" i="11"/>
  <c r="N75" i="11"/>
  <c r="H79" i="12"/>
  <c r="H116" i="12" s="1"/>
  <c r="K91" i="12" s="1"/>
  <c r="L91" i="12" s="1"/>
  <c r="AA71" i="12"/>
  <c r="K71" i="12"/>
  <c r="AA74" i="12"/>
  <c r="J71" i="12"/>
  <c r="Z72" i="12"/>
  <c r="F79" i="12"/>
  <c r="F117" i="12" s="1"/>
  <c r="G92" i="12" s="1"/>
  <c r="H92" i="12" s="1"/>
  <c r="AA75" i="12"/>
  <c r="K75" i="12"/>
  <c r="J75" i="12"/>
  <c r="Z76" i="12"/>
  <c r="D112" i="12"/>
  <c r="D113" i="12"/>
  <c r="D114" i="12"/>
  <c r="D115" i="12"/>
  <c r="AA70" i="11"/>
  <c r="K70" i="11"/>
  <c r="J70" i="11"/>
  <c r="I70" i="11"/>
  <c r="G73" i="11"/>
  <c r="AA73" i="11"/>
  <c r="K73" i="11"/>
  <c r="H78" i="11"/>
  <c r="H109" i="11" s="1"/>
  <c r="K84" i="11" s="1"/>
  <c r="R79" i="10"/>
  <c r="R117" i="10" s="1"/>
  <c r="U92" i="10" s="1"/>
  <c r="V92" i="10" s="1"/>
  <c r="E71" i="15"/>
  <c r="N73" i="16"/>
  <c r="J75" i="16"/>
  <c r="D114" i="16"/>
  <c r="AA70" i="14"/>
  <c r="J71" i="14"/>
  <c r="AA71" i="14"/>
  <c r="K72" i="14"/>
  <c r="AB72" i="14"/>
  <c r="P75" i="14"/>
  <c r="N75" i="14"/>
  <c r="I71" i="12"/>
  <c r="G72" i="12"/>
  <c r="AB72" i="12"/>
  <c r="I75" i="12"/>
  <c r="G76" i="12"/>
  <c r="AB76" i="12"/>
  <c r="N69" i="11"/>
  <c r="AA71" i="11"/>
  <c r="K72" i="11"/>
  <c r="I73" i="11"/>
  <c r="AA74" i="11"/>
  <c r="K74" i="11"/>
  <c r="J74" i="11"/>
  <c r="I74" i="11"/>
  <c r="AA75" i="11"/>
  <c r="K76" i="11"/>
  <c r="R79" i="11"/>
  <c r="R117" i="11" s="1"/>
  <c r="U92" i="11" s="1"/>
  <c r="V92" i="11" s="1"/>
  <c r="AA75" i="10"/>
  <c r="K75" i="10"/>
  <c r="J75" i="10"/>
  <c r="I75" i="10"/>
  <c r="K76" i="10"/>
  <c r="J76" i="10"/>
  <c r="Q76" i="10"/>
  <c r="I76" i="10"/>
  <c r="P76" i="10"/>
  <c r="O76" i="10"/>
  <c r="AB76" i="10"/>
  <c r="M76" i="10"/>
  <c r="P73" i="8"/>
  <c r="R79" i="8"/>
  <c r="R114" i="8" s="1"/>
  <c r="U89" i="8" s="1"/>
  <c r="V89" i="8" s="1"/>
  <c r="Q73" i="8"/>
  <c r="O73" i="8"/>
  <c r="M73" i="8"/>
  <c r="R78" i="7"/>
  <c r="R110" i="7" s="1"/>
  <c r="U85" i="7" s="1"/>
  <c r="V85" i="7" s="1"/>
  <c r="O69" i="7"/>
  <c r="N69" i="7"/>
  <c r="AA70" i="12"/>
  <c r="P76" i="12"/>
  <c r="AA74" i="10"/>
  <c r="K74" i="10"/>
  <c r="I74" i="10"/>
  <c r="G69" i="12"/>
  <c r="E70" i="12"/>
  <c r="M70" i="12"/>
  <c r="AB70" i="12"/>
  <c r="Z71" i="12"/>
  <c r="I72" i="12"/>
  <c r="G73" i="12"/>
  <c r="E74" i="12"/>
  <c r="M74" i="12"/>
  <c r="AB74" i="12"/>
  <c r="Z75" i="12"/>
  <c r="I76" i="12"/>
  <c r="Q76" i="12"/>
  <c r="Q69" i="10"/>
  <c r="P69" i="10"/>
  <c r="AB70" i="10"/>
  <c r="O69" i="10"/>
  <c r="N69" i="10"/>
  <c r="L78" i="10"/>
  <c r="L110" i="10" s="1"/>
  <c r="P85" i="10" s="1"/>
  <c r="AB69" i="10"/>
  <c r="M69" i="10"/>
  <c r="N70" i="10"/>
  <c r="M70" i="10"/>
  <c r="Q70" i="10"/>
  <c r="Z72" i="10"/>
  <c r="G72" i="10"/>
  <c r="E72" i="10"/>
  <c r="J74" i="10"/>
  <c r="G75" i="8"/>
  <c r="E75" i="8"/>
  <c r="Z75" i="8"/>
  <c r="R78" i="10"/>
  <c r="R110" i="10" s="1"/>
  <c r="E71" i="10"/>
  <c r="Z71" i="10"/>
  <c r="F79" i="10"/>
  <c r="F117" i="10" s="1"/>
  <c r="G92" i="10" s="1"/>
  <c r="H92" i="10" s="1"/>
  <c r="Z73" i="10"/>
  <c r="G71" i="10"/>
  <c r="O74" i="10"/>
  <c r="Q73" i="6"/>
  <c r="O73" i="6"/>
  <c r="P73" i="6"/>
  <c r="N73" i="6"/>
  <c r="L79" i="6"/>
  <c r="L114" i="6" s="1"/>
  <c r="P89" i="6" s="1"/>
  <c r="Q89" i="6" s="1"/>
  <c r="M73" i="6"/>
  <c r="AB73" i="6"/>
  <c r="I69" i="12"/>
  <c r="O70" i="12"/>
  <c r="E71" i="12"/>
  <c r="M71" i="12"/>
  <c r="AB71" i="12"/>
  <c r="K72" i="12"/>
  <c r="I73" i="12"/>
  <c r="O74" i="12"/>
  <c r="M75" i="12"/>
  <c r="AB75" i="12"/>
  <c r="K76" i="12"/>
  <c r="H78" i="12"/>
  <c r="H110" i="12" s="1"/>
  <c r="K85" i="12" s="1"/>
  <c r="N73" i="11"/>
  <c r="D114" i="11"/>
  <c r="H79" i="10"/>
  <c r="H117" i="10" s="1"/>
  <c r="K92" i="10" s="1"/>
  <c r="L92" i="10" s="1"/>
  <c r="AA71" i="10"/>
  <c r="K71" i="10"/>
  <c r="J71" i="10"/>
  <c r="I71" i="10"/>
  <c r="J72" i="10"/>
  <c r="Q72" i="10"/>
  <c r="I72" i="10"/>
  <c r="P72" i="10"/>
  <c r="O72" i="10"/>
  <c r="AB72" i="10"/>
  <c r="M72" i="10"/>
  <c r="P72" i="8"/>
  <c r="N72" i="8"/>
  <c r="AB72" i="8"/>
  <c r="M72" i="8"/>
  <c r="J72" i="8"/>
  <c r="K72" i="8"/>
  <c r="AB74" i="8"/>
  <c r="I72" i="8"/>
  <c r="AB73" i="8"/>
  <c r="O72" i="8"/>
  <c r="AB71" i="8"/>
  <c r="P70" i="12"/>
  <c r="AA72" i="12"/>
  <c r="G70" i="10"/>
  <c r="AB71" i="10"/>
  <c r="Q73" i="10"/>
  <c r="P73" i="10"/>
  <c r="O73" i="10"/>
  <c r="N73" i="10"/>
  <c r="AB73" i="10"/>
  <c r="M73" i="10"/>
  <c r="N74" i="10"/>
  <c r="M74" i="10"/>
  <c r="Q74" i="10"/>
  <c r="Z76" i="10"/>
  <c r="G76" i="10"/>
  <c r="E76" i="10"/>
  <c r="Q74" i="7"/>
  <c r="O74" i="7"/>
  <c r="N74" i="7"/>
  <c r="K69" i="10"/>
  <c r="Z69" i="10"/>
  <c r="O71" i="10"/>
  <c r="K73" i="10"/>
  <c r="O75" i="10"/>
  <c r="N69" i="8"/>
  <c r="P76" i="8"/>
  <c r="N76" i="8"/>
  <c r="AB76" i="8"/>
  <c r="M76" i="8"/>
  <c r="J76" i="8"/>
  <c r="H78" i="8"/>
  <c r="H109" i="8" s="1"/>
  <c r="K84" i="8" s="1"/>
  <c r="L84" i="8" s="1"/>
  <c r="Z69" i="7"/>
  <c r="F78" i="7"/>
  <c r="F110" i="7" s="1"/>
  <c r="Z70" i="7"/>
  <c r="E69" i="7"/>
  <c r="O71" i="7"/>
  <c r="R79" i="7"/>
  <c r="R117" i="7" s="1"/>
  <c r="U92" i="7" s="1"/>
  <c r="V92" i="7" s="1"/>
  <c r="M71" i="7"/>
  <c r="Q71" i="7"/>
  <c r="P71" i="7"/>
  <c r="M74" i="7"/>
  <c r="AB76" i="7"/>
  <c r="Z70" i="10"/>
  <c r="Q71" i="10"/>
  <c r="Z74" i="10"/>
  <c r="Q75" i="10"/>
  <c r="F109" i="10"/>
  <c r="G84" i="10" s="1"/>
  <c r="O69" i="8"/>
  <c r="AA70" i="8"/>
  <c r="J70" i="8"/>
  <c r="I70" i="8"/>
  <c r="Z70" i="8"/>
  <c r="L79" i="8"/>
  <c r="L117" i="8" s="1"/>
  <c r="P92" i="8" s="1"/>
  <c r="Q92" i="8" s="1"/>
  <c r="Q76" i="8"/>
  <c r="H78" i="7"/>
  <c r="H109" i="7" s="1"/>
  <c r="K84" i="7" s="1"/>
  <c r="L84" i="7" s="1"/>
  <c r="G71" i="7"/>
  <c r="E71" i="7"/>
  <c r="Z74" i="7"/>
  <c r="AA72" i="7"/>
  <c r="Z69" i="6"/>
  <c r="F78" i="6"/>
  <c r="F110" i="6" s="1"/>
  <c r="G85" i="6" s="1"/>
  <c r="G69" i="6"/>
  <c r="E69" i="6"/>
  <c r="Z69" i="8"/>
  <c r="P69" i="8"/>
  <c r="Z72" i="8"/>
  <c r="N73" i="8"/>
  <c r="I70" i="7"/>
  <c r="G70" i="7"/>
  <c r="K70" i="7"/>
  <c r="J70" i="7"/>
  <c r="AA69" i="7"/>
  <c r="Z73" i="7"/>
  <c r="E73" i="7"/>
  <c r="O75" i="7"/>
  <c r="M75" i="7"/>
  <c r="Q75" i="7"/>
  <c r="P75" i="7"/>
  <c r="G74" i="6"/>
  <c r="E74" i="6"/>
  <c r="Z74" i="6"/>
  <c r="G69" i="10"/>
  <c r="E70" i="10"/>
  <c r="E78" i="10" s="1"/>
  <c r="E109" i="10" s="1"/>
  <c r="G73" i="10"/>
  <c r="E74" i="10"/>
  <c r="AB74" i="10"/>
  <c r="H109" i="10"/>
  <c r="K84" i="10" s="1"/>
  <c r="L113" i="10"/>
  <c r="P88" i="10" s="1"/>
  <c r="Q88" i="10" s="1"/>
  <c r="Q69" i="8"/>
  <c r="AA74" i="8"/>
  <c r="J74" i="8"/>
  <c r="I74" i="8"/>
  <c r="AA71" i="8"/>
  <c r="Z74" i="8"/>
  <c r="Q70" i="7"/>
  <c r="O70" i="7"/>
  <c r="N70" i="7"/>
  <c r="K72" i="7"/>
  <c r="J72" i="7"/>
  <c r="G73" i="7"/>
  <c r="AB74" i="7"/>
  <c r="AA69" i="8"/>
  <c r="K69" i="8"/>
  <c r="G75" i="7"/>
  <c r="E75" i="7"/>
  <c r="I69" i="10"/>
  <c r="M71" i="10"/>
  <c r="I73" i="10"/>
  <c r="M75" i="10"/>
  <c r="I69" i="8"/>
  <c r="F79" i="8"/>
  <c r="F116" i="8" s="1"/>
  <c r="G91" i="8" s="1"/>
  <c r="H91" i="8" s="1"/>
  <c r="G71" i="8"/>
  <c r="Z73" i="8"/>
  <c r="I76" i="8"/>
  <c r="P70" i="7"/>
  <c r="AB72" i="7"/>
  <c r="M72" i="7"/>
  <c r="AB75" i="7"/>
  <c r="AB71" i="7"/>
  <c r="O72" i="7"/>
  <c r="L79" i="7"/>
  <c r="N72" i="7"/>
  <c r="I74" i="7"/>
  <c r="G74" i="7"/>
  <c r="K74" i="7"/>
  <c r="J74" i="7"/>
  <c r="AA76" i="7"/>
  <c r="K76" i="7"/>
  <c r="J76" i="7"/>
  <c r="AA73" i="7"/>
  <c r="N76" i="7"/>
  <c r="K70" i="6"/>
  <c r="G71" i="6"/>
  <c r="E71" i="6"/>
  <c r="Z75" i="6"/>
  <c r="Z71" i="6"/>
  <c r="R79" i="6"/>
  <c r="R115" i="6" s="1"/>
  <c r="U90" i="6" s="1"/>
  <c r="V90" i="6" s="1"/>
  <c r="N72" i="6"/>
  <c r="K73" i="6"/>
  <c r="I73" i="6"/>
  <c r="J75" i="6"/>
  <c r="AA76" i="6"/>
  <c r="K76" i="6"/>
  <c r="I76" i="6"/>
  <c r="D109" i="6"/>
  <c r="D111" i="6" s="1"/>
  <c r="D110" i="6"/>
  <c r="D112" i="6" s="1"/>
  <c r="Q73" i="5"/>
  <c r="I73" i="5"/>
  <c r="P73" i="5"/>
  <c r="O73" i="5"/>
  <c r="N73" i="5"/>
  <c r="AB73" i="5"/>
  <c r="M73" i="5"/>
  <c r="K73" i="5"/>
  <c r="J73" i="5"/>
  <c r="L79" i="5"/>
  <c r="L114" i="5" s="1"/>
  <c r="P89" i="5" s="1"/>
  <c r="Q89" i="5" s="1"/>
  <c r="AA75" i="8"/>
  <c r="H79" i="8"/>
  <c r="H116" i="8" s="1"/>
  <c r="K91" i="8" s="1"/>
  <c r="L91" i="8" s="1"/>
  <c r="M69" i="7"/>
  <c r="AB69" i="7"/>
  <c r="I71" i="7"/>
  <c r="G72" i="7"/>
  <c r="M73" i="7"/>
  <c r="AB73" i="7"/>
  <c r="I75" i="7"/>
  <c r="G76" i="7"/>
  <c r="O76" i="7"/>
  <c r="L78" i="7"/>
  <c r="L109" i="7" s="1"/>
  <c r="P84" i="7" s="1"/>
  <c r="Q84" i="7" s="1"/>
  <c r="D113" i="7"/>
  <c r="D116" i="7"/>
  <c r="R78" i="6"/>
  <c r="Q70" i="6"/>
  <c r="L110" i="6"/>
  <c r="O70" i="6"/>
  <c r="AB70" i="6"/>
  <c r="M70" i="6"/>
  <c r="K71" i="6"/>
  <c r="AA71" i="6"/>
  <c r="J73" i="6"/>
  <c r="O75" i="6"/>
  <c r="N75" i="6"/>
  <c r="AB75" i="6"/>
  <c r="M75" i="6"/>
  <c r="J76" i="6"/>
  <c r="F79" i="6"/>
  <c r="F114" i="6" s="1"/>
  <c r="G89" i="6" s="1"/>
  <c r="K69" i="6"/>
  <c r="H78" i="6"/>
  <c r="H110" i="6" s="1"/>
  <c r="I69" i="6"/>
  <c r="E72" i="6"/>
  <c r="Z72" i="6"/>
  <c r="N76" i="6"/>
  <c r="O71" i="8"/>
  <c r="K73" i="8"/>
  <c r="Q74" i="8"/>
  <c r="O75" i="8"/>
  <c r="E76" i="8"/>
  <c r="D117" i="8"/>
  <c r="P69" i="7"/>
  <c r="AA71" i="7"/>
  <c r="P73" i="7"/>
  <c r="AA75" i="7"/>
  <c r="H79" i="7"/>
  <c r="D115" i="7"/>
  <c r="D117" i="7"/>
  <c r="J69" i="6"/>
  <c r="AB76" i="6"/>
  <c r="O71" i="6"/>
  <c r="AB71" i="6"/>
  <c r="M71" i="6"/>
  <c r="G72" i="6"/>
  <c r="J74" i="6"/>
  <c r="O76" i="6"/>
  <c r="P70" i="4"/>
  <c r="M70" i="4"/>
  <c r="P71" i="8"/>
  <c r="D116" i="8"/>
  <c r="I69" i="7"/>
  <c r="Q69" i="7"/>
  <c r="Z72" i="7"/>
  <c r="I73" i="7"/>
  <c r="Q73" i="7"/>
  <c r="Z76" i="7"/>
  <c r="D111" i="7"/>
  <c r="L109" i="6"/>
  <c r="P84" i="6" s="1"/>
  <c r="Q84" i="6" s="1"/>
  <c r="Q69" i="6"/>
  <c r="O69" i="6"/>
  <c r="G70" i="6"/>
  <c r="E70" i="6"/>
  <c r="Z70" i="6"/>
  <c r="N71" i="6"/>
  <c r="K72" i="6"/>
  <c r="I72" i="6"/>
  <c r="AB72" i="5"/>
  <c r="E72" i="4"/>
  <c r="Z72" i="4"/>
  <c r="G72" i="4"/>
  <c r="AA70" i="6"/>
  <c r="Q74" i="6"/>
  <c r="I74" i="6"/>
  <c r="P74" i="6"/>
  <c r="O74" i="6"/>
  <c r="AB74" i="6"/>
  <c r="M74" i="6"/>
  <c r="G75" i="6"/>
  <c r="K75" i="6"/>
  <c r="E76" i="6"/>
  <c r="Z76" i="6"/>
  <c r="M76" i="6"/>
  <c r="Q76" i="6"/>
  <c r="K69" i="7"/>
  <c r="E76" i="7"/>
  <c r="M76" i="7"/>
  <c r="N69" i="6"/>
  <c r="J70" i="6"/>
  <c r="Q71" i="6"/>
  <c r="AB72" i="6"/>
  <c r="M72" i="6"/>
  <c r="Q72" i="6"/>
  <c r="Z73" i="6"/>
  <c r="G73" i="6"/>
  <c r="AA73" i="6"/>
  <c r="N74" i="6"/>
  <c r="I75" i="6"/>
  <c r="G76" i="6"/>
  <c r="D117" i="6"/>
  <c r="D114" i="6"/>
  <c r="D113" i="6"/>
  <c r="G72" i="5"/>
  <c r="K76" i="5"/>
  <c r="Q76" i="5"/>
  <c r="P76" i="5"/>
  <c r="O76" i="5"/>
  <c r="E78" i="4"/>
  <c r="E109" i="4" s="1"/>
  <c r="Z74" i="4"/>
  <c r="N76" i="5"/>
  <c r="I69" i="4"/>
  <c r="AA75" i="4"/>
  <c r="K75" i="4"/>
  <c r="G74" i="3"/>
  <c r="AA74" i="3"/>
  <c r="I74" i="3"/>
  <c r="K74" i="3"/>
  <c r="H79" i="3"/>
  <c r="H113" i="3" s="1"/>
  <c r="K88" i="3" s="1"/>
  <c r="L88" i="3" s="1"/>
  <c r="J74" i="3"/>
  <c r="H78" i="5"/>
  <c r="H109" i="5" s="1"/>
  <c r="K84" i="5" s="1"/>
  <c r="L84" i="5" s="1"/>
  <c r="AA70" i="5"/>
  <c r="K70" i="5"/>
  <c r="AB75" i="5"/>
  <c r="Q72" i="5"/>
  <c r="P72" i="5"/>
  <c r="O72" i="5"/>
  <c r="E75" i="5"/>
  <c r="Z75" i="5"/>
  <c r="P70" i="3"/>
  <c r="P69" i="5"/>
  <c r="O69" i="5"/>
  <c r="N69" i="5"/>
  <c r="L78" i="5"/>
  <c r="L110" i="5" s="1"/>
  <c r="P85" i="5" s="1"/>
  <c r="Q85" i="5" s="1"/>
  <c r="AB69" i="5"/>
  <c r="M69" i="5"/>
  <c r="I70" i="5"/>
  <c r="Z71" i="5"/>
  <c r="F79" i="5"/>
  <c r="F117" i="5" s="1"/>
  <c r="G92" i="5" s="1"/>
  <c r="H92" i="5" s="1"/>
  <c r="M72" i="5"/>
  <c r="G74" i="5"/>
  <c r="AA74" i="5"/>
  <c r="K74" i="5"/>
  <c r="G75" i="5"/>
  <c r="AA76" i="5"/>
  <c r="K69" i="4"/>
  <c r="Q69" i="4"/>
  <c r="L78" i="4"/>
  <c r="L110" i="4" s="1"/>
  <c r="P85" i="4" s="1"/>
  <c r="P69" i="4"/>
  <c r="O69" i="4"/>
  <c r="N69" i="4"/>
  <c r="M69" i="4"/>
  <c r="AB70" i="4"/>
  <c r="Z72" i="3"/>
  <c r="E72" i="3"/>
  <c r="G72" i="3"/>
  <c r="Z74" i="3"/>
  <c r="Q69" i="5"/>
  <c r="J70" i="5"/>
  <c r="J78" i="5" s="1"/>
  <c r="J109" i="5" s="1"/>
  <c r="G71" i="5"/>
  <c r="AB71" i="5"/>
  <c r="N72" i="5"/>
  <c r="I74" i="5"/>
  <c r="AA75" i="5"/>
  <c r="K75" i="5"/>
  <c r="J75" i="5"/>
  <c r="I75" i="5"/>
  <c r="AB76" i="5"/>
  <c r="D116" i="5"/>
  <c r="D117" i="5"/>
  <c r="D111" i="5"/>
  <c r="D113" i="5"/>
  <c r="D115" i="5"/>
  <c r="Q74" i="4"/>
  <c r="O74" i="4"/>
  <c r="N74" i="4"/>
  <c r="K74" i="4"/>
  <c r="AB74" i="4"/>
  <c r="J74" i="4"/>
  <c r="E78" i="3"/>
  <c r="E109" i="3" s="1"/>
  <c r="H79" i="5"/>
  <c r="H117" i="5" s="1"/>
  <c r="K92" i="5" s="1"/>
  <c r="L92" i="5" s="1"/>
  <c r="AA71" i="5"/>
  <c r="K71" i="5"/>
  <c r="J71" i="5"/>
  <c r="I71" i="5"/>
  <c r="J74" i="5"/>
  <c r="Z76" i="5"/>
  <c r="G76" i="5"/>
  <c r="M74" i="4"/>
  <c r="O75" i="4"/>
  <c r="Q75" i="4"/>
  <c r="P75" i="4"/>
  <c r="N75" i="4"/>
  <c r="O76" i="4"/>
  <c r="E69" i="5"/>
  <c r="Z70" i="5"/>
  <c r="Q71" i="5"/>
  <c r="E73" i="5"/>
  <c r="Z74" i="5"/>
  <c r="G70" i="4"/>
  <c r="Z70" i="4"/>
  <c r="AB71" i="4"/>
  <c r="K73" i="4"/>
  <c r="Q73" i="4"/>
  <c r="P73" i="4"/>
  <c r="E76" i="4"/>
  <c r="Z76" i="4"/>
  <c r="D116" i="4"/>
  <c r="D117" i="4"/>
  <c r="D114" i="4"/>
  <c r="D110" i="5"/>
  <c r="D112" i="5" s="1"/>
  <c r="I70" i="4"/>
  <c r="AA70" i="4"/>
  <c r="N71" i="4"/>
  <c r="K72" i="4"/>
  <c r="J72" i="4"/>
  <c r="AA72" i="4"/>
  <c r="M73" i="4"/>
  <c r="D109" i="4"/>
  <c r="D111" i="4" s="1"/>
  <c r="D110" i="4"/>
  <c r="D112" i="4" s="1"/>
  <c r="AA71" i="3"/>
  <c r="K71" i="3"/>
  <c r="J71" i="3"/>
  <c r="I71" i="3"/>
  <c r="AA73" i="3"/>
  <c r="AA72" i="3"/>
  <c r="AA76" i="3"/>
  <c r="G69" i="5"/>
  <c r="M70" i="5"/>
  <c r="AB70" i="5"/>
  <c r="I72" i="5"/>
  <c r="G73" i="5"/>
  <c r="M74" i="5"/>
  <c r="AB74" i="5"/>
  <c r="I76" i="5"/>
  <c r="J70" i="4"/>
  <c r="P71" i="4"/>
  <c r="I72" i="4"/>
  <c r="N73" i="4"/>
  <c r="I74" i="4"/>
  <c r="AA74" i="4"/>
  <c r="K76" i="4"/>
  <c r="AA76" i="4"/>
  <c r="J76" i="4"/>
  <c r="H78" i="3"/>
  <c r="H109" i="3" s="1"/>
  <c r="K84" i="3" s="1"/>
  <c r="G70" i="3"/>
  <c r="AA70" i="3"/>
  <c r="I70" i="3"/>
  <c r="J70" i="3"/>
  <c r="Q73" i="3"/>
  <c r="I73" i="3"/>
  <c r="P73" i="3"/>
  <c r="O73" i="3"/>
  <c r="N73" i="3"/>
  <c r="AB73" i="3"/>
  <c r="M73" i="3"/>
  <c r="N74" i="5"/>
  <c r="J76" i="5"/>
  <c r="F78" i="4"/>
  <c r="Z69" i="4"/>
  <c r="R78" i="4"/>
  <c r="R110" i="4" s="1"/>
  <c r="U85" i="4" s="1"/>
  <c r="V85" i="4" s="1"/>
  <c r="K70" i="4"/>
  <c r="F79" i="4"/>
  <c r="G71" i="4"/>
  <c r="E71" i="4"/>
  <c r="L79" i="4"/>
  <c r="L116" i="4" s="1"/>
  <c r="P91" i="4" s="1"/>
  <c r="Q91" i="4" s="1"/>
  <c r="AB72" i="4"/>
  <c r="M72" i="4"/>
  <c r="H78" i="4"/>
  <c r="H110" i="4" s="1"/>
  <c r="K85" i="4" s="1"/>
  <c r="Q76" i="2"/>
  <c r="I76" i="2"/>
  <c r="P76" i="2"/>
  <c r="O76" i="2"/>
  <c r="N76" i="2"/>
  <c r="AB76" i="2"/>
  <c r="M76" i="2"/>
  <c r="K76" i="2"/>
  <c r="J76" i="2"/>
  <c r="Q70" i="4"/>
  <c r="O70" i="4"/>
  <c r="N70" i="4"/>
  <c r="H79" i="4"/>
  <c r="AA71" i="4"/>
  <c r="O71" i="4"/>
  <c r="R79" i="4"/>
  <c r="R114" i="4" s="1"/>
  <c r="U89" i="4" s="1"/>
  <c r="V89" i="4" s="1"/>
  <c r="Z73" i="4"/>
  <c r="G75" i="4"/>
  <c r="E75" i="4"/>
  <c r="AB76" i="4"/>
  <c r="M76" i="4"/>
  <c r="P76" i="4"/>
  <c r="N76" i="4"/>
  <c r="Z76" i="3"/>
  <c r="E76" i="3"/>
  <c r="D110" i="3"/>
  <c r="D112" i="3" s="1"/>
  <c r="D109" i="3"/>
  <c r="D111" i="3" s="1"/>
  <c r="E70" i="2"/>
  <c r="E78" i="2" s="1"/>
  <c r="E109" i="2" s="1"/>
  <c r="Z70" i="2"/>
  <c r="G70" i="2"/>
  <c r="AA75" i="3"/>
  <c r="K75" i="3"/>
  <c r="J75" i="3"/>
  <c r="G76" i="3"/>
  <c r="AA74" i="2"/>
  <c r="K74" i="2"/>
  <c r="J74" i="2"/>
  <c r="I74" i="2"/>
  <c r="R78" i="3"/>
  <c r="R110" i="3" s="1"/>
  <c r="U85" i="3" s="1"/>
  <c r="V85" i="3" s="1"/>
  <c r="Q70" i="3"/>
  <c r="AB75" i="3"/>
  <c r="AB71" i="3"/>
  <c r="Q72" i="3"/>
  <c r="P72" i="3"/>
  <c r="AB72" i="3"/>
  <c r="M72" i="3"/>
  <c r="K73" i="3"/>
  <c r="E75" i="3"/>
  <c r="Z75" i="3"/>
  <c r="G75" i="3"/>
  <c r="L79" i="3"/>
  <c r="L115" i="3" s="1"/>
  <c r="P90" i="3" s="1"/>
  <c r="Q90" i="3" s="1"/>
  <c r="AA70" i="2"/>
  <c r="K70" i="2"/>
  <c r="J70" i="2"/>
  <c r="I70" i="2"/>
  <c r="R79" i="2"/>
  <c r="R116" i="2" s="1"/>
  <c r="U91" i="2" s="1"/>
  <c r="V91" i="2" s="1"/>
  <c r="G73" i="2"/>
  <c r="AA73" i="2"/>
  <c r="K73" i="2"/>
  <c r="I73" i="2"/>
  <c r="AA72" i="2"/>
  <c r="AA71" i="2"/>
  <c r="H79" i="2"/>
  <c r="H114" i="2" s="1"/>
  <c r="K89" i="2" s="1"/>
  <c r="L89" i="2" s="1"/>
  <c r="AA76" i="2"/>
  <c r="AA75" i="2"/>
  <c r="M71" i="4"/>
  <c r="G74" i="4"/>
  <c r="M75" i="4"/>
  <c r="AB75" i="4"/>
  <c r="K69" i="3"/>
  <c r="F79" i="3"/>
  <c r="F116" i="3" s="1"/>
  <c r="G91" i="3" s="1"/>
  <c r="H91" i="3" s="1"/>
  <c r="E71" i="3"/>
  <c r="Z71" i="3"/>
  <c r="G71" i="3"/>
  <c r="O74" i="3"/>
  <c r="Q76" i="3"/>
  <c r="P76" i="3"/>
  <c r="AB76" i="3"/>
  <c r="M76" i="3"/>
  <c r="J73" i="2"/>
  <c r="M69" i="2"/>
  <c r="R78" i="2"/>
  <c r="R110" i="2" s="1"/>
  <c r="U85" i="2" s="1"/>
  <c r="V85" i="2" s="1"/>
  <c r="Q69" i="2"/>
  <c r="P69" i="2"/>
  <c r="Q69" i="3"/>
  <c r="I69" i="3"/>
  <c r="P69" i="3"/>
  <c r="O69" i="3"/>
  <c r="N69" i="3"/>
  <c r="Z71" i="2"/>
  <c r="F79" i="2"/>
  <c r="F113" i="2" s="1"/>
  <c r="G88" i="2" s="1"/>
  <c r="H88" i="2" s="1"/>
  <c r="G71" i="2"/>
  <c r="Z76" i="2"/>
  <c r="Z72" i="2"/>
  <c r="E71" i="2"/>
  <c r="Z69" i="3"/>
  <c r="Q74" i="3"/>
  <c r="F109" i="3"/>
  <c r="G84" i="3" s="1"/>
  <c r="AB74" i="2"/>
  <c r="Q75" i="2"/>
  <c r="I75" i="2"/>
  <c r="P75" i="2"/>
  <c r="O75" i="2"/>
  <c r="AB75" i="2"/>
  <c r="M75" i="2"/>
  <c r="R79" i="3"/>
  <c r="R116" i="3" s="1"/>
  <c r="U91" i="3" s="1"/>
  <c r="V91" i="3" s="1"/>
  <c r="AA69" i="2"/>
  <c r="K69" i="2"/>
  <c r="H78" i="2"/>
  <c r="H110" i="2" s="1"/>
  <c r="I69" i="2"/>
  <c r="AB73" i="2"/>
  <c r="Q71" i="2"/>
  <c r="I71" i="2"/>
  <c r="L79" i="2"/>
  <c r="L116" i="2" s="1"/>
  <c r="P91" i="2" s="1"/>
  <c r="Q91" i="2" s="1"/>
  <c r="P71" i="2"/>
  <c r="O71" i="2"/>
  <c r="AB71" i="2"/>
  <c r="M71" i="2"/>
  <c r="G69" i="3"/>
  <c r="M70" i="3"/>
  <c r="AB70" i="3"/>
  <c r="I72" i="3"/>
  <c r="G73" i="3"/>
  <c r="M74" i="3"/>
  <c r="AB74" i="3"/>
  <c r="I76" i="3"/>
  <c r="J69" i="2"/>
  <c r="N71" i="2"/>
  <c r="Q72" i="2"/>
  <c r="I72" i="2"/>
  <c r="P72" i="2"/>
  <c r="O72" i="2"/>
  <c r="N72" i="2"/>
  <c r="AB72" i="2"/>
  <c r="M72" i="2"/>
  <c r="K72" i="2"/>
  <c r="N70" i="3"/>
  <c r="J72" i="3"/>
  <c r="N74" i="3"/>
  <c r="J76" i="3"/>
  <c r="D113" i="3"/>
  <c r="D114" i="3"/>
  <c r="O69" i="2"/>
  <c r="M73" i="2"/>
  <c r="Q73" i="2"/>
  <c r="O70" i="3"/>
  <c r="M71" i="3"/>
  <c r="K72" i="3"/>
  <c r="M75" i="3"/>
  <c r="E74" i="2"/>
  <c r="Z74" i="2"/>
  <c r="G74" i="2"/>
  <c r="Z75" i="2"/>
  <c r="G75" i="2"/>
  <c r="E75" i="2"/>
  <c r="D111" i="2"/>
  <c r="Z69" i="2"/>
  <c r="Q70" i="2"/>
  <c r="Z73" i="2"/>
  <c r="Q74" i="2"/>
  <c r="E76" i="2"/>
  <c r="L109" i="2"/>
  <c r="P84" i="2" s="1"/>
  <c r="Q84" i="2" s="1"/>
  <c r="D117" i="2"/>
  <c r="D116" i="2"/>
  <c r="D115" i="2"/>
  <c r="N69" i="2"/>
  <c r="J71" i="2"/>
  <c r="N73" i="2"/>
  <c r="J75" i="2"/>
  <c r="D114" i="2"/>
  <c r="G69" i="2"/>
  <c r="M70" i="2"/>
  <c r="K75" i="2"/>
  <c r="Q85" i="10" l="1"/>
  <c r="Q85" i="4"/>
  <c r="L84" i="3"/>
  <c r="V84" i="16"/>
  <c r="Q84" i="19"/>
  <c r="V85" i="25"/>
  <c r="Q84" i="18"/>
  <c r="O78" i="17"/>
  <c r="L85" i="22"/>
  <c r="L84" i="18"/>
  <c r="P78" i="14"/>
  <c r="P109" i="14" s="1"/>
  <c r="V85" i="5"/>
  <c r="I78" i="16"/>
  <c r="I109" i="16" s="1"/>
  <c r="G78" i="25"/>
  <c r="G110" i="25" s="1"/>
  <c r="H85" i="19"/>
  <c r="V84" i="17"/>
  <c r="K78" i="1"/>
  <c r="K110" i="1" s="1"/>
  <c r="O78" i="14"/>
  <c r="O110" i="14" s="1"/>
  <c r="H115" i="11"/>
  <c r="K90" i="11" s="1"/>
  <c r="L90" i="11" s="1"/>
  <c r="H114" i="11"/>
  <c r="K89" i="11" s="1"/>
  <c r="L89" i="11" s="1"/>
  <c r="H116" i="11"/>
  <c r="K91" i="11" s="1"/>
  <c r="L91" i="11" s="1"/>
  <c r="H113" i="11"/>
  <c r="K88" i="11" s="1"/>
  <c r="L88" i="11" s="1"/>
  <c r="H84" i="23"/>
  <c r="L85" i="4"/>
  <c r="H84" i="17"/>
  <c r="L110" i="19"/>
  <c r="P85" i="19" s="1"/>
  <c r="Q85" i="19" s="1"/>
  <c r="N78" i="19"/>
  <c r="O78" i="25"/>
  <c r="O109" i="25" s="1"/>
  <c r="AC69" i="23"/>
  <c r="L84" i="10"/>
  <c r="L85" i="12"/>
  <c r="Q85" i="2"/>
  <c r="H110" i="18"/>
  <c r="K85" i="18" s="1"/>
  <c r="L85" i="18" s="1"/>
  <c r="Q84" i="3"/>
  <c r="R110" i="16"/>
  <c r="U85" i="16" s="1"/>
  <c r="V85" i="16" s="1"/>
  <c r="L115" i="24"/>
  <c r="P90" i="24" s="1"/>
  <c r="Q90" i="24" s="1"/>
  <c r="V85" i="1"/>
  <c r="L113" i="24"/>
  <c r="P88" i="24" s="1"/>
  <c r="Q88" i="24" s="1"/>
  <c r="L114" i="24"/>
  <c r="P89" i="24" s="1"/>
  <c r="Q89" i="24" s="1"/>
  <c r="V84" i="21"/>
  <c r="Q85" i="21"/>
  <c r="L84" i="11"/>
  <c r="H85" i="23"/>
  <c r="H84" i="10"/>
  <c r="H84" i="22"/>
  <c r="H85" i="15"/>
  <c r="H84" i="14"/>
  <c r="H84" i="24"/>
  <c r="H109" i="4"/>
  <c r="K84" i="4" s="1"/>
  <c r="L84" i="4" s="1"/>
  <c r="H84" i="16"/>
  <c r="H109" i="21"/>
  <c r="K84" i="21" s="1"/>
  <c r="L84" i="21" s="1"/>
  <c r="AC70" i="22"/>
  <c r="L114" i="1"/>
  <c r="P89" i="1" s="1"/>
  <c r="Q89" i="1" s="1"/>
  <c r="K78" i="12"/>
  <c r="K109" i="12" s="1"/>
  <c r="F110" i="16"/>
  <c r="G85" i="16" s="1"/>
  <c r="H85" i="16" s="1"/>
  <c r="L117" i="1"/>
  <c r="P92" i="1" s="1"/>
  <c r="Q92" i="1" s="1"/>
  <c r="L116" i="1"/>
  <c r="P91" i="1" s="1"/>
  <c r="Q91" i="1" s="1"/>
  <c r="P78" i="6"/>
  <c r="P110" i="6" s="1"/>
  <c r="J78" i="16"/>
  <c r="J109" i="16" s="1"/>
  <c r="H111" i="18"/>
  <c r="R109" i="5"/>
  <c r="U84" i="5" s="1"/>
  <c r="V84" i="5" s="1"/>
  <c r="L110" i="12"/>
  <c r="P85" i="12" s="1"/>
  <c r="Q85" i="12" s="1"/>
  <c r="L113" i="1"/>
  <c r="P88" i="1" s="1"/>
  <c r="Q88" i="1" s="1"/>
  <c r="D118" i="11"/>
  <c r="M78" i="17"/>
  <c r="M110" i="17" s="1"/>
  <c r="F114" i="25"/>
  <c r="G89" i="25" s="1"/>
  <c r="H85" i="3"/>
  <c r="H117" i="25"/>
  <c r="K92" i="25" s="1"/>
  <c r="L92" i="25" s="1"/>
  <c r="J78" i="18"/>
  <c r="J109" i="18" s="1"/>
  <c r="AC74" i="16"/>
  <c r="K78" i="17"/>
  <c r="K109" i="17" s="1"/>
  <c r="F112" i="3"/>
  <c r="G87" i="3" s="1"/>
  <c r="H87" i="3" s="1"/>
  <c r="L117" i="24"/>
  <c r="P92" i="24" s="1"/>
  <c r="Q92" i="24" s="1"/>
  <c r="F117" i="11"/>
  <c r="G92" i="11" s="1"/>
  <c r="H92" i="11" s="1"/>
  <c r="L110" i="18"/>
  <c r="P85" i="18" s="1"/>
  <c r="Q85" i="18" s="1"/>
  <c r="H84" i="12"/>
  <c r="E109" i="24"/>
  <c r="F116" i="12"/>
  <c r="G91" i="12" s="1"/>
  <c r="H91" i="12" s="1"/>
  <c r="L116" i="11"/>
  <c r="P91" i="11" s="1"/>
  <c r="Q91" i="11" s="1"/>
  <c r="H85" i="6"/>
  <c r="R110" i="23"/>
  <c r="U85" i="23" s="1"/>
  <c r="V85" i="23" s="1"/>
  <c r="R109" i="3"/>
  <c r="U84" i="3" s="1"/>
  <c r="V84" i="3" s="1"/>
  <c r="K79" i="19"/>
  <c r="K114" i="19" s="1"/>
  <c r="R109" i="25"/>
  <c r="U84" i="25" s="1"/>
  <c r="V84" i="25" s="1"/>
  <c r="Q78" i="16"/>
  <c r="Q109" i="16" s="1"/>
  <c r="E79" i="24"/>
  <c r="E116" i="24" s="1"/>
  <c r="R117" i="1"/>
  <c r="U92" i="1" s="1"/>
  <c r="V92" i="1" s="1"/>
  <c r="D118" i="8"/>
  <c r="F110" i="24"/>
  <c r="G85" i="24" s="1"/>
  <c r="H85" i="24" s="1"/>
  <c r="L110" i="1"/>
  <c r="I79" i="4"/>
  <c r="I117" i="4" s="1"/>
  <c r="K78" i="5"/>
  <c r="K109" i="5" s="1"/>
  <c r="H109" i="14"/>
  <c r="K84" i="14" s="1"/>
  <c r="L84" i="14" s="1"/>
  <c r="AC69" i="16"/>
  <c r="M79" i="8"/>
  <c r="M113" i="8" s="1"/>
  <c r="J78" i="8"/>
  <c r="J109" i="8" s="1"/>
  <c r="H115" i="12"/>
  <c r="K90" i="12" s="1"/>
  <c r="L90" i="12" s="1"/>
  <c r="H115" i="18"/>
  <c r="K90" i="18" s="1"/>
  <c r="L90" i="18" s="1"/>
  <c r="L114" i="23"/>
  <c r="P89" i="23" s="1"/>
  <c r="Q89" i="23" s="1"/>
  <c r="M78" i="14"/>
  <c r="M110" i="14" s="1"/>
  <c r="R113" i="4"/>
  <c r="U88" i="4" s="1"/>
  <c r="V88" i="4" s="1"/>
  <c r="M78" i="12"/>
  <c r="M109" i="12" s="1"/>
  <c r="F110" i="18"/>
  <c r="G85" i="18" s="1"/>
  <c r="H85" i="18" s="1"/>
  <c r="F110" i="17"/>
  <c r="G85" i="17" s="1"/>
  <c r="H85" i="17" s="1"/>
  <c r="F111" i="22"/>
  <c r="G86" i="22" s="1"/>
  <c r="E79" i="1"/>
  <c r="R109" i="22"/>
  <c r="U84" i="22" s="1"/>
  <c r="V84" i="22" s="1"/>
  <c r="AC75" i="14"/>
  <c r="AC70" i="23"/>
  <c r="K78" i="14"/>
  <c r="K110" i="14" s="1"/>
  <c r="Q78" i="14"/>
  <c r="Q109" i="14" s="1"/>
  <c r="AC73" i="14"/>
  <c r="N110" i="19"/>
  <c r="F116" i="18"/>
  <c r="G91" i="18" s="1"/>
  <c r="H91" i="18" s="1"/>
  <c r="R116" i="4"/>
  <c r="U91" i="4" s="1"/>
  <c r="V91" i="4" s="1"/>
  <c r="L117" i="16"/>
  <c r="P92" i="16" s="1"/>
  <c r="Q92" i="16" s="1"/>
  <c r="H114" i="18"/>
  <c r="K89" i="18" s="1"/>
  <c r="L89" i="18" s="1"/>
  <c r="R114" i="1"/>
  <c r="U89" i="1" s="1"/>
  <c r="V89" i="1" s="1"/>
  <c r="H109" i="22"/>
  <c r="K84" i="22" s="1"/>
  <c r="L84" i="22" s="1"/>
  <c r="H113" i="21"/>
  <c r="K88" i="21" s="1"/>
  <c r="L88" i="21" s="1"/>
  <c r="J78" i="4"/>
  <c r="J109" i="4" s="1"/>
  <c r="F109" i="6"/>
  <c r="G84" i="6" s="1"/>
  <c r="H84" i="6" s="1"/>
  <c r="E109" i="8"/>
  <c r="R109" i="14"/>
  <c r="U84" i="14" s="1"/>
  <c r="V84" i="14" s="1"/>
  <c r="AC74" i="17"/>
  <c r="R113" i="1"/>
  <c r="U88" i="1" s="1"/>
  <c r="V88" i="1" s="1"/>
  <c r="H85" i="10"/>
  <c r="D119" i="11"/>
  <c r="R116" i="1"/>
  <c r="U91" i="1" s="1"/>
  <c r="V91" i="1" s="1"/>
  <c r="R117" i="2"/>
  <c r="U92" i="2" s="1"/>
  <c r="V92" i="2" s="1"/>
  <c r="I79" i="19"/>
  <c r="I114" i="19" s="1"/>
  <c r="Q78" i="23"/>
  <c r="Q110" i="23" s="1"/>
  <c r="Q79" i="14"/>
  <c r="Q116" i="14" s="1"/>
  <c r="L109" i="16"/>
  <c r="P84" i="16" s="1"/>
  <c r="Q84" i="16" s="1"/>
  <c r="AC70" i="14"/>
  <c r="N109" i="19"/>
  <c r="R113" i="2"/>
  <c r="U88" i="2" s="1"/>
  <c r="V88" i="2" s="1"/>
  <c r="F115" i="3"/>
  <c r="G90" i="3" s="1"/>
  <c r="H90" i="3" s="1"/>
  <c r="F113" i="3"/>
  <c r="G88" i="3" s="1"/>
  <c r="H88" i="3" s="1"/>
  <c r="L114" i="4"/>
  <c r="P89" i="4" s="1"/>
  <c r="Q89" i="4" s="1"/>
  <c r="L109" i="8"/>
  <c r="P84" i="8" s="1"/>
  <c r="Q84" i="8" s="1"/>
  <c r="F117" i="7"/>
  <c r="G92" i="7" s="1"/>
  <c r="H92" i="7" s="1"/>
  <c r="AC69" i="14"/>
  <c r="L112" i="16"/>
  <c r="P87" i="16" s="1"/>
  <c r="Q87" i="16" s="1"/>
  <c r="F114" i="18"/>
  <c r="G89" i="18" s="1"/>
  <c r="L109" i="21"/>
  <c r="P84" i="21" s="1"/>
  <c r="Q84" i="21" s="1"/>
  <c r="H84" i="5"/>
  <c r="F115" i="7"/>
  <c r="G90" i="7" s="1"/>
  <c r="H90" i="7" s="1"/>
  <c r="L110" i="7"/>
  <c r="P85" i="7" s="1"/>
  <c r="Q85" i="7" s="1"/>
  <c r="H114" i="22"/>
  <c r="K89" i="22" s="1"/>
  <c r="L89" i="22" s="1"/>
  <c r="H114" i="3"/>
  <c r="K89" i="3" s="1"/>
  <c r="L89" i="3" s="1"/>
  <c r="F116" i="7"/>
  <c r="G91" i="7" s="1"/>
  <c r="H91" i="7" s="1"/>
  <c r="H112" i="22"/>
  <c r="K87" i="22" s="1"/>
  <c r="L87" i="22" s="1"/>
  <c r="H85" i="25"/>
  <c r="L110" i="3"/>
  <c r="P85" i="3" s="1"/>
  <c r="Q85" i="3" s="1"/>
  <c r="H117" i="3"/>
  <c r="K92" i="3" s="1"/>
  <c r="L92" i="3" s="1"/>
  <c r="F114" i="7"/>
  <c r="G89" i="7" s="1"/>
  <c r="J78" i="7"/>
  <c r="J109" i="7" s="1"/>
  <c r="AC75" i="16"/>
  <c r="P79" i="24"/>
  <c r="P115" i="24" s="1"/>
  <c r="P79" i="6"/>
  <c r="F114" i="8"/>
  <c r="G89" i="8" s="1"/>
  <c r="L115" i="10"/>
  <c r="P90" i="10" s="1"/>
  <c r="Q90" i="10" s="1"/>
  <c r="F115" i="16"/>
  <c r="G90" i="16" s="1"/>
  <c r="H90" i="16" s="1"/>
  <c r="F112" i="15"/>
  <c r="G87" i="15" s="1"/>
  <c r="H87" i="15" s="1"/>
  <c r="Q79" i="23"/>
  <c r="Q115" i="23" s="1"/>
  <c r="H117" i="18"/>
  <c r="K92" i="18" s="1"/>
  <c r="L92" i="18" s="1"/>
  <c r="R109" i="18"/>
  <c r="U84" i="18" s="1"/>
  <c r="V84" i="18" s="1"/>
  <c r="H116" i="22"/>
  <c r="K91" i="22" s="1"/>
  <c r="L91" i="22" s="1"/>
  <c r="K78" i="23"/>
  <c r="K109" i="23" s="1"/>
  <c r="R115" i="2"/>
  <c r="U90" i="2" s="1"/>
  <c r="V90" i="2" s="1"/>
  <c r="H116" i="6"/>
  <c r="K91" i="6" s="1"/>
  <c r="L91" i="6" s="1"/>
  <c r="F111" i="6"/>
  <c r="G86" i="6" s="1"/>
  <c r="L114" i="10"/>
  <c r="P89" i="10" s="1"/>
  <c r="Q89" i="10" s="1"/>
  <c r="F116" i="11"/>
  <c r="G91" i="11" s="1"/>
  <c r="H91" i="11" s="1"/>
  <c r="L110" i="15"/>
  <c r="P85" i="15" s="1"/>
  <c r="Q85" i="15" s="1"/>
  <c r="R114" i="18"/>
  <c r="U89" i="18" s="1"/>
  <c r="V89" i="18" s="1"/>
  <c r="L115" i="17"/>
  <c r="P90" i="17" s="1"/>
  <c r="Q90" i="17" s="1"/>
  <c r="H116" i="21"/>
  <c r="K91" i="21" s="1"/>
  <c r="L91" i="21" s="1"/>
  <c r="H114" i="6"/>
  <c r="K89" i="6" s="1"/>
  <c r="L89" i="6" s="1"/>
  <c r="Q79" i="8"/>
  <c r="Q114" i="8" s="1"/>
  <c r="L113" i="8"/>
  <c r="P88" i="8" s="1"/>
  <c r="Q88" i="8" s="1"/>
  <c r="L117" i="10"/>
  <c r="P92" i="10" s="1"/>
  <c r="Q92" i="10" s="1"/>
  <c r="J78" i="10"/>
  <c r="J109" i="10" s="1"/>
  <c r="H117" i="15"/>
  <c r="K92" i="15" s="1"/>
  <c r="L92" i="15" s="1"/>
  <c r="F114" i="21"/>
  <c r="G89" i="21" s="1"/>
  <c r="J78" i="12"/>
  <c r="J109" i="12" s="1"/>
  <c r="R114" i="2"/>
  <c r="U89" i="2" s="1"/>
  <c r="V89" i="2" s="1"/>
  <c r="R111" i="3"/>
  <c r="U86" i="3" s="1"/>
  <c r="R113" i="3"/>
  <c r="U88" i="3" s="1"/>
  <c r="V88" i="3" s="1"/>
  <c r="F110" i="5"/>
  <c r="G85" i="5" s="1"/>
  <c r="H85" i="5" s="1"/>
  <c r="H117" i="6"/>
  <c r="K92" i="6" s="1"/>
  <c r="L92" i="6" s="1"/>
  <c r="L116" i="8"/>
  <c r="P91" i="8" s="1"/>
  <c r="Q91" i="8" s="1"/>
  <c r="P79" i="10"/>
  <c r="H115" i="15"/>
  <c r="K90" i="15" s="1"/>
  <c r="L90" i="15" s="1"/>
  <c r="L112" i="17"/>
  <c r="P87" i="17" s="1"/>
  <c r="Q87" i="17" s="1"/>
  <c r="K79" i="17"/>
  <c r="K113" i="17" s="1"/>
  <c r="R112" i="3"/>
  <c r="U87" i="3" s="1"/>
  <c r="V87" i="3" s="1"/>
  <c r="R109" i="12"/>
  <c r="U84" i="12" s="1"/>
  <c r="V84" i="12" s="1"/>
  <c r="F117" i="21"/>
  <c r="G92" i="21" s="1"/>
  <c r="H92" i="21" s="1"/>
  <c r="P79" i="16"/>
  <c r="P117" i="16" s="1"/>
  <c r="P109" i="23"/>
  <c r="H113" i="6"/>
  <c r="K88" i="6" s="1"/>
  <c r="L88" i="6" s="1"/>
  <c r="F110" i="8"/>
  <c r="G85" i="8" s="1"/>
  <c r="H85" i="8" s="1"/>
  <c r="H109" i="12"/>
  <c r="K84" i="12" s="1"/>
  <c r="L84" i="12" s="1"/>
  <c r="L113" i="17"/>
  <c r="P88" i="17" s="1"/>
  <c r="Q88" i="17" s="1"/>
  <c r="F116" i="21"/>
  <c r="G91" i="21" s="1"/>
  <c r="H91" i="21" s="1"/>
  <c r="L111" i="22"/>
  <c r="P86" i="22" s="1"/>
  <c r="F115" i="1"/>
  <c r="G90" i="1" s="1"/>
  <c r="H90" i="1" s="1"/>
  <c r="L109" i="11"/>
  <c r="P84" i="11" s="1"/>
  <c r="Q84" i="11" s="1"/>
  <c r="H113" i="2"/>
  <c r="K88" i="2" s="1"/>
  <c r="L88" i="2" s="1"/>
  <c r="F114" i="12"/>
  <c r="G89" i="12" s="1"/>
  <c r="L117" i="11"/>
  <c r="P92" i="11" s="1"/>
  <c r="Q92" i="11" s="1"/>
  <c r="L114" i="17"/>
  <c r="P89" i="17" s="1"/>
  <c r="Q89" i="17" s="1"/>
  <c r="L117" i="17"/>
  <c r="P92" i="17" s="1"/>
  <c r="Q92" i="17" s="1"/>
  <c r="F115" i="21"/>
  <c r="G90" i="21" s="1"/>
  <c r="H90" i="21" s="1"/>
  <c r="J78" i="21"/>
  <c r="J109" i="21" s="1"/>
  <c r="E78" i="17"/>
  <c r="E110" i="17" s="1"/>
  <c r="P85" i="11"/>
  <c r="Q85" i="11" s="1"/>
  <c r="L112" i="11"/>
  <c r="P87" i="11" s="1"/>
  <c r="Q87" i="11" s="1"/>
  <c r="L117" i="6"/>
  <c r="P92" i="6" s="1"/>
  <c r="Q92" i="6" s="1"/>
  <c r="E110" i="3"/>
  <c r="H116" i="2"/>
  <c r="K91" i="2" s="1"/>
  <c r="L91" i="2" s="1"/>
  <c r="R115" i="4"/>
  <c r="U90" i="4" s="1"/>
  <c r="V90" i="4" s="1"/>
  <c r="L114" i="8"/>
  <c r="P89" i="8" s="1"/>
  <c r="Q89" i="8" s="1"/>
  <c r="P79" i="12"/>
  <c r="P114" i="12" s="1"/>
  <c r="AC71" i="14"/>
  <c r="L116" i="16"/>
  <c r="P91" i="16" s="1"/>
  <c r="Q91" i="16" s="1"/>
  <c r="AC73" i="22"/>
  <c r="K109" i="1"/>
  <c r="G79" i="14"/>
  <c r="G114" i="14" s="1"/>
  <c r="R115" i="5"/>
  <c r="U90" i="5" s="1"/>
  <c r="V90" i="5" s="1"/>
  <c r="L115" i="6"/>
  <c r="P90" i="6" s="1"/>
  <c r="Q90" i="6" s="1"/>
  <c r="L113" i="4"/>
  <c r="P88" i="4" s="1"/>
  <c r="Q88" i="4" s="1"/>
  <c r="R114" i="5"/>
  <c r="U89" i="5" s="1"/>
  <c r="V89" i="5" s="1"/>
  <c r="AC76" i="4"/>
  <c r="R117" i="4"/>
  <c r="U92" i="4" s="1"/>
  <c r="V92" i="4" s="1"/>
  <c r="R113" i="5"/>
  <c r="U88" i="5" s="1"/>
  <c r="V88" i="5" s="1"/>
  <c r="L116" i="6"/>
  <c r="P91" i="6" s="1"/>
  <c r="Q91" i="6" s="1"/>
  <c r="R109" i="8"/>
  <c r="U84" i="8" s="1"/>
  <c r="V84" i="8" s="1"/>
  <c r="R116" i="10"/>
  <c r="U91" i="10" s="1"/>
  <c r="V91" i="10" s="1"/>
  <c r="H113" i="16"/>
  <c r="K88" i="16" s="1"/>
  <c r="L88" i="16" s="1"/>
  <c r="F114" i="15"/>
  <c r="G89" i="15" s="1"/>
  <c r="AC76" i="14"/>
  <c r="F115" i="15"/>
  <c r="G90" i="15" s="1"/>
  <c r="H90" i="15" s="1"/>
  <c r="AC74" i="14"/>
  <c r="F113" i="18"/>
  <c r="G88" i="18" s="1"/>
  <c r="H88" i="18" s="1"/>
  <c r="F111" i="23"/>
  <c r="G86" i="23" s="1"/>
  <c r="L113" i="23"/>
  <c r="P88" i="23" s="1"/>
  <c r="Q88" i="23" s="1"/>
  <c r="L117" i="21"/>
  <c r="P92" i="21" s="1"/>
  <c r="Q92" i="21" s="1"/>
  <c r="AC75" i="22"/>
  <c r="H115" i="22"/>
  <c r="K90" i="22" s="1"/>
  <c r="L90" i="22" s="1"/>
  <c r="AC72" i="25"/>
  <c r="L115" i="4"/>
  <c r="P90" i="4" s="1"/>
  <c r="Q90" i="4" s="1"/>
  <c r="L113" i="6"/>
  <c r="P88" i="6" s="1"/>
  <c r="Q88" i="6" s="1"/>
  <c r="F113" i="6"/>
  <c r="G88" i="6" s="1"/>
  <c r="H88" i="6" s="1"/>
  <c r="R115" i="10"/>
  <c r="U90" i="10" s="1"/>
  <c r="V90" i="10" s="1"/>
  <c r="R110" i="17"/>
  <c r="U85" i="17" s="1"/>
  <c r="V85" i="17" s="1"/>
  <c r="I78" i="21"/>
  <c r="I109" i="21" s="1"/>
  <c r="AC76" i="7"/>
  <c r="H115" i="2"/>
  <c r="K90" i="2" s="1"/>
  <c r="L90" i="2" s="1"/>
  <c r="M79" i="16"/>
  <c r="M117" i="16" s="1"/>
  <c r="F111" i="16"/>
  <c r="G86" i="16" s="1"/>
  <c r="F116" i="15"/>
  <c r="G91" i="15" s="1"/>
  <c r="H91" i="15" s="1"/>
  <c r="R110" i="21"/>
  <c r="U85" i="21" s="1"/>
  <c r="V85" i="21" s="1"/>
  <c r="D119" i="24"/>
  <c r="L117" i="4"/>
  <c r="P92" i="4" s="1"/>
  <c r="Q92" i="4" s="1"/>
  <c r="N79" i="3"/>
  <c r="N115" i="3" s="1"/>
  <c r="R116" i="5"/>
  <c r="U91" i="5" s="1"/>
  <c r="V91" i="5" s="1"/>
  <c r="L115" i="16"/>
  <c r="P90" i="16" s="1"/>
  <c r="Q90" i="16" s="1"/>
  <c r="F116" i="16"/>
  <c r="G91" i="16" s="1"/>
  <c r="H91" i="16" s="1"/>
  <c r="P79" i="17"/>
  <c r="P114" i="17" s="1"/>
  <c r="L109" i="17"/>
  <c r="P84" i="17" s="1"/>
  <c r="Q84" i="17" s="1"/>
  <c r="N78" i="14"/>
  <c r="H112" i="4"/>
  <c r="K87" i="4" s="1"/>
  <c r="L87" i="4" s="1"/>
  <c r="G78" i="4"/>
  <c r="G109" i="4" s="1"/>
  <c r="R112" i="5"/>
  <c r="U87" i="5" s="1"/>
  <c r="V87" i="5" s="1"/>
  <c r="AC72" i="14"/>
  <c r="L113" i="16"/>
  <c r="P88" i="16" s="1"/>
  <c r="Q88" i="16" s="1"/>
  <c r="L116" i="23"/>
  <c r="P91" i="23" s="1"/>
  <c r="Q91" i="23" s="1"/>
  <c r="G110" i="24"/>
  <c r="N79" i="24"/>
  <c r="N113" i="24" s="1"/>
  <c r="H117" i="22"/>
  <c r="K92" i="22" s="1"/>
  <c r="L92" i="22" s="1"/>
  <c r="H84" i="8"/>
  <c r="H84" i="3"/>
  <c r="P110" i="19"/>
  <c r="P109" i="19"/>
  <c r="U85" i="18"/>
  <c r="V85" i="18" s="1"/>
  <c r="R112" i="18"/>
  <c r="U87" i="18" s="1"/>
  <c r="V87" i="18" s="1"/>
  <c r="P84" i="1"/>
  <c r="Q84" i="1" s="1"/>
  <c r="L111" i="1"/>
  <c r="G84" i="18"/>
  <c r="H84" i="18" s="1"/>
  <c r="F111" i="18"/>
  <c r="G86" i="18" s="1"/>
  <c r="H115" i="3"/>
  <c r="K90" i="3" s="1"/>
  <c r="L90" i="3" s="1"/>
  <c r="L114" i="3"/>
  <c r="P89" i="3" s="1"/>
  <c r="Q89" i="3" s="1"/>
  <c r="F110" i="2"/>
  <c r="G85" i="2" s="1"/>
  <c r="H85" i="2" s="1"/>
  <c r="L112" i="4"/>
  <c r="P87" i="4" s="1"/>
  <c r="Q87" i="4" s="1"/>
  <c r="L117" i="5"/>
  <c r="P92" i="5" s="1"/>
  <c r="Q92" i="5" s="1"/>
  <c r="P79" i="3"/>
  <c r="P113" i="3" s="1"/>
  <c r="H110" i="3"/>
  <c r="K85" i="3" s="1"/>
  <c r="L85" i="3" s="1"/>
  <c r="H110" i="5"/>
  <c r="K85" i="5" s="1"/>
  <c r="L85" i="5" s="1"/>
  <c r="H116" i="3"/>
  <c r="K91" i="3" s="1"/>
  <c r="L91" i="3" s="1"/>
  <c r="H113" i="8"/>
  <c r="K88" i="8" s="1"/>
  <c r="L88" i="8" s="1"/>
  <c r="R114" i="6"/>
  <c r="U89" i="6" s="1"/>
  <c r="V89" i="6" s="1"/>
  <c r="H110" i="7"/>
  <c r="K85" i="7" s="1"/>
  <c r="L85" i="7" s="1"/>
  <c r="R112" i="8"/>
  <c r="U87" i="8" s="1"/>
  <c r="V87" i="8" s="1"/>
  <c r="G109" i="8"/>
  <c r="H116" i="10"/>
  <c r="K91" i="10" s="1"/>
  <c r="L91" i="10" s="1"/>
  <c r="R109" i="7"/>
  <c r="U84" i="7" s="1"/>
  <c r="V84" i="7" s="1"/>
  <c r="R115" i="8"/>
  <c r="U90" i="8" s="1"/>
  <c r="V90" i="8" s="1"/>
  <c r="H110" i="11"/>
  <c r="K85" i="11" s="1"/>
  <c r="L85" i="11" s="1"/>
  <c r="F115" i="11"/>
  <c r="G90" i="11" s="1"/>
  <c r="H90" i="11" s="1"/>
  <c r="R113" i="14"/>
  <c r="U88" i="14" s="1"/>
  <c r="V88" i="14" s="1"/>
  <c r="E114" i="16"/>
  <c r="E116" i="16"/>
  <c r="R116" i="16"/>
  <c r="U91" i="16" s="1"/>
  <c r="V91" i="16" s="1"/>
  <c r="R112" i="14"/>
  <c r="U87" i="14" s="1"/>
  <c r="V87" i="14" s="1"/>
  <c r="E109" i="14"/>
  <c r="R116" i="14"/>
  <c r="U91" i="14" s="1"/>
  <c r="V91" i="14" s="1"/>
  <c r="R113" i="18"/>
  <c r="U88" i="18" s="1"/>
  <c r="V88" i="18" s="1"/>
  <c r="H115" i="17"/>
  <c r="K90" i="17" s="1"/>
  <c r="L90" i="17" s="1"/>
  <c r="L111" i="18"/>
  <c r="P86" i="18" s="1"/>
  <c r="F116" i="19"/>
  <c r="G91" i="19" s="1"/>
  <c r="H91" i="19" s="1"/>
  <c r="O79" i="23"/>
  <c r="O114" i="23" s="1"/>
  <c r="F117" i="22"/>
  <c r="G92" i="22" s="1"/>
  <c r="H92" i="22" s="1"/>
  <c r="H112" i="21"/>
  <c r="K87" i="21" s="1"/>
  <c r="L87" i="21" s="1"/>
  <c r="F115" i="22"/>
  <c r="G90" i="22" s="1"/>
  <c r="H90" i="22" s="1"/>
  <c r="H117" i="1"/>
  <c r="K92" i="1" s="1"/>
  <c r="L92" i="1" s="1"/>
  <c r="L117" i="25"/>
  <c r="P92" i="25" s="1"/>
  <c r="Q92" i="25" s="1"/>
  <c r="P79" i="1"/>
  <c r="P113" i="1" s="1"/>
  <c r="F117" i="1"/>
  <c r="G92" i="1" s="1"/>
  <c r="H92" i="1" s="1"/>
  <c r="E113" i="16"/>
  <c r="M78" i="8"/>
  <c r="M109" i="8" s="1"/>
  <c r="R117" i="15"/>
  <c r="U92" i="15" s="1"/>
  <c r="V92" i="15" s="1"/>
  <c r="E117" i="16"/>
  <c r="L114" i="18"/>
  <c r="P89" i="18" s="1"/>
  <c r="Q89" i="18" s="1"/>
  <c r="AC75" i="15"/>
  <c r="L116" i="25"/>
  <c r="P91" i="25" s="1"/>
  <c r="Q91" i="25" s="1"/>
  <c r="R116" i="6"/>
  <c r="U91" i="6" s="1"/>
  <c r="V91" i="6" s="1"/>
  <c r="N79" i="8"/>
  <c r="N114" i="8" s="1"/>
  <c r="L113" i="3"/>
  <c r="P88" i="3" s="1"/>
  <c r="Q88" i="3" s="1"/>
  <c r="L111" i="3"/>
  <c r="R116" i="7"/>
  <c r="U91" i="7" s="1"/>
  <c r="V91" i="7" s="1"/>
  <c r="F109" i="7"/>
  <c r="H115" i="10"/>
  <c r="K90" i="10" s="1"/>
  <c r="L90" i="10" s="1"/>
  <c r="N79" i="16"/>
  <c r="N113" i="16" s="1"/>
  <c r="F113" i="12"/>
  <c r="G88" i="12" s="1"/>
  <c r="H88" i="12" s="1"/>
  <c r="F115" i="12"/>
  <c r="G90" i="12" s="1"/>
  <c r="H90" i="12" s="1"/>
  <c r="F114" i="16"/>
  <c r="G89" i="16" s="1"/>
  <c r="R116" i="15"/>
  <c r="U91" i="15" s="1"/>
  <c r="V91" i="15" s="1"/>
  <c r="R110" i="15"/>
  <c r="R112" i="15" s="1"/>
  <c r="U87" i="15" s="1"/>
  <c r="V87" i="15" s="1"/>
  <c r="H112" i="18"/>
  <c r="K87" i="18" s="1"/>
  <c r="L87" i="18" s="1"/>
  <c r="H110" i="17"/>
  <c r="K85" i="17" s="1"/>
  <c r="L85" i="17" s="1"/>
  <c r="L112" i="18"/>
  <c r="P87" i="18" s="1"/>
  <c r="Q87" i="18" s="1"/>
  <c r="L110" i="23"/>
  <c r="P85" i="23" s="1"/>
  <c r="Q85" i="23" s="1"/>
  <c r="Q79" i="18"/>
  <c r="Q117" i="18" s="1"/>
  <c r="H111" i="21"/>
  <c r="K86" i="21" s="1"/>
  <c r="O79" i="25"/>
  <c r="O114" i="25" s="1"/>
  <c r="L114" i="22"/>
  <c r="P89" i="22" s="1"/>
  <c r="Q89" i="22" s="1"/>
  <c r="H109" i="1"/>
  <c r="K84" i="1" s="1"/>
  <c r="L84" i="1" s="1"/>
  <c r="D118" i="24"/>
  <c r="AC75" i="3"/>
  <c r="R109" i="4"/>
  <c r="U84" i="4" s="1"/>
  <c r="V84" i="4" s="1"/>
  <c r="F116" i="14"/>
  <c r="G91" i="14" s="1"/>
  <c r="H91" i="14" s="1"/>
  <c r="L117" i="18"/>
  <c r="P92" i="18" s="1"/>
  <c r="Q92" i="18" s="1"/>
  <c r="R117" i="18"/>
  <c r="U92" i="18" s="1"/>
  <c r="V92" i="18" s="1"/>
  <c r="R111" i="23"/>
  <c r="U86" i="23" s="1"/>
  <c r="F117" i="18"/>
  <c r="G92" i="18" s="1"/>
  <c r="H92" i="18" s="1"/>
  <c r="N79" i="18"/>
  <c r="N116" i="18" s="1"/>
  <c r="L115" i="18"/>
  <c r="P90" i="18" s="1"/>
  <c r="Q90" i="18" s="1"/>
  <c r="H117" i="21"/>
  <c r="K92" i="21" s="1"/>
  <c r="L92" i="21" s="1"/>
  <c r="F116" i="22"/>
  <c r="G91" i="22" s="1"/>
  <c r="H91" i="22" s="1"/>
  <c r="O79" i="16"/>
  <c r="O116" i="16" s="1"/>
  <c r="R112" i="22"/>
  <c r="U87" i="22" s="1"/>
  <c r="V87" i="22" s="1"/>
  <c r="F109" i="25"/>
  <c r="G84" i="25" s="1"/>
  <c r="H84" i="25" s="1"/>
  <c r="L111" i="2"/>
  <c r="P86" i="2" s="1"/>
  <c r="J79" i="4"/>
  <c r="J117" i="4" s="1"/>
  <c r="L109" i="10"/>
  <c r="P84" i="10" s="1"/>
  <c r="Q84" i="10" s="1"/>
  <c r="F110" i="14"/>
  <c r="G85" i="14" s="1"/>
  <c r="H85" i="14" s="1"/>
  <c r="I110" i="14"/>
  <c r="L116" i="18"/>
  <c r="P91" i="18" s="1"/>
  <c r="Q91" i="18" s="1"/>
  <c r="F115" i="19"/>
  <c r="G90" i="19" s="1"/>
  <c r="H90" i="19" s="1"/>
  <c r="R116" i="22"/>
  <c r="U91" i="22" s="1"/>
  <c r="V91" i="22" s="1"/>
  <c r="H111" i="24"/>
  <c r="K86" i="24" s="1"/>
  <c r="K79" i="2"/>
  <c r="K113" i="2" s="1"/>
  <c r="Q79" i="3"/>
  <c r="Q113" i="3" s="1"/>
  <c r="P109" i="6"/>
  <c r="P111" i="6" s="1"/>
  <c r="F111" i="12"/>
  <c r="G86" i="12" s="1"/>
  <c r="L116" i="15"/>
  <c r="P91" i="15" s="1"/>
  <c r="Q91" i="15" s="1"/>
  <c r="O109" i="14"/>
  <c r="F113" i="19"/>
  <c r="G88" i="19" s="1"/>
  <c r="H88" i="19" s="1"/>
  <c r="R116" i="18"/>
  <c r="U91" i="18" s="1"/>
  <c r="V91" i="18" s="1"/>
  <c r="F114" i="1"/>
  <c r="G89" i="1" s="1"/>
  <c r="F110" i="12"/>
  <c r="D118" i="6"/>
  <c r="D119" i="6"/>
  <c r="K85" i="2"/>
  <c r="L85" i="2" s="1"/>
  <c r="H112" i="2"/>
  <c r="K87" i="2" s="1"/>
  <c r="L87" i="2" s="1"/>
  <c r="K85" i="6"/>
  <c r="L85" i="6" s="1"/>
  <c r="H112" i="6"/>
  <c r="K87" i="6" s="1"/>
  <c r="L87" i="6" s="1"/>
  <c r="P112" i="6"/>
  <c r="P117" i="6"/>
  <c r="P113" i="6"/>
  <c r="P114" i="6"/>
  <c r="G78" i="2"/>
  <c r="G109" i="2" s="1"/>
  <c r="N79" i="2"/>
  <c r="N114" i="2" s="1"/>
  <c r="P79" i="2"/>
  <c r="P117" i="2" s="1"/>
  <c r="K78" i="2"/>
  <c r="K109" i="2" s="1"/>
  <c r="R114" i="3"/>
  <c r="U89" i="3" s="1"/>
  <c r="V89" i="3" s="1"/>
  <c r="R115" i="3"/>
  <c r="U90" i="3" s="1"/>
  <c r="V90" i="3" s="1"/>
  <c r="P78" i="3"/>
  <c r="P109" i="3" s="1"/>
  <c r="M78" i="2"/>
  <c r="M110" i="2" s="1"/>
  <c r="F111" i="3"/>
  <c r="F117" i="3"/>
  <c r="G92" i="3" s="1"/>
  <c r="H92" i="3" s="1"/>
  <c r="H117" i="2"/>
  <c r="K92" i="2" s="1"/>
  <c r="L92" i="2" s="1"/>
  <c r="H113" i="5"/>
  <c r="K88" i="5" s="1"/>
  <c r="L88" i="5" s="1"/>
  <c r="H115" i="5"/>
  <c r="K90" i="5" s="1"/>
  <c r="L90" i="5" s="1"/>
  <c r="O79" i="5"/>
  <c r="O114" i="5" s="1"/>
  <c r="K110" i="5"/>
  <c r="I78" i="4"/>
  <c r="I109" i="4" s="1"/>
  <c r="I111" i="4" s="1"/>
  <c r="N78" i="6"/>
  <c r="N110" i="6" s="1"/>
  <c r="L111" i="7"/>
  <c r="D119" i="8"/>
  <c r="J79" i="6"/>
  <c r="K79" i="6"/>
  <c r="K116" i="6" s="1"/>
  <c r="E110" i="4"/>
  <c r="R113" i="6"/>
  <c r="U88" i="6" s="1"/>
  <c r="V88" i="6" s="1"/>
  <c r="R117" i="6"/>
  <c r="U92" i="6" s="1"/>
  <c r="V92" i="6" s="1"/>
  <c r="H116" i="7"/>
  <c r="K91" i="7" s="1"/>
  <c r="L91" i="7" s="1"/>
  <c r="H114" i="7"/>
  <c r="K89" i="7" s="1"/>
  <c r="L89" i="7" s="1"/>
  <c r="AC76" i="8"/>
  <c r="H110" i="8"/>
  <c r="AC72" i="7"/>
  <c r="E79" i="12"/>
  <c r="E113" i="12" s="1"/>
  <c r="R109" i="10"/>
  <c r="J79" i="12"/>
  <c r="J117" i="12" s="1"/>
  <c r="O78" i="12"/>
  <c r="O109" i="12" s="1"/>
  <c r="K79" i="16"/>
  <c r="K115" i="16" s="1"/>
  <c r="AC70" i="15"/>
  <c r="G79" i="21"/>
  <c r="G115" i="21" s="1"/>
  <c r="AC75" i="2"/>
  <c r="I78" i="3"/>
  <c r="I110" i="3" s="1"/>
  <c r="AC76" i="3"/>
  <c r="O79" i="4"/>
  <c r="O116" i="4" s="1"/>
  <c r="AC73" i="3"/>
  <c r="I116" i="4"/>
  <c r="D118" i="4"/>
  <c r="D119" i="4"/>
  <c r="L109" i="4"/>
  <c r="L112" i="5"/>
  <c r="P87" i="5" s="1"/>
  <c r="Q87" i="5" s="1"/>
  <c r="F114" i="4"/>
  <c r="G89" i="4" s="1"/>
  <c r="N79" i="6"/>
  <c r="N116" i="6" s="1"/>
  <c r="D118" i="7"/>
  <c r="D119" i="7"/>
  <c r="P79" i="8"/>
  <c r="P113" i="8" s="1"/>
  <c r="I79" i="7"/>
  <c r="I113" i="7" s="1"/>
  <c r="L115" i="5"/>
  <c r="P90" i="5" s="1"/>
  <c r="Q90" i="5" s="1"/>
  <c r="L116" i="5"/>
  <c r="P91" i="5" s="1"/>
  <c r="Q91" i="5" s="1"/>
  <c r="L113" i="5"/>
  <c r="P88" i="5" s="1"/>
  <c r="Q88" i="5" s="1"/>
  <c r="G78" i="10"/>
  <c r="G109" i="10" s="1"/>
  <c r="M79" i="7"/>
  <c r="M113" i="7" s="1"/>
  <c r="N78" i="10"/>
  <c r="N109" i="10" s="1"/>
  <c r="J78" i="14"/>
  <c r="J110" i="14" s="1"/>
  <c r="P78" i="16"/>
  <c r="P110" i="16" s="1"/>
  <c r="P112" i="16" s="1"/>
  <c r="H109" i="15"/>
  <c r="K84" i="15" s="1"/>
  <c r="L84" i="15" s="1"/>
  <c r="H110" i="15"/>
  <c r="K85" i="15" s="1"/>
  <c r="L85" i="15" s="1"/>
  <c r="G78" i="21"/>
  <c r="G110" i="21" s="1"/>
  <c r="AC76" i="1"/>
  <c r="AC72" i="1"/>
  <c r="AC71" i="1"/>
  <c r="Q79" i="1"/>
  <c r="AC75" i="1"/>
  <c r="AC74" i="1"/>
  <c r="E79" i="3"/>
  <c r="E113" i="3" s="1"/>
  <c r="AC70" i="4"/>
  <c r="E79" i="5"/>
  <c r="E115" i="5" s="1"/>
  <c r="D119" i="5"/>
  <c r="D118" i="5"/>
  <c r="K78" i="10"/>
  <c r="K109" i="10" s="1"/>
  <c r="Q79" i="11"/>
  <c r="AC74" i="11"/>
  <c r="AC71" i="11"/>
  <c r="AC73" i="11"/>
  <c r="D119" i="1"/>
  <c r="D118" i="1"/>
  <c r="P79" i="22"/>
  <c r="P115" i="22" s="1"/>
  <c r="F117" i="2"/>
  <c r="G92" i="2" s="1"/>
  <c r="H92" i="2" s="1"/>
  <c r="J78" i="2"/>
  <c r="J109" i="2" s="1"/>
  <c r="M78" i="3"/>
  <c r="M109" i="3" s="1"/>
  <c r="I79" i="2"/>
  <c r="I117" i="2" s="1"/>
  <c r="H109" i="2"/>
  <c r="E79" i="2"/>
  <c r="E113" i="2" s="1"/>
  <c r="Q78" i="3"/>
  <c r="Q109" i="3" s="1"/>
  <c r="AC69" i="3"/>
  <c r="K78" i="3"/>
  <c r="K110" i="3" s="1"/>
  <c r="F116" i="4"/>
  <c r="G91" i="4" s="1"/>
  <c r="H91" i="4" s="1"/>
  <c r="AC71" i="3"/>
  <c r="E110" i="2"/>
  <c r="E78" i="5"/>
  <c r="E110" i="5" s="1"/>
  <c r="M78" i="4"/>
  <c r="M109" i="4" s="1"/>
  <c r="AC72" i="5"/>
  <c r="P78" i="7"/>
  <c r="P109" i="7" s="1"/>
  <c r="AC73" i="5"/>
  <c r="I78" i="8"/>
  <c r="I109" i="8" s="1"/>
  <c r="AC69" i="8"/>
  <c r="Q78" i="8"/>
  <c r="Q110" i="8" s="1"/>
  <c r="AC70" i="8"/>
  <c r="N79" i="5"/>
  <c r="N116" i="5" s="1"/>
  <c r="R114" i="7"/>
  <c r="U89" i="7" s="1"/>
  <c r="V89" i="7" s="1"/>
  <c r="R113" i="7"/>
  <c r="U88" i="7" s="1"/>
  <c r="V88" i="7" s="1"/>
  <c r="R115" i="7"/>
  <c r="U90" i="7" s="1"/>
  <c r="V90" i="7" s="1"/>
  <c r="N78" i="8"/>
  <c r="N110" i="8" s="1"/>
  <c r="I79" i="8"/>
  <c r="I114" i="8" s="1"/>
  <c r="I78" i="12"/>
  <c r="I110" i="12" s="1"/>
  <c r="AC70" i="10"/>
  <c r="R112" i="12"/>
  <c r="U87" i="12" s="1"/>
  <c r="V87" i="12" s="1"/>
  <c r="R114" i="11"/>
  <c r="U89" i="11" s="1"/>
  <c r="V89" i="11" s="1"/>
  <c r="R116" i="11"/>
  <c r="U91" i="11" s="1"/>
  <c r="V91" i="11" s="1"/>
  <c r="R113" i="11"/>
  <c r="U88" i="11" s="1"/>
  <c r="V88" i="11" s="1"/>
  <c r="H117" i="12"/>
  <c r="K92" i="12" s="1"/>
  <c r="L92" i="12" s="1"/>
  <c r="Q78" i="12"/>
  <c r="Q109" i="12" s="1"/>
  <c r="AC69" i="12"/>
  <c r="G78" i="11"/>
  <c r="G109" i="11" s="1"/>
  <c r="L109" i="14"/>
  <c r="P84" i="14" s="1"/>
  <c r="Q84" i="14" s="1"/>
  <c r="L110" i="14"/>
  <c r="P85" i="14" s="1"/>
  <c r="Q85" i="14" s="1"/>
  <c r="E110" i="18"/>
  <c r="E109" i="18"/>
  <c r="Q78" i="17"/>
  <c r="Q110" i="17" s="1"/>
  <c r="AC69" i="17"/>
  <c r="AC70" i="17"/>
  <c r="AC74" i="18"/>
  <c r="I79" i="25"/>
  <c r="I114" i="25" s="1"/>
  <c r="P85" i="1"/>
  <c r="Q85" i="1" s="1"/>
  <c r="L112" i="1"/>
  <c r="P87" i="1" s="1"/>
  <c r="Q87" i="1" s="1"/>
  <c r="J78" i="1"/>
  <c r="J110" i="1" s="1"/>
  <c r="Q114" i="23"/>
  <c r="AC74" i="3"/>
  <c r="N79" i="4"/>
  <c r="N114" i="4" s="1"/>
  <c r="K78" i="6"/>
  <c r="K109" i="6" s="1"/>
  <c r="P79" i="7"/>
  <c r="P113" i="7" s="1"/>
  <c r="AC74" i="2"/>
  <c r="M79" i="3"/>
  <c r="M114" i="3" s="1"/>
  <c r="G78" i="3"/>
  <c r="G109" i="3" s="1"/>
  <c r="Q79" i="2"/>
  <c r="Q113" i="2" s="1"/>
  <c r="AC71" i="2"/>
  <c r="F115" i="2"/>
  <c r="G90" i="2" s="1"/>
  <c r="H90" i="2" s="1"/>
  <c r="H115" i="4"/>
  <c r="K90" i="4" s="1"/>
  <c r="L90" i="4" s="1"/>
  <c r="H117" i="4"/>
  <c r="K92" i="4" s="1"/>
  <c r="L92" i="4" s="1"/>
  <c r="H114" i="4"/>
  <c r="K89" i="4" s="1"/>
  <c r="L89" i="4" s="1"/>
  <c r="H116" i="4"/>
  <c r="K91" i="4" s="1"/>
  <c r="L91" i="4" s="1"/>
  <c r="L112" i="2"/>
  <c r="P87" i="2" s="1"/>
  <c r="Q87" i="2" s="1"/>
  <c r="AC76" i="2"/>
  <c r="I114" i="4"/>
  <c r="I79" i="3"/>
  <c r="I117" i="3" s="1"/>
  <c r="I79" i="5"/>
  <c r="I116" i="5" s="1"/>
  <c r="AC74" i="4"/>
  <c r="F114" i="3"/>
  <c r="G89" i="3" s="1"/>
  <c r="F116" i="5"/>
  <c r="G91" i="5" s="1"/>
  <c r="H91" i="5" s="1"/>
  <c r="F115" i="5"/>
  <c r="G90" i="5" s="1"/>
  <c r="H90" i="5" s="1"/>
  <c r="F111" i="5"/>
  <c r="O78" i="5"/>
  <c r="O110" i="5" s="1"/>
  <c r="AC74" i="5"/>
  <c r="AC72" i="6"/>
  <c r="K78" i="7"/>
  <c r="K109" i="7" s="1"/>
  <c r="P116" i="6"/>
  <c r="AC71" i="4"/>
  <c r="M79" i="5"/>
  <c r="M114" i="5" s="1"/>
  <c r="M78" i="7"/>
  <c r="M110" i="7" s="1"/>
  <c r="K79" i="7"/>
  <c r="N79" i="10"/>
  <c r="N116" i="10" s="1"/>
  <c r="AC72" i="10"/>
  <c r="N79" i="7"/>
  <c r="N116" i="7" s="1"/>
  <c r="E78" i="12"/>
  <c r="E109" i="12" s="1"/>
  <c r="E79" i="11"/>
  <c r="E116" i="11" s="1"/>
  <c r="O79" i="12"/>
  <c r="O115" i="12" s="1"/>
  <c r="M79" i="11"/>
  <c r="M116" i="11" s="1"/>
  <c r="O79" i="11"/>
  <c r="O116" i="11" s="1"/>
  <c r="E78" i="16"/>
  <c r="E109" i="16" s="1"/>
  <c r="E111" i="16" s="1"/>
  <c r="O79" i="14"/>
  <c r="D118" i="18"/>
  <c r="D119" i="18"/>
  <c r="R116" i="19"/>
  <c r="U91" i="19" s="1"/>
  <c r="V91" i="19" s="1"/>
  <c r="R113" i="19"/>
  <c r="U88" i="19" s="1"/>
  <c r="V88" i="19" s="1"/>
  <c r="R115" i="19"/>
  <c r="U90" i="19" s="1"/>
  <c r="V90" i="19" s="1"/>
  <c r="R117" i="19"/>
  <c r="U92" i="19" s="1"/>
  <c r="V92" i="19" s="1"/>
  <c r="R114" i="19"/>
  <c r="U89" i="19" s="1"/>
  <c r="V89" i="19" s="1"/>
  <c r="J78" i="24"/>
  <c r="J109" i="24" s="1"/>
  <c r="AC72" i="2"/>
  <c r="M79" i="4"/>
  <c r="I78" i="7"/>
  <c r="I110" i="7" s="1"/>
  <c r="R110" i="6"/>
  <c r="U85" i="6" s="1"/>
  <c r="V85" i="6" s="1"/>
  <c r="R109" i="6"/>
  <c r="G79" i="8"/>
  <c r="G117" i="8" s="1"/>
  <c r="U85" i="10"/>
  <c r="V85" i="10" s="1"/>
  <c r="R112" i="10"/>
  <c r="U87" i="10" s="1"/>
  <c r="V87" i="10" s="1"/>
  <c r="F110" i="11"/>
  <c r="G85" i="11" s="1"/>
  <c r="H85" i="11" s="1"/>
  <c r="F109" i="11"/>
  <c r="G84" i="11" s="1"/>
  <c r="H84" i="11" s="1"/>
  <c r="D118" i="3"/>
  <c r="D119" i="3"/>
  <c r="AC70" i="2"/>
  <c r="P78" i="2"/>
  <c r="P110" i="2" s="1"/>
  <c r="AC70" i="3"/>
  <c r="F115" i="4"/>
  <c r="G90" i="4" s="1"/>
  <c r="H90" i="4" s="1"/>
  <c r="H113" i="4"/>
  <c r="K88" i="4" s="1"/>
  <c r="L88" i="4" s="1"/>
  <c r="F110" i="4"/>
  <c r="G85" i="4" s="1"/>
  <c r="H85" i="4" s="1"/>
  <c r="F109" i="4"/>
  <c r="G84" i="4" s="1"/>
  <c r="H84" i="4" s="1"/>
  <c r="J78" i="3"/>
  <c r="J109" i="3" s="1"/>
  <c r="P79" i="4"/>
  <c r="P113" i="4" s="1"/>
  <c r="R112" i="4"/>
  <c r="U87" i="4" s="1"/>
  <c r="V87" i="4" s="1"/>
  <c r="J79" i="5"/>
  <c r="J114" i="5" s="1"/>
  <c r="J110" i="5"/>
  <c r="O78" i="4"/>
  <c r="O110" i="4" s="1"/>
  <c r="P78" i="5"/>
  <c r="P110" i="5" s="1"/>
  <c r="F114" i="5"/>
  <c r="G89" i="5" s="1"/>
  <c r="M79" i="6"/>
  <c r="M115" i="6" s="1"/>
  <c r="H113" i="7"/>
  <c r="K88" i="7" s="1"/>
  <c r="L88" i="7" s="1"/>
  <c r="H111" i="7"/>
  <c r="Q79" i="4"/>
  <c r="Q116" i="4" s="1"/>
  <c r="H109" i="6"/>
  <c r="G79" i="6"/>
  <c r="G113" i="6" s="1"/>
  <c r="L115" i="7"/>
  <c r="P90" i="7" s="1"/>
  <c r="Q90" i="7" s="1"/>
  <c r="L113" i="7"/>
  <c r="P88" i="7" s="1"/>
  <c r="Q88" i="7" s="1"/>
  <c r="L117" i="7"/>
  <c r="P92" i="7" s="1"/>
  <c r="Q92" i="7" s="1"/>
  <c r="L114" i="7"/>
  <c r="P89" i="7" s="1"/>
  <c r="Q89" i="7" s="1"/>
  <c r="L116" i="7"/>
  <c r="P91" i="7" s="1"/>
  <c r="Q91" i="7" s="1"/>
  <c r="E78" i="7"/>
  <c r="E110" i="7" s="1"/>
  <c r="AC74" i="7"/>
  <c r="F112" i="10"/>
  <c r="G87" i="10" s="1"/>
  <c r="H87" i="10" s="1"/>
  <c r="F115" i="10"/>
  <c r="G90" i="10" s="1"/>
  <c r="H90" i="10" s="1"/>
  <c r="F113" i="10"/>
  <c r="G88" i="10" s="1"/>
  <c r="H88" i="10" s="1"/>
  <c r="F114" i="10"/>
  <c r="G89" i="10" s="1"/>
  <c r="F111" i="10"/>
  <c r="F116" i="10"/>
  <c r="G91" i="10" s="1"/>
  <c r="H91" i="10" s="1"/>
  <c r="G78" i="12"/>
  <c r="G110" i="12" s="1"/>
  <c r="J78" i="11"/>
  <c r="J109" i="11" s="1"/>
  <c r="H112" i="12"/>
  <c r="K87" i="12" s="1"/>
  <c r="L87" i="12" s="1"/>
  <c r="H114" i="12"/>
  <c r="K89" i="12" s="1"/>
  <c r="L89" i="12" s="1"/>
  <c r="H113" i="12"/>
  <c r="K88" i="12" s="1"/>
  <c r="L88" i="12" s="1"/>
  <c r="R114" i="12"/>
  <c r="U89" i="12" s="1"/>
  <c r="V89" i="12" s="1"/>
  <c r="R113" i="12"/>
  <c r="U88" i="12" s="1"/>
  <c r="V88" i="12" s="1"/>
  <c r="R115" i="12"/>
  <c r="U90" i="12" s="1"/>
  <c r="V90" i="12" s="1"/>
  <c r="R116" i="12"/>
  <c r="U91" i="12" s="1"/>
  <c r="V91" i="12" s="1"/>
  <c r="R117" i="12"/>
  <c r="U92" i="12" s="1"/>
  <c r="V92" i="12" s="1"/>
  <c r="R111" i="12"/>
  <c r="P79" i="11"/>
  <c r="P114" i="11" s="1"/>
  <c r="G79" i="11"/>
  <c r="G115" i="11" s="1"/>
  <c r="N79" i="14"/>
  <c r="N115" i="14" s="1"/>
  <c r="H114" i="16"/>
  <c r="K89" i="16" s="1"/>
  <c r="L89" i="16" s="1"/>
  <c r="H111" i="16"/>
  <c r="H112" i="16"/>
  <c r="K87" i="16" s="1"/>
  <c r="L87" i="16" s="1"/>
  <c r="H116" i="16"/>
  <c r="K91" i="16" s="1"/>
  <c r="L91" i="16" s="1"/>
  <c r="H115" i="16"/>
  <c r="K90" i="16" s="1"/>
  <c r="L90" i="16" s="1"/>
  <c r="D118" i="14"/>
  <c r="D119" i="14"/>
  <c r="N79" i="15"/>
  <c r="N113" i="15" s="1"/>
  <c r="D119" i="23"/>
  <c r="D118" i="23"/>
  <c r="G78" i="22"/>
  <c r="G110" i="22" s="1"/>
  <c r="O79" i="2"/>
  <c r="O114" i="2" s="1"/>
  <c r="O78" i="3"/>
  <c r="O109" i="3" s="1"/>
  <c r="I115" i="4"/>
  <c r="I113" i="4"/>
  <c r="AC76" i="10"/>
  <c r="J79" i="2"/>
  <c r="J114" i="2" s="1"/>
  <c r="O78" i="2"/>
  <c r="O110" i="2" s="1"/>
  <c r="N78" i="2"/>
  <c r="N110" i="2" s="1"/>
  <c r="F111" i="2"/>
  <c r="L114" i="2"/>
  <c r="P89" i="2" s="1"/>
  <c r="Q89" i="2" s="1"/>
  <c r="M79" i="2"/>
  <c r="M116" i="2" s="1"/>
  <c r="L113" i="2"/>
  <c r="P88" i="2" s="1"/>
  <c r="Q88" i="2" s="1"/>
  <c r="R117" i="3"/>
  <c r="U92" i="3" s="1"/>
  <c r="V92" i="3" s="1"/>
  <c r="H111" i="3"/>
  <c r="AC69" i="2"/>
  <c r="Q78" i="2"/>
  <c r="Q110" i="2" s="1"/>
  <c r="G79" i="3"/>
  <c r="G117" i="3" s="1"/>
  <c r="E79" i="4"/>
  <c r="E113" i="4" s="1"/>
  <c r="K79" i="3"/>
  <c r="K114" i="3" s="1"/>
  <c r="K79" i="5"/>
  <c r="K114" i="5" s="1"/>
  <c r="AC69" i="5"/>
  <c r="Q78" i="5"/>
  <c r="Q110" i="5" s="1"/>
  <c r="AC70" i="5"/>
  <c r="P78" i="4"/>
  <c r="P109" i="4" s="1"/>
  <c r="F113" i="5"/>
  <c r="G88" i="5" s="1"/>
  <c r="H88" i="5" s="1"/>
  <c r="L109" i="5"/>
  <c r="P79" i="5"/>
  <c r="P115" i="5" s="1"/>
  <c r="AC74" i="6"/>
  <c r="M78" i="6"/>
  <c r="M109" i="6" s="1"/>
  <c r="O78" i="6"/>
  <c r="O109" i="6" s="1"/>
  <c r="R112" i="7"/>
  <c r="U87" i="7" s="1"/>
  <c r="V87" i="7" s="1"/>
  <c r="AC72" i="4"/>
  <c r="P85" i="6"/>
  <c r="Q85" i="6" s="1"/>
  <c r="L112" i="6"/>
  <c r="P87" i="6" s="1"/>
  <c r="Q87" i="6" s="1"/>
  <c r="H117" i="7"/>
  <c r="K92" i="7" s="1"/>
  <c r="L92" i="7" s="1"/>
  <c r="M79" i="10"/>
  <c r="M115" i="10" s="1"/>
  <c r="E79" i="7"/>
  <c r="E113" i="7" s="1"/>
  <c r="AC75" i="10"/>
  <c r="P115" i="10"/>
  <c r="J79" i="8"/>
  <c r="J114" i="8" s="1"/>
  <c r="AC69" i="10"/>
  <c r="Q78" i="10"/>
  <c r="Q109" i="10" s="1"/>
  <c r="N78" i="11"/>
  <c r="N110" i="11" s="1"/>
  <c r="I79" i="12"/>
  <c r="I116" i="12" s="1"/>
  <c r="AC73" i="12"/>
  <c r="AC72" i="12"/>
  <c r="AC71" i="12"/>
  <c r="AC75" i="12"/>
  <c r="Q79" i="12"/>
  <c r="Q116" i="12" s="1"/>
  <c r="J79" i="16"/>
  <c r="J117" i="16" s="1"/>
  <c r="H111" i="11"/>
  <c r="M78" i="16"/>
  <c r="M109" i="16" s="1"/>
  <c r="O78" i="11"/>
  <c r="O110" i="11" s="1"/>
  <c r="P86" i="19"/>
  <c r="J79" i="19"/>
  <c r="J117" i="19" s="1"/>
  <c r="O110" i="17"/>
  <c r="O109" i="17"/>
  <c r="N79" i="21"/>
  <c r="N113" i="21" s="1"/>
  <c r="F114" i="2"/>
  <c r="G89" i="2" s="1"/>
  <c r="F117" i="4"/>
  <c r="G92" i="4" s="1"/>
  <c r="H92" i="4" s="1"/>
  <c r="F113" i="4"/>
  <c r="G88" i="4" s="1"/>
  <c r="H88" i="4" s="1"/>
  <c r="H111" i="5"/>
  <c r="H116" i="5"/>
  <c r="K91" i="5" s="1"/>
  <c r="L91" i="5" s="1"/>
  <c r="H114" i="5"/>
  <c r="K89" i="5" s="1"/>
  <c r="L89" i="5" s="1"/>
  <c r="AC69" i="4"/>
  <c r="Q78" i="4"/>
  <c r="Q109" i="4" s="1"/>
  <c r="L115" i="2"/>
  <c r="P90" i="2" s="1"/>
  <c r="Q90" i="2" s="1"/>
  <c r="D119" i="2"/>
  <c r="D118" i="2"/>
  <c r="F116" i="2"/>
  <c r="G91" i="2" s="1"/>
  <c r="H91" i="2" s="1"/>
  <c r="AC73" i="2"/>
  <c r="I78" i="2"/>
  <c r="I109" i="2" s="1"/>
  <c r="L117" i="2"/>
  <c r="P92" i="2" s="1"/>
  <c r="Q92" i="2" s="1"/>
  <c r="G79" i="2"/>
  <c r="N78" i="3"/>
  <c r="N110" i="3" s="1"/>
  <c r="R109" i="2"/>
  <c r="R112" i="2"/>
  <c r="U87" i="2" s="1"/>
  <c r="V87" i="2" s="1"/>
  <c r="L117" i="3"/>
  <c r="P92" i="3" s="1"/>
  <c r="Q92" i="3" s="1"/>
  <c r="L112" i="3"/>
  <c r="P87" i="3" s="1"/>
  <c r="Q87" i="3" s="1"/>
  <c r="L116" i="3"/>
  <c r="P91" i="3" s="1"/>
  <c r="Q91" i="3" s="1"/>
  <c r="AC72" i="3"/>
  <c r="G79" i="4"/>
  <c r="G116" i="4" s="1"/>
  <c r="O79" i="3"/>
  <c r="K79" i="4"/>
  <c r="K113" i="4" s="1"/>
  <c r="I78" i="5"/>
  <c r="I109" i="5" s="1"/>
  <c r="AC76" i="5"/>
  <c r="AC76" i="6"/>
  <c r="G117" i="6"/>
  <c r="I79" i="6"/>
  <c r="I113" i="6" s="1"/>
  <c r="O79" i="6"/>
  <c r="O114" i="6" s="1"/>
  <c r="E79" i="8"/>
  <c r="E112" i="8" s="1"/>
  <c r="H115" i="7"/>
  <c r="K90" i="7" s="1"/>
  <c r="L90" i="7" s="1"/>
  <c r="J79" i="10"/>
  <c r="J115" i="10" s="1"/>
  <c r="E79" i="10"/>
  <c r="E115" i="10" s="1"/>
  <c r="M78" i="10"/>
  <c r="M109" i="10" s="1"/>
  <c r="K79" i="8"/>
  <c r="K114" i="8" s="1"/>
  <c r="N78" i="7"/>
  <c r="N109" i="7" s="1"/>
  <c r="AC73" i="8"/>
  <c r="AC71" i="8"/>
  <c r="AC72" i="8"/>
  <c r="AC75" i="8"/>
  <c r="P116" i="10"/>
  <c r="P117" i="10"/>
  <c r="P113" i="10"/>
  <c r="N79" i="11"/>
  <c r="N116" i="11" s="1"/>
  <c r="R115" i="11"/>
  <c r="U90" i="11" s="1"/>
  <c r="V90" i="11" s="1"/>
  <c r="D119" i="10"/>
  <c r="D118" i="10"/>
  <c r="J78" i="15"/>
  <c r="J110" i="15" s="1"/>
  <c r="H116" i="14"/>
  <c r="K91" i="14" s="1"/>
  <c r="L91" i="14" s="1"/>
  <c r="H113" i="14"/>
  <c r="K88" i="14" s="1"/>
  <c r="L88" i="14" s="1"/>
  <c r="H117" i="14"/>
  <c r="K92" i="14" s="1"/>
  <c r="L92" i="14" s="1"/>
  <c r="H114" i="14"/>
  <c r="K89" i="14" s="1"/>
  <c r="L89" i="14" s="1"/>
  <c r="H112" i="14"/>
  <c r="K87" i="14" s="1"/>
  <c r="L87" i="14" s="1"/>
  <c r="H115" i="14"/>
  <c r="K90" i="14" s="1"/>
  <c r="L90" i="14" s="1"/>
  <c r="K79" i="23"/>
  <c r="K115" i="23" s="1"/>
  <c r="E113" i="22"/>
  <c r="E111" i="22"/>
  <c r="E115" i="22"/>
  <c r="E116" i="22"/>
  <c r="E117" i="22"/>
  <c r="G78" i="5"/>
  <c r="G110" i="5" s="1"/>
  <c r="J79" i="3"/>
  <c r="J115" i="3" s="1"/>
  <c r="AC73" i="4"/>
  <c r="Q79" i="5"/>
  <c r="Q115" i="5" s="1"/>
  <c r="AC71" i="5"/>
  <c r="AC75" i="5"/>
  <c r="AC75" i="4"/>
  <c r="G79" i="5"/>
  <c r="G114" i="5" s="1"/>
  <c r="K78" i="4"/>
  <c r="K110" i="4" s="1"/>
  <c r="M78" i="5"/>
  <c r="M109" i="5" s="1"/>
  <c r="Q79" i="6"/>
  <c r="Q117" i="6" s="1"/>
  <c r="AC71" i="6"/>
  <c r="K117" i="6"/>
  <c r="AC73" i="7"/>
  <c r="J78" i="6"/>
  <c r="J110" i="6" s="1"/>
  <c r="J112" i="6" s="1"/>
  <c r="J115" i="6"/>
  <c r="AC70" i="6"/>
  <c r="AC70" i="7"/>
  <c r="F111" i="8"/>
  <c r="H113" i="10"/>
  <c r="K88" i="10" s="1"/>
  <c r="L88" i="10" s="1"/>
  <c r="G79" i="10"/>
  <c r="G116" i="10" s="1"/>
  <c r="D118" i="12"/>
  <c r="D119" i="12"/>
  <c r="K79" i="12"/>
  <c r="L114" i="11"/>
  <c r="P89" i="11" s="1"/>
  <c r="Q89" i="11" s="1"/>
  <c r="E79" i="14"/>
  <c r="E115" i="14" s="1"/>
  <c r="AC76" i="16"/>
  <c r="N78" i="15"/>
  <c r="N109" i="15" s="1"/>
  <c r="AC73" i="17"/>
  <c r="AC75" i="17"/>
  <c r="AC72" i="17"/>
  <c r="AC71" i="17"/>
  <c r="Q79" i="17"/>
  <c r="I78" i="17"/>
  <c r="I110" i="17" s="1"/>
  <c r="G79" i="19"/>
  <c r="G116" i="19" s="1"/>
  <c r="H114" i="23"/>
  <c r="K89" i="23" s="1"/>
  <c r="L89" i="23" s="1"/>
  <c r="H116" i="23"/>
  <c r="K91" i="23" s="1"/>
  <c r="L91" i="23" s="1"/>
  <c r="H113" i="23"/>
  <c r="K88" i="23" s="1"/>
  <c r="L88" i="23" s="1"/>
  <c r="H115" i="23"/>
  <c r="K90" i="23" s="1"/>
  <c r="L90" i="23" s="1"/>
  <c r="J78" i="19"/>
  <c r="J109" i="19" s="1"/>
  <c r="K117" i="19"/>
  <c r="K115" i="19"/>
  <c r="K113" i="19"/>
  <c r="F117" i="23"/>
  <c r="G92" i="23" s="1"/>
  <c r="H92" i="23" s="1"/>
  <c r="F112" i="23"/>
  <c r="G87" i="23" s="1"/>
  <c r="H87" i="23" s="1"/>
  <c r="F113" i="23"/>
  <c r="G88" i="23" s="1"/>
  <c r="H88" i="23" s="1"/>
  <c r="F116" i="23"/>
  <c r="G91" i="23" s="1"/>
  <c r="H91" i="23" s="1"/>
  <c r="F115" i="23"/>
  <c r="G90" i="23" s="1"/>
  <c r="H90" i="23" s="1"/>
  <c r="N78" i="18"/>
  <c r="N109" i="18" s="1"/>
  <c r="N111" i="18" s="1"/>
  <c r="AC76" i="17"/>
  <c r="K79" i="21"/>
  <c r="K113" i="21" s="1"/>
  <c r="AC74" i="24"/>
  <c r="F117" i="24"/>
  <c r="G92" i="24" s="1"/>
  <c r="H92" i="24" s="1"/>
  <c r="F109" i="21"/>
  <c r="F110" i="21"/>
  <c r="G79" i="25"/>
  <c r="G114" i="25" s="1"/>
  <c r="U84" i="1"/>
  <c r="V84" i="1" s="1"/>
  <c r="R111" i="1"/>
  <c r="AC69" i="24"/>
  <c r="Q78" i="24"/>
  <c r="Q110" i="24" s="1"/>
  <c r="AC70" i="24"/>
  <c r="F111" i="24"/>
  <c r="E113" i="1"/>
  <c r="E115" i="1"/>
  <c r="E117" i="1"/>
  <c r="P117" i="1"/>
  <c r="J116" i="6"/>
  <c r="AC74" i="8"/>
  <c r="F117" i="6"/>
  <c r="G92" i="6" s="1"/>
  <c r="H92" i="6" s="1"/>
  <c r="F115" i="6"/>
  <c r="G90" i="6" s="1"/>
  <c r="H90" i="6" s="1"/>
  <c r="H117" i="8"/>
  <c r="K92" i="8" s="1"/>
  <c r="L92" i="8" s="1"/>
  <c r="H111" i="8"/>
  <c r="H115" i="8"/>
  <c r="K90" i="8" s="1"/>
  <c r="L90" i="8" s="1"/>
  <c r="H114" i="8"/>
  <c r="K89" i="8" s="1"/>
  <c r="L89" i="8" s="1"/>
  <c r="J117" i="6"/>
  <c r="E78" i="6"/>
  <c r="E110" i="6" s="1"/>
  <c r="Q79" i="10"/>
  <c r="Q113" i="10" s="1"/>
  <c r="AC71" i="10"/>
  <c r="M116" i="7"/>
  <c r="O79" i="7"/>
  <c r="O115" i="7" s="1"/>
  <c r="L112" i="8"/>
  <c r="P87" i="8" s="1"/>
  <c r="Q87" i="8" s="1"/>
  <c r="F112" i="6"/>
  <c r="G87" i="6" s="1"/>
  <c r="H87" i="6" s="1"/>
  <c r="I79" i="10"/>
  <c r="I117" i="10" s="1"/>
  <c r="L111" i="6"/>
  <c r="G78" i="7"/>
  <c r="G109" i="7" s="1"/>
  <c r="L112" i="10"/>
  <c r="P87" i="10" s="1"/>
  <c r="Q87" i="10" s="1"/>
  <c r="R114" i="10"/>
  <c r="U89" i="10" s="1"/>
  <c r="V89" i="10" s="1"/>
  <c r="R113" i="10"/>
  <c r="U88" i="10" s="1"/>
  <c r="V88" i="10" s="1"/>
  <c r="I78" i="11"/>
  <c r="I109" i="11" s="1"/>
  <c r="N78" i="12"/>
  <c r="N110" i="12" s="1"/>
  <c r="M109" i="14"/>
  <c r="R115" i="14"/>
  <c r="U90" i="14" s="1"/>
  <c r="V90" i="14" s="1"/>
  <c r="F117" i="14"/>
  <c r="G92" i="14" s="1"/>
  <c r="H92" i="14" s="1"/>
  <c r="F111" i="14"/>
  <c r="F113" i="14"/>
  <c r="G88" i="14" s="1"/>
  <c r="H88" i="14" s="1"/>
  <c r="F114" i="14"/>
  <c r="G89" i="14" s="1"/>
  <c r="I79" i="11"/>
  <c r="I117" i="11" s="1"/>
  <c r="P115" i="16"/>
  <c r="P113" i="16"/>
  <c r="K79" i="14"/>
  <c r="K117" i="14" s="1"/>
  <c r="I78" i="15"/>
  <c r="I109" i="15" s="1"/>
  <c r="R117" i="14"/>
  <c r="U92" i="14" s="1"/>
  <c r="V92" i="14" s="1"/>
  <c r="AC70" i="12"/>
  <c r="D119" i="16"/>
  <c r="D118" i="16"/>
  <c r="O79" i="17"/>
  <c r="R116" i="17"/>
  <c r="U91" i="17" s="1"/>
  <c r="V91" i="17" s="1"/>
  <c r="J78" i="17"/>
  <c r="J110" i="17" s="1"/>
  <c r="P78" i="15"/>
  <c r="P109" i="15" s="1"/>
  <c r="D118" i="17"/>
  <c r="D119" i="17"/>
  <c r="R114" i="15"/>
  <c r="U89" i="15" s="1"/>
  <c r="V89" i="15" s="1"/>
  <c r="R115" i="15"/>
  <c r="U90" i="15" s="1"/>
  <c r="V90" i="15" s="1"/>
  <c r="H116" i="17"/>
  <c r="K91" i="17" s="1"/>
  <c r="L91" i="17" s="1"/>
  <c r="P115" i="17"/>
  <c r="P116" i="16"/>
  <c r="M79" i="15"/>
  <c r="M115" i="15" s="1"/>
  <c r="E79" i="19"/>
  <c r="E113" i="19" s="1"/>
  <c r="N78" i="23"/>
  <c r="N109" i="23" s="1"/>
  <c r="O78" i="18"/>
  <c r="O110" i="18" s="1"/>
  <c r="M78" i="23"/>
  <c r="M110" i="23" s="1"/>
  <c r="O78" i="19"/>
  <c r="O110" i="19" s="1"/>
  <c r="H117" i="23"/>
  <c r="K92" i="23" s="1"/>
  <c r="L92" i="23" s="1"/>
  <c r="K110" i="21"/>
  <c r="O79" i="24"/>
  <c r="O115" i="24" s="1"/>
  <c r="L110" i="25"/>
  <c r="AC74" i="25"/>
  <c r="R112" i="21"/>
  <c r="U87" i="21" s="1"/>
  <c r="V87" i="21" s="1"/>
  <c r="R117" i="21"/>
  <c r="U92" i="21" s="1"/>
  <c r="V92" i="21" s="1"/>
  <c r="R113" i="21"/>
  <c r="U88" i="21" s="1"/>
  <c r="V88" i="21" s="1"/>
  <c r="R111" i="21"/>
  <c r="R115" i="21"/>
  <c r="U90" i="21" s="1"/>
  <c r="V90" i="21" s="1"/>
  <c r="R116" i="21"/>
  <c r="U91" i="21" s="1"/>
  <c r="V91" i="21" s="1"/>
  <c r="M79" i="22"/>
  <c r="M116" i="22" s="1"/>
  <c r="E114" i="1"/>
  <c r="H116" i="15"/>
  <c r="K91" i="15" s="1"/>
  <c r="L91" i="15" s="1"/>
  <c r="H113" i="15"/>
  <c r="K88" i="15" s="1"/>
  <c r="L88" i="15" s="1"/>
  <c r="AC76" i="15"/>
  <c r="F114" i="17"/>
  <c r="G89" i="17" s="1"/>
  <c r="J79" i="17"/>
  <c r="I79" i="18"/>
  <c r="I116" i="18" s="1"/>
  <c r="H110" i="23"/>
  <c r="K85" i="23" s="1"/>
  <c r="L85" i="23" s="1"/>
  <c r="H109" i="23"/>
  <c r="M79" i="23"/>
  <c r="M113" i="23" s="1"/>
  <c r="M79" i="19"/>
  <c r="M114" i="19" s="1"/>
  <c r="E79" i="23"/>
  <c r="O78" i="23"/>
  <c r="O109" i="23" s="1"/>
  <c r="R110" i="19"/>
  <c r="U85" i="19" s="1"/>
  <c r="V85" i="19" s="1"/>
  <c r="R109" i="19"/>
  <c r="U84" i="19" s="1"/>
  <c r="V84" i="19" s="1"/>
  <c r="P84" i="23"/>
  <c r="Q84" i="23" s="1"/>
  <c r="L111" i="23"/>
  <c r="E78" i="23"/>
  <c r="E110" i="23" s="1"/>
  <c r="F109" i="19"/>
  <c r="G84" i="19" s="1"/>
  <c r="H84" i="19" s="1"/>
  <c r="N78" i="21"/>
  <c r="N109" i="21" s="1"/>
  <c r="N79" i="22"/>
  <c r="N116" i="22" s="1"/>
  <c r="M78" i="22"/>
  <c r="M110" i="22" s="1"/>
  <c r="AC72" i="24"/>
  <c r="AC71" i="24"/>
  <c r="AC75" i="24"/>
  <c r="Q79" i="24"/>
  <c r="Q116" i="24" s="1"/>
  <c r="AC76" i="24"/>
  <c r="AC73" i="24"/>
  <c r="F112" i="25"/>
  <c r="G87" i="25" s="1"/>
  <c r="H87" i="25" s="1"/>
  <c r="L110" i="24"/>
  <c r="L109" i="24"/>
  <c r="N78" i="4"/>
  <c r="N109" i="4" s="1"/>
  <c r="N78" i="5"/>
  <c r="N110" i="5" s="1"/>
  <c r="G115" i="6"/>
  <c r="Q78" i="6"/>
  <c r="Q109" i="6" s="1"/>
  <c r="AC69" i="6"/>
  <c r="Q78" i="7"/>
  <c r="Q110" i="7" s="1"/>
  <c r="AC69" i="7"/>
  <c r="O79" i="8"/>
  <c r="O117" i="8" s="1"/>
  <c r="AC75" i="6"/>
  <c r="I78" i="6"/>
  <c r="I110" i="6" s="1"/>
  <c r="E79" i="6"/>
  <c r="E113" i="6" s="1"/>
  <c r="M114" i="7"/>
  <c r="I78" i="10"/>
  <c r="I109" i="10" s="1"/>
  <c r="K78" i="8"/>
  <c r="K110" i="8" s="1"/>
  <c r="J79" i="7"/>
  <c r="G78" i="6"/>
  <c r="G109" i="6" s="1"/>
  <c r="G111" i="6" s="1"/>
  <c r="O78" i="8"/>
  <c r="O110" i="8" s="1"/>
  <c r="AC74" i="10"/>
  <c r="P114" i="8"/>
  <c r="P114" i="10"/>
  <c r="K79" i="10"/>
  <c r="K114" i="10" s="1"/>
  <c r="M79" i="12"/>
  <c r="M117" i="12" s="1"/>
  <c r="P115" i="6"/>
  <c r="O78" i="10"/>
  <c r="O110" i="10" s="1"/>
  <c r="AC76" i="12"/>
  <c r="O78" i="7"/>
  <c r="O110" i="7" s="1"/>
  <c r="N115" i="16"/>
  <c r="N79" i="12"/>
  <c r="N116" i="12" s="1"/>
  <c r="P78" i="12"/>
  <c r="P110" i="12" s="1"/>
  <c r="E110" i="11"/>
  <c r="Q117" i="11"/>
  <c r="AC75" i="11"/>
  <c r="K110" i="10"/>
  <c r="L115" i="11"/>
  <c r="P90" i="11" s="1"/>
  <c r="Q90" i="11" s="1"/>
  <c r="P79" i="14"/>
  <c r="P117" i="14" s="1"/>
  <c r="J79" i="11"/>
  <c r="P110" i="14"/>
  <c r="O78" i="16"/>
  <c r="O110" i="16" s="1"/>
  <c r="G79" i="16"/>
  <c r="G113" i="16" s="1"/>
  <c r="P78" i="11"/>
  <c r="P110" i="11" s="1"/>
  <c r="M110" i="15"/>
  <c r="K79" i="15"/>
  <c r="K114" i="15" s="1"/>
  <c r="R111" i="15"/>
  <c r="I79" i="15"/>
  <c r="I116" i="15" s="1"/>
  <c r="N79" i="17"/>
  <c r="N115" i="17" s="1"/>
  <c r="AC72" i="15"/>
  <c r="J79" i="18"/>
  <c r="J113" i="18" s="1"/>
  <c r="I79" i="17"/>
  <c r="I78" i="19"/>
  <c r="I109" i="19" s="1"/>
  <c r="AC73" i="18"/>
  <c r="P78" i="18"/>
  <c r="P110" i="18" s="1"/>
  <c r="P79" i="25"/>
  <c r="P115" i="25" s="1"/>
  <c r="N78" i="1"/>
  <c r="N110" i="1" s="1"/>
  <c r="L116" i="12"/>
  <c r="P91" i="12" s="1"/>
  <c r="Q91" i="12" s="1"/>
  <c r="L117" i="12"/>
  <c r="P92" i="12" s="1"/>
  <c r="Q92" i="12" s="1"/>
  <c r="L111" i="12"/>
  <c r="L115" i="14"/>
  <c r="P90" i="14" s="1"/>
  <c r="Q90" i="14" s="1"/>
  <c r="L114" i="14"/>
  <c r="P89" i="14" s="1"/>
  <c r="Q89" i="14" s="1"/>
  <c r="G79" i="15"/>
  <c r="G116" i="15" s="1"/>
  <c r="G78" i="16"/>
  <c r="G110" i="16" s="1"/>
  <c r="R114" i="16"/>
  <c r="U89" i="16" s="1"/>
  <c r="V89" i="16" s="1"/>
  <c r="R113" i="16"/>
  <c r="U88" i="16" s="1"/>
  <c r="V88" i="16" s="1"/>
  <c r="R117" i="16"/>
  <c r="U92" i="16" s="1"/>
  <c r="V92" i="16" s="1"/>
  <c r="R112" i="16"/>
  <c r="U87" i="16" s="1"/>
  <c r="V87" i="16" s="1"/>
  <c r="R111" i="16"/>
  <c r="AC74" i="15"/>
  <c r="R111" i="17"/>
  <c r="R113" i="17"/>
  <c r="U88" i="17" s="1"/>
  <c r="V88" i="17" s="1"/>
  <c r="R114" i="17"/>
  <c r="U89" i="17" s="1"/>
  <c r="V89" i="17" s="1"/>
  <c r="R115" i="17"/>
  <c r="U90" i="17" s="1"/>
  <c r="V90" i="17" s="1"/>
  <c r="R112" i="17"/>
  <c r="U87" i="17" s="1"/>
  <c r="V87" i="17" s="1"/>
  <c r="L113" i="15"/>
  <c r="P88" i="15" s="1"/>
  <c r="Q88" i="15" s="1"/>
  <c r="L111" i="15"/>
  <c r="L115" i="15"/>
  <c r="P90" i="15" s="1"/>
  <c r="Q90" i="15" s="1"/>
  <c r="F115" i="17"/>
  <c r="G90" i="17" s="1"/>
  <c r="H90" i="17" s="1"/>
  <c r="F117" i="17"/>
  <c r="G92" i="17" s="1"/>
  <c r="H92" i="17" s="1"/>
  <c r="F116" i="17"/>
  <c r="G91" i="17" s="1"/>
  <c r="H91" i="17" s="1"/>
  <c r="F111" i="17"/>
  <c r="N78" i="17"/>
  <c r="N109" i="17" s="1"/>
  <c r="D119" i="15"/>
  <c r="D118" i="15"/>
  <c r="M78" i="19"/>
  <c r="M110" i="19" s="1"/>
  <c r="K79" i="18"/>
  <c r="K115" i="18" s="1"/>
  <c r="P79" i="19"/>
  <c r="P114" i="19" s="1"/>
  <c r="D118" i="21"/>
  <c r="D119" i="21"/>
  <c r="H110" i="19"/>
  <c r="K85" i="19" s="1"/>
  <c r="L85" i="19" s="1"/>
  <c r="H109" i="19"/>
  <c r="K84" i="19" s="1"/>
  <c r="L84" i="19" s="1"/>
  <c r="P79" i="18"/>
  <c r="P114" i="18" s="1"/>
  <c r="I79" i="21"/>
  <c r="H110" i="25"/>
  <c r="H109" i="25"/>
  <c r="K84" i="25" s="1"/>
  <c r="L84" i="25" s="1"/>
  <c r="I78" i="25"/>
  <c r="I109" i="25" s="1"/>
  <c r="I79" i="22"/>
  <c r="I114" i="22" s="1"/>
  <c r="R117" i="24"/>
  <c r="U92" i="24" s="1"/>
  <c r="V92" i="24" s="1"/>
  <c r="R111" i="24"/>
  <c r="R114" i="24"/>
  <c r="U89" i="24" s="1"/>
  <c r="V89" i="24" s="1"/>
  <c r="R113" i="24"/>
  <c r="U88" i="24" s="1"/>
  <c r="V88" i="24" s="1"/>
  <c r="R116" i="24"/>
  <c r="U91" i="24" s="1"/>
  <c r="V91" i="24" s="1"/>
  <c r="R112" i="24"/>
  <c r="U87" i="24" s="1"/>
  <c r="V87" i="24" s="1"/>
  <c r="D118" i="22"/>
  <c r="D119" i="22"/>
  <c r="R115" i="24"/>
  <c r="U90" i="24" s="1"/>
  <c r="V90" i="24" s="1"/>
  <c r="F115" i="8"/>
  <c r="G90" i="8" s="1"/>
  <c r="H90" i="8" s="1"/>
  <c r="F113" i="8"/>
  <c r="G88" i="8" s="1"/>
  <c r="H88" i="8" s="1"/>
  <c r="E110" i="10"/>
  <c r="F116" i="6"/>
  <c r="G91" i="6" s="1"/>
  <c r="H91" i="6" s="1"/>
  <c r="AC75" i="7"/>
  <c r="P78" i="8"/>
  <c r="P110" i="8" s="1"/>
  <c r="P112" i="8" s="1"/>
  <c r="G79" i="7"/>
  <c r="G115" i="7" s="1"/>
  <c r="L115" i="8"/>
  <c r="P90" i="8" s="1"/>
  <c r="Q90" i="8" s="1"/>
  <c r="Q79" i="7"/>
  <c r="Q116" i="7" s="1"/>
  <c r="AC71" i="7"/>
  <c r="G85" i="7"/>
  <c r="H85" i="7" s="1"/>
  <c r="F112" i="7"/>
  <c r="G87" i="7" s="1"/>
  <c r="H87" i="7" s="1"/>
  <c r="O79" i="10"/>
  <c r="O114" i="10" s="1"/>
  <c r="AC73" i="10"/>
  <c r="H114" i="10"/>
  <c r="K89" i="10" s="1"/>
  <c r="L89" i="10" s="1"/>
  <c r="H112" i="10"/>
  <c r="K87" i="10" s="1"/>
  <c r="L87" i="10" s="1"/>
  <c r="H111" i="10"/>
  <c r="AC73" i="6"/>
  <c r="F117" i="8"/>
  <c r="G92" i="8" s="1"/>
  <c r="H92" i="8" s="1"/>
  <c r="P78" i="10"/>
  <c r="P110" i="10" s="1"/>
  <c r="P112" i="10" s="1"/>
  <c r="L114" i="12"/>
  <c r="P89" i="12" s="1"/>
  <c r="Q89" i="12" s="1"/>
  <c r="R113" i="8"/>
  <c r="U88" i="8" s="1"/>
  <c r="V88" i="8" s="1"/>
  <c r="R117" i="8"/>
  <c r="U92" i="8" s="1"/>
  <c r="V92" i="8" s="1"/>
  <c r="R116" i="8"/>
  <c r="U91" i="8" s="1"/>
  <c r="V91" i="8" s="1"/>
  <c r="J79" i="14"/>
  <c r="J113" i="14" s="1"/>
  <c r="E79" i="15"/>
  <c r="E117" i="15" s="1"/>
  <c r="L113" i="14"/>
  <c r="P88" i="14" s="1"/>
  <c r="Q88" i="14" s="1"/>
  <c r="K78" i="11"/>
  <c r="K110" i="11" s="1"/>
  <c r="L114" i="15"/>
  <c r="P89" i="15" s="1"/>
  <c r="Q89" i="15" s="1"/>
  <c r="L116" i="14"/>
  <c r="P91" i="14" s="1"/>
  <c r="Q91" i="14" s="1"/>
  <c r="G79" i="12"/>
  <c r="G114" i="12" s="1"/>
  <c r="R110" i="11"/>
  <c r="U85" i="11" s="1"/>
  <c r="V85" i="11" s="1"/>
  <c r="R109" i="11"/>
  <c r="M79" i="14"/>
  <c r="M116" i="14" s="1"/>
  <c r="I79" i="14"/>
  <c r="I114" i="14" s="1"/>
  <c r="P78" i="17"/>
  <c r="P110" i="17" s="1"/>
  <c r="J79" i="15"/>
  <c r="J113" i="15" s="1"/>
  <c r="M79" i="18"/>
  <c r="M116" i="18" s="1"/>
  <c r="D119" i="19"/>
  <c r="D118" i="19"/>
  <c r="AC74" i="19"/>
  <c r="AC72" i="19"/>
  <c r="AC76" i="19"/>
  <c r="AC75" i="19"/>
  <c r="L115" i="19"/>
  <c r="P90" i="19" s="1"/>
  <c r="Q90" i="19" s="1"/>
  <c r="L112" i="19"/>
  <c r="P87" i="19" s="1"/>
  <c r="Q87" i="19" s="1"/>
  <c r="L117" i="19"/>
  <c r="P92" i="19" s="1"/>
  <c r="Q92" i="19" s="1"/>
  <c r="L113" i="19"/>
  <c r="P88" i="19" s="1"/>
  <c r="Q88" i="19" s="1"/>
  <c r="L116" i="19"/>
  <c r="P91" i="19" s="1"/>
  <c r="Q91" i="19" s="1"/>
  <c r="L114" i="19"/>
  <c r="P89" i="19" s="1"/>
  <c r="Q89" i="19" s="1"/>
  <c r="K79" i="24"/>
  <c r="K116" i="24" s="1"/>
  <c r="K78" i="16"/>
  <c r="K109" i="16" s="1"/>
  <c r="M78" i="11"/>
  <c r="M110" i="11" s="1"/>
  <c r="J110" i="16"/>
  <c r="AC73" i="15"/>
  <c r="Q79" i="15"/>
  <c r="Q115" i="15" s="1"/>
  <c r="AC71" i="15"/>
  <c r="G78" i="17"/>
  <c r="G109" i="17" s="1"/>
  <c r="H114" i="17"/>
  <c r="K89" i="17" s="1"/>
  <c r="L89" i="17" s="1"/>
  <c r="H111" i="17"/>
  <c r="H117" i="17"/>
  <c r="K92" i="17" s="1"/>
  <c r="L92" i="17" s="1"/>
  <c r="P79" i="15"/>
  <c r="P114" i="15" s="1"/>
  <c r="O79" i="18"/>
  <c r="O117" i="18" s="1"/>
  <c r="H117" i="19"/>
  <c r="K92" i="19" s="1"/>
  <c r="L92" i="19" s="1"/>
  <c r="H116" i="19"/>
  <c r="K91" i="19" s="1"/>
  <c r="L91" i="19" s="1"/>
  <c r="H114" i="19"/>
  <c r="K89" i="19" s="1"/>
  <c r="L89" i="19" s="1"/>
  <c r="H113" i="19"/>
  <c r="K88" i="19" s="1"/>
  <c r="L88" i="19" s="1"/>
  <c r="AC73" i="23"/>
  <c r="AC72" i="23"/>
  <c r="AC71" i="23"/>
  <c r="AC74" i="23"/>
  <c r="E79" i="18"/>
  <c r="E114" i="18" s="1"/>
  <c r="J79" i="23"/>
  <c r="J116" i="23" s="1"/>
  <c r="L115" i="12"/>
  <c r="P90" i="12" s="1"/>
  <c r="Q90" i="12" s="1"/>
  <c r="M78" i="1"/>
  <c r="M109" i="1" s="1"/>
  <c r="P84" i="25"/>
  <c r="Q84" i="25" s="1"/>
  <c r="L111" i="25"/>
  <c r="P78" i="1"/>
  <c r="P109" i="1" s="1"/>
  <c r="P111" i="1" s="1"/>
  <c r="F115" i="24"/>
  <c r="G90" i="24" s="1"/>
  <c r="H90" i="24" s="1"/>
  <c r="F113" i="24"/>
  <c r="G88" i="24" s="1"/>
  <c r="H88" i="24" s="1"/>
  <c r="F116" i="24"/>
  <c r="G91" i="24" s="1"/>
  <c r="H91" i="24" s="1"/>
  <c r="I78" i="18"/>
  <c r="I109" i="18" s="1"/>
  <c r="F109" i="15"/>
  <c r="O78" i="21"/>
  <c r="O110" i="21" s="1"/>
  <c r="R115" i="22"/>
  <c r="U90" i="22" s="1"/>
  <c r="V90" i="22" s="1"/>
  <c r="AC74" i="21"/>
  <c r="AC72" i="16"/>
  <c r="AC71" i="16"/>
  <c r="AC75" i="21"/>
  <c r="O79" i="1"/>
  <c r="O115" i="1" s="1"/>
  <c r="N79" i="19"/>
  <c r="N116" i="19" s="1"/>
  <c r="J79" i="22"/>
  <c r="J116" i="22" s="1"/>
  <c r="M79" i="24"/>
  <c r="M115" i="24" s="1"/>
  <c r="Q115" i="1"/>
  <c r="AC73" i="1"/>
  <c r="AC70" i="25"/>
  <c r="AC71" i="18"/>
  <c r="AC75" i="18"/>
  <c r="AC72" i="18"/>
  <c r="R112" i="25"/>
  <c r="U87" i="25" s="1"/>
  <c r="V87" i="25" s="1"/>
  <c r="R114" i="25"/>
  <c r="U89" i="25" s="1"/>
  <c r="V89" i="25" s="1"/>
  <c r="H113" i="24"/>
  <c r="K88" i="24" s="1"/>
  <c r="L88" i="24" s="1"/>
  <c r="K79" i="1"/>
  <c r="K113" i="1" s="1"/>
  <c r="O78" i="24"/>
  <c r="O110" i="24" s="1"/>
  <c r="O79" i="21"/>
  <c r="O115" i="21" s="1"/>
  <c r="F110" i="22"/>
  <c r="G85" i="22" s="1"/>
  <c r="H85" i="22" s="1"/>
  <c r="N78" i="24"/>
  <c r="N110" i="24" s="1"/>
  <c r="F114" i="19"/>
  <c r="G89" i="19" s="1"/>
  <c r="F112" i="19"/>
  <c r="G87" i="19" s="1"/>
  <c r="H87" i="19" s="1"/>
  <c r="G79" i="18"/>
  <c r="G115" i="18" s="1"/>
  <c r="K78" i="19"/>
  <c r="K110" i="19" s="1"/>
  <c r="K112" i="19" s="1"/>
  <c r="K116" i="19"/>
  <c r="G78" i="23"/>
  <c r="G109" i="23" s="1"/>
  <c r="M78" i="18"/>
  <c r="M109" i="18" s="1"/>
  <c r="AC69" i="18"/>
  <c r="Q78" i="18"/>
  <c r="Q109" i="18" s="1"/>
  <c r="AC75" i="23"/>
  <c r="I79" i="23"/>
  <c r="I113" i="23" s="1"/>
  <c r="E78" i="15"/>
  <c r="E109" i="15" s="1"/>
  <c r="AC70" i="18"/>
  <c r="L114" i="21"/>
  <c r="P89" i="21" s="1"/>
  <c r="Q89" i="21" s="1"/>
  <c r="Q79" i="22"/>
  <c r="AC72" i="22"/>
  <c r="G79" i="1"/>
  <c r="O79" i="19"/>
  <c r="O117" i="19" s="1"/>
  <c r="K79" i="22"/>
  <c r="K117" i="22" s="1"/>
  <c r="P78" i="25"/>
  <c r="P110" i="25" s="1"/>
  <c r="H116" i="24"/>
  <c r="K91" i="24" s="1"/>
  <c r="L91" i="24" s="1"/>
  <c r="E78" i="21"/>
  <c r="E110" i="21" s="1"/>
  <c r="Q78" i="1"/>
  <c r="Q110" i="1" s="1"/>
  <c r="AC69" i="1"/>
  <c r="K79" i="25"/>
  <c r="K114" i="25" s="1"/>
  <c r="N78" i="22"/>
  <c r="N110" i="22" s="1"/>
  <c r="L114" i="25"/>
  <c r="P89" i="25" s="1"/>
  <c r="Q89" i="25" s="1"/>
  <c r="L113" i="25"/>
  <c r="P88" i="25" s="1"/>
  <c r="Q88" i="25" s="1"/>
  <c r="AC71" i="25"/>
  <c r="Q79" i="25"/>
  <c r="Q113" i="25" s="1"/>
  <c r="I79" i="24"/>
  <c r="I116" i="24" s="1"/>
  <c r="AC76" i="25"/>
  <c r="F116" i="1"/>
  <c r="G91" i="1" s="1"/>
  <c r="H91" i="1" s="1"/>
  <c r="H110" i="24"/>
  <c r="P79" i="21"/>
  <c r="P117" i="21" s="1"/>
  <c r="F111" i="25"/>
  <c r="P78" i="24"/>
  <c r="P110" i="24" s="1"/>
  <c r="F115" i="25"/>
  <c r="G90" i="25" s="1"/>
  <c r="H90" i="25" s="1"/>
  <c r="K78" i="22"/>
  <c r="K109" i="22" s="1"/>
  <c r="J110" i="10"/>
  <c r="F114" i="11"/>
  <c r="G89" i="11" s="1"/>
  <c r="N116" i="16"/>
  <c r="I110" i="15"/>
  <c r="AC76" i="11"/>
  <c r="AC72" i="11"/>
  <c r="Q114" i="11"/>
  <c r="K78" i="15"/>
  <c r="K110" i="15" s="1"/>
  <c r="N116" i="15"/>
  <c r="AC69" i="11"/>
  <c r="AC70" i="11"/>
  <c r="Q78" i="11"/>
  <c r="Q110" i="11" s="1"/>
  <c r="Q112" i="11" s="1"/>
  <c r="N78" i="16"/>
  <c r="N110" i="16" s="1"/>
  <c r="N112" i="16" s="1"/>
  <c r="AC74" i="12"/>
  <c r="F113" i="15"/>
  <c r="G88" i="15" s="1"/>
  <c r="H88" i="15" s="1"/>
  <c r="G79" i="17"/>
  <c r="O78" i="15"/>
  <c r="O110" i="15" s="1"/>
  <c r="M79" i="17"/>
  <c r="M117" i="17" s="1"/>
  <c r="Q79" i="16"/>
  <c r="O79" i="15"/>
  <c r="O117" i="15" s="1"/>
  <c r="K78" i="18"/>
  <c r="K110" i="18" s="1"/>
  <c r="G78" i="18"/>
  <c r="G109" i="18" s="1"/>
  <c r="H113" i="18"/>
  <c r="K88" i="18" s="1"/>
  <c r="L88" i="18" s="1"/>
  <c r="AC76" i="23"/>
  <c r="L116" i="21"/>
  <c r="P91" i="21" s="1"/>
  <c r="Q91" i="21" s="1"/>
  <c r="H114" i="21"/>
  <c r="K89" i="21" s="1"/>
  <c r="L89" i="21" s="1"/>
  <c r="I110" i="21"/>
  <c r="N79" i="25"/>
  <c r="N115" i="25" s="1"/>
  <c r="L115" i="21"/>
  <c r="P90" i="21" s="1"/>
  <c r="Q90" i="21" s="1"/>
  <c r="H115" i="25"/>
  <c r="K90" i="25" s="1"/>
  <c r="L90" i="25" s="1"/>
  <c r="H116" i="25"/>
  <c r="K91" i="25" s="1"/>
  <c r="L91" i="25" s="1"/>
  <c r="L115" i="22"/>
  <c r="P90" i="22" s="1"/>
  <c r="Q90" i="22" s="1"/>
  <c r="J79" i="25"/>
  <c r="Q79" i="19"/>
  <c r="Q116" i="19" s="1"/>
  <c r="AC71" i="19"/>
  <c r="AC73" i="19"/>
  <c r="E79" i="21"/>
  <c r="Q78" i="25"/>
  <c r="Q109" i="25" s="1"/>
  <c r="AC69" i="25"/>
  <c r="P116" i="1"/>
  <c r="M79" i="1"/>
  <c r="M113" i="1" s="1"/>
  <c r="O78" i="22"/>
  <c r="O109" i="22" s="1"/>
  <c r="R113" i="25"/>
  <c r="U88" i="25" s="1"/>
  <c r="V88" i="25" s="1"/>
  <c r="J79" i="24"/>
  <c r="J114" i="24" s="1"/>
  <c r="O79" i="22"/>
  <c r="O116" i="22" s="1"/>
  <c r="AC73" i="25"/>
  <c r="AC76" i="21"/>
  <c r="AC72" i="21"/>
  <c r="AC71" i="21"/>
  <c r="Q79" i="21"/>
  <c r="Q117" i="21" s="1"/>
  <c r="AC73" i="21"/>
  <c r="AC70" i="1"/>
  <c r="M117" i="11"/>
  <c r="K79" i="11"/>
  <c r="K116" i="11" s="1"/>
  <c r="I79" i="16"/>
  <c r="P116" i="14"/>
  <c r="F112" i="16"/>
  <c r="G87" i="16" s="1"/>
  <c r="H87" i="16" s="1"/>
  <c r="G78" i="14"/>
  <c r="G110" i="14" s="1"/>
  <c r="Q78" i="15"/>
  <c r="Q110" i="15" s="1"/>
  <c r="AC69" i="15"/>
  <c r="E79" i="17"/>
  <c r="F113" i="16"/>
  <c r="G88" i="16" s="1"/>
  <c r="H88" i="16" s="1"/>
  <c r="AC76" i="18"/>
  <c r="N79" i="23"/>
  <c r="N116" i="23" s="1"/>
  <c r="AC69" i="19"/>
  <c r="Q78" i="19"/>
  <c r="Q110" i="19" s="1"/>
  <c r="I78" i="23"/>
  <c r="I110" i="23" s="1"/>
  <c r="J116" i="19"/>
  <c r="AC73" i="16"/>
  <c r="G78" i="19"/>
  <c r="G109" i="19" s="1"/>
  <c r="G78" i="15"/>
  <c r="G110" i="15" s="1"/>
  <c r="P79" i="23"/>
  <c r="P113" i="23" s="1"/>
  <c r="G114" i="21"/>
  <c r="AC70" i="21"/>
  <c r="Q110" i="21"/>
  <c r="AC69" i="21"/>
  <c r="L112" i="21"/>
  <c r="P87" i="21" s="1"/>
  <c r="Q87" i="21" s="1"/>
  <c r="F113" i="25"/>
  <c r="G88" i="25" s="1"/>
  <c r="H88" i="25" s="1"/>
  <c r="N114" i="16"/>
  <c r="L110" i="22"/>
  <c r="P85" i="22" s="1"/>
  <c r="Q85" i="22" s="1"/>
  <c r="M79" i="21"/>
  <c r="M113" i="21" s="1"/>
  <c r="R117" i="25"/>
  <c r="U92" i="25" s="1"/>
  <c r="V92" i="25" s="1"/>
  <c r="K78" i="25"/>
  <c r="K109" i="25" s="1"/>
  <c r="H114" i="25"/>
  <c r="K89" i="25" s="1"/>
  <c r="L89" i="25" s="1"/>
  <c r="J78" i="25"/>
  <c r="J110" i="25" s="1"/>
  <c r="K78" i="24"/>
  <c r="K110" i="24" s="1"/>
  <c r="F114" i="22"/>
  <c r="G89" i="22" s="1"/>
  <c r="J79" i="21"/>
  <c r="G79" i="22"/>
  <c r="G117" i="22" s="1"/>
  <c r="R115" i="25"/>
  <c r="U90" i="25" s="1"/>
  <c r="V90" i="25" s="1"/>
  <c r="AC71" i="22"/>
  <c r="P78" i="22"/>
  <c r="P110" i="22" s="1"/>
  <c r="E116" i="1"/>
  <c r="N114" i="24"/>
  <c r="R112" i="1"/>
  <c r="U87" i="1" s="1"/>
  <c r="V87" i="1" s="1"/>
  <c r="P114" i="1"/>
  <c r="D118" i="25"/>
  <c r="D119" i="25"/>
  <c r="F117" i="25"/>
  <c r="G92" i="25" s="1"/>
  <c r="H92" i="25" s="1"/>
  <c r="E78" i="1"/>
  <c r="E109" i="1" s="1"/>
  <c r="E111" i="1" s="1"/>
  <c r="J78" i="23"/>
  <c r="J109" i="23" s="1"/>
  <c r="R117" i="22"/>
  <c r="U92" i="22" s="1"/>
  <c r="V92" i="22" s="1"/>
  <c r="J110" i="21"/>
  <c r="M79" i="25"/>
  <c r="M114" i="25" s="1"/>
  <c r="E110" i="19"/>
  <c r="E114" i="22"/>
  <c r="I78" i="24"/>
  <c r="I109" i="24" s="1"/>
  <c r="I78" i="1"/>
  <c r="I110" i="1" s="1"/>
  <c r="N78" i="25"/>
  <c r="N109" i="25" s="1"/>
  <c r="H111" i="1"/>
  <c r="H112" i="1"/>
  <c r="K87" i="1" s="1"/>
  <c r="L87" i="1" s="1"/>
  <c r="H116" i="1"/>
  <c r="K91" i="1" s="1"/>
  <c r="L91" i="1" s="1"/>
  <c r="F113" i="22"/>
  <c r="G88" i="22" s="1"/>
  <c r="H88" i="22" s="1"/>
  <c r="J78" i="22"/>
  <c r="J110" i="22" s="1"/>
  <c r="I79" i="1"/>
  <c r="I116" i="1" s="1"/>
  <c r="E78" i="25"/>
  <c r="E110" i="25" s="1"/>
  <c r="H115" i="24"/>
  <c r="K90" i="24" s="1"/>
  <c r="L90" i="24" s="1"/>
  <c r="H114" i="24"/>
  <c r="K89" i="24" s="1"/>
  <c r="L89" i="24" s="1"/>
  <c r="O78" i="1"/>
  <c r="O109" i="1" s="1"/>
  <c r="J79" i="1"/>
  <c r="J115" i="1" s="1"/>
  <c r="H117" i="24"/>
  <c r="K92" i="24" s="1"/>
  <c r="L92" i="24" s="1"/>
  <c r="AC74" i="22"/>
  <c r="H113" i="1"/>
  <c r="K88" i="1" s="1"/>
  <c r="L88" i="1" s="1"/>
  <c r="P78" i="21"/>
  <c r="P109" i="21" s="1"/>
  <c r="G79" i="23"/>
  <c r="G115" i="23" s="1"/>
  <c r="M78" i="21"/>
  <c r="M109" i="21" s="1"/>
  <c r="AC76" i="22"/>
  <c r="E110" i="22"/>
  <c r="E112" i="22" s="1"/>
  <c r="H116" i="18"/>
  <c r="K91" i="18" s="1"/>
  <c r="L91" i="18" s="1"/>
  <c r="E79" i="25"/>
  <c r="E116" i="25" s="1"/>
  <c r="P114" i="16"/>
  <c r="AC75" i="25"/>
  <c r="R114" i="22"/>
  <c r="U89" i="22" s="1"/>
  <c r="V89" i="22" s="1"/>
  <c r="M78" i="25"/>
  <c r="M109" i="25" s="1"/>
  <c r="N79" i="1"/>
  <c r="N117" i="1" s="1"/>
  <c r="L116" i="22"/>
  <c r="P91" i="22" s="1"/>
  <c r="Q91" i="22" s="1"/>
  <c r="Q78" i="22"/>
  <c r="Q110" i="22" s="1"/>
  <c r="AC69" i="22"/>
  <c r="H115" i="1"/>
  <c r="K90" i="1" s="1"/>
  <c r="L90" i="1" s="1"/>
  <c r="P115" i="1"/>
  <c r="AC70" i="19"/>
  <c r="F110" i="1"/>
  <c r="F109" i="1"/>
  <c r="G78" i="1"/>
  <c r="G110" i="1" s="1"/>
  <c r="I78" i="22"/>
  <c r="I110" i="22" s="1"/>
  <c r="G79" i="24"/>
  <c r="M78" i="24"/>
  <c r="M110" i="24" s="1"/>
  <c r="K110" i="2" l="1"/>
  <c r="Q117" i="8"/>
  <c r="H118" i="18"/>
  <c r="Q112" i="8"/>
  <c r="G110" i="10"/>
  <c r="E117" i="5"/>
  <c r="M111" i="4"/>
  <c r="O115" i="16"/>
  <c r="I116" i="8"/>
  <c r="Q116" i="8"/>
  <c r="I110" i="16"/>
  <c r="Q110" i="12"/>
  <c r="O110" i="25"/>
  <c r="L111" i="8"/>
  <c r="P86" i="8" s="1"/>
  <c r="J110" i="18"/>
  <c r="I111" i="16"/>
  <c r="K86" i="18"/>
  <c r="L86" i="18" s="1"/>
  <c r="R111" i="25"/>
  <c r="R111" i="5"/>
  <c r="M117" i="19"/>
  <c r="R111" i="14"/>
  <c r="Q115" i="8"/>
  <c r="Q111" i="14"/>
  <c r="Q113" i="8"/>
  <c r="G109" i="25"/>
  <c r="G111" i="25" s="1"/>
  <c r="G118" i="25" s="1"/>
  <c r="P110" i="3"/>
  <c r="L112" i="12"/>
  <c r="P87" i="12" s="1"/>
  <c r="Q87" i="12" s="1"/>
  <c r="K111" i="12"/>
  <c r="M110" i="12"/>
  <c r="E117" i="24"/>
  <c r="K117" i="12"/>
  <c r="I111" i="5"/>
  <c r="I117" i="5"/>
  <c r="O112" i="5"/>
  <c r="Q109" i="23"/>
  <c r="E111" i="24"/>
  <c r="E112" i="24"/>
  <c r="E114" i="24"/>
  <c r="O117" i="11"/>
  <c r="E113" i="24"/>
  <c r="G116" i="14"/>
  <c r="O111" i="25"/>
  <c r="L119" i="1"/>
  <c r="M116" i="4"/>
  <c r="F111" i="11"/>
  <c r="H118" i="21"/>
  <c r="H111" i="4"/>
  <c r="M116" i="19"/>
  <c r="K115" i="17"/>
  <c r="J110" i="8"/>
  <c r="J112" i="8" s="1"/>
  <c r="I116" i="2"/>
  <c r="L111" i="10"/>
  <c r="L118" i="10" s="1"/>
  <c r="M117" i="1"/>
  <c r="Q112" i="23"/>
  <c r="Q115" i="6"/>
  <c r="I110" i="2"/>
  <c r="M112" i="7"/>
  <c r="E115" i="24"/>
  <c r="K110" i="12"/>
  <c r="O112" i="11"/>
  <c r="Q115" i="3"/>
  <c r="F112" i="17"/>
  <c r="G87" i="17" s="1"/>
  <c r="H87" i="17" s="1"/>
  <c r="M115" i="19"/>
  <c r="N110" i="7"/>
  <c r="N112" i="7" s="1"/>
  <c r="N115" i="15"/>
  <c r="Q111" i="6"/>
  <c r="N117" i="15"/>
  <c r="O114" i="11"/>
  <c r="K117" i="3"/>
  <c r="P114" i="2"/>
  <c r="P86" i="1"/>
  <c r="P115" i="3"/>
  <c r="M117" i="7"/>
  <c r="Q111" i="3"/>
  <c r="I115" i="7"/>
  <c r="L111" i="16"/>
  <c r="L119" i="16" s="1"/>
  <c r="P114" i="3"/>
  <c r="K114" i="6"/>
  <c r="H111" i="12"/>
  <c r="P111" i="3"/>
  <c r="F111" i="19"/>
  <c r="F118" i="19" s="1"/>
  <c r="P112" i="3"/>
  <c r="Q114" i="3"/>
  <c r="Q116" i="23"/>
  <c r="K109" i="14"/>
  <c r="K111" i="14" s="1"/>
  <c r="F112" i="5"/>
  <c r="G87" i="5" s="1"/>
  <c r="H87" i="5" s="1"/>
  <c r="F112" i="24"/>
  <c r="G87" i="24" s="1"/>
  <c r="H87" i="24" s="1"/>
  <c r="M109" i="17"/>
  <c r="M111" i="17" s="1"/>
  <c r="N116" i="24"/>
  <c r="P114" i="22"/>
  <c r="I117" i="22"/>
  <c r="G110" i="11"/>
  <c r="G112" i="11" s="1"/>
  <c r="N117" i="16"/>
  <c r="G110" i="19"/>
  <c r="N117" i="24"/>
  <c r="P112" i="22"/>
  <c r="N115" i="24"/>
  <c r="G112" i="25"/>
  <c r="K114" i="17"/>
  <c r="N112" i="24"/>
  <c r="H112" i="17"/>
  <c r="K87" i="17" s="1"/>
  <c r="L87" i="17" s="1"/>
  <c r="P111" i="4"/>
  <c r="L112" i="7"/>
  <c r="P87" i="7" s="1"/>
  <c r="Q87" i="7" s="1"/>
  <c r="J110" i="4"/>
  <c r="J112" i="4" s="1"/>
  <c r="R112" i="23"/>
  <c r="U87" i="23" s="1"/>
  <c r="V87" i="23" s="1"/>
  <c r="K116" i="17"/>
  <c r="K117" i="17"/>
  <c r="I116" i="25"/>
  <c r="L111" i="14"/>
  <c r="L118" i="18"/>
  <c r="Q114" i="14"/>
  <c r="M116" i="16"/>
  <c r="G116" i="6"/>
  <c r="Q117" i="14"/>
  <c r="M115" i="8"/>
  <c r="O111" i="14"/>
  <c r="K110" i="17"/>
  <c r="K112" i="17" s="1"/>
  <c r="M115" i="16"/>
  <c r="M116" i="8"/>
  <c r="H111" i="22"/>
  <c r="H119" i="22" s="1"/>
  <c r="I115" i="25"/>
  <c r="H111" i="19"/>
  <c r="K86" i="19" s="1"/>
  <c r="O110" i="12"/>
  <c r="I111" i="25"/>
  <c r="M117" i="8"/>
  <c r="M111" i="16"/>
  <c r="M111" i="8"/>
  <c r="M111" i="3"/>
  <c r="P117" i="3"/>
  <c r="O110" i="22"/>
  <c r="O112" i="22" s="1"/>
  <c r="F112" i="18"/>
  <c r="G87" i="18" s="1"/>
  <c r="H87" i="18" s="1"/>
  <c r="R111" i="8"/>
  <c r="R119" i="8" s="1"/>
  <c r="M117" i="10"/>
  <c r="M116" i="3"/>
  <c r="M113" i="16"/>
  <c r="Q113" i="14"/>
  <c r="M114" i="16"/>
  <c r="H112" i="3"/>
  <c r="K87" i="3" s="1"/>
  <c r="L87" i="3" s="1"/>
  <c r="Q115" i="14"/>
  <c r="Q110" i="14"/>
  <c r="Q112" i="14" s="1"/>
  <c r="Q118" i="14" s="1"/>
  <c r="I117" i="24"/>
  <c r="I117" i="25"/>
  <c r="M114" i="8"/>
  <c r="N114" i="6"/>
  <c r="I117" i="19"/>
  <c r="P117" i="24"/>
  <c r="I112" i="21"/>
  <c r="O117" i="16"/>
  <c r="E112" i="3"/>
  <c r="K111" i="6"/>
  <c r="I116" i="7"/>
  <c r="P116" i="24"/>
  <c r="I113" i="19"/>
  <c r="I114" i="18"/>
  <c r="P113" i="24"/>
  <c r="I111" i="19"/>
  <c r="H111" i="14"/>
  <c r="K86" i="14" s="1"/>
  <c r="O113" i="16"/>
  <c r="E111" i="3"/>
  <c r="Q110" i="16"/>
  <c r="K111" i="17"/>
  <c r="K112" i="14"/>
  <c r="P112" i="24"/>
  <c r="I117" i="7"/>
  <c r="I110" i="8"/>
  <c r="I112" i="8" s="1"/>
  <c r="M110" i="1"/>
  <c r="I116" i="19"/>
  <c r="L111" i="21"/>
  <c r="L118" i="21" s="1"/>
  <c r="K114" i="14"/>
  <c r="K114" i="12"/>
  <c r="P117" i="11"/>
  <c r="M114" i="10"/>
  <c r="R118" i="3"/>
  <c r="Q117" i="3"/>
  <c r="P114" i="24"/>
  <c r="E110" i="15"/>
  <c r="E112" i="15" s="1"/>
  <c r="O114" i="16"/>
  <c r="R111" i="18"/>
  <c r="R118" i="18" s="1"/>
  <c r="P112" i="11"/>
  <c r="I115" i="6"/>
  <c r="E114" i="3"/>
  <c r="I117" i="18"/>
  <c r="L112" i="15"/>
  <c r="P87" i="15" s="1"/>
  <c r="Q87" i="15" s="1"/>
  <c r="M117" i="6"/>
  <c r="M116" i="6"/>
  <c r="I115" i="19"/>
  <c r="I111" i="18"/>
  <c r="O112" i="16"/>
  <c r="K115" i="6"/>
  <c r="L118" i="1"/>
  <c r="K114" i="16"/>
  <c r="M111" i="15"/>
  <c r="O115" i="23"/>
  <c r="P112" i="19"/>
  <c r="M116" i="15"/>
  <c r="M115" i="11"/>
  <c r="Q113" i="23"/>
  <c r="G112" i="5"/>
  <c r="Q112" i="16"/>
  <c r="Q117" i="23"/>
  <c r="M112" i="11"/>
  <c r="M114" i="11"/>
  <c r="J111" i="16"/>
  <c r="E117" i="7"/>
  <c r="H112" i="11"/>
  <c r="K87" i="11" s="1"/>
  <c r="L87" i="11" s="1"/>
  <c r="N115" i="11"/>
  <c r="P117" i="4"/>
  <c r="N117" i="6"/>
  <c r="R111" i="22"/>
  <c r="R119" i="22" s="1"/>
  <c r="Q111" i="23"/>
  <c r="Q114" i="18"/>
  <c r="K111" i="16"/>
  <c r="F112" i="8"/>
  <c r="G87" i="8" s="1"/>
  <c r="H87" i="8" s="1"/>
  <c r="M112" i="15"/>
  <c r="J112" i="17"/>
  <c r="K117" i="16"/>
  <c r="E115" i="7"/>
  <c r="P113" i="17"/>
  <c r="I110" i="4"/>
  <c r="I112" i="4" s="1"/>
  <c r="I118" i="4" s="1"/>
  <c r="P117" i="19"/>
  <c r="P116" i="17"/>
  <c r="P117" i="17"/>
  <c r="I110" i="19"/>
  <c r="I112" i="19" s="1"/>
  <c r="G110" i="23"/>
  <c r="G112" i="23" s="1"/>
  <c r="M117" i="15"/>
  <c r="K116" i="16"/>
  <c r="P112" i="17"/>
  <c r="K109" i="4"/>
  <c r="K111" i="4" s="1"/>
  <c r="N115" i="6"/>
  <c r="P111" i="19"/>
  <c r="K111" i="23"/>
  <c r="M115" i="22"/>
  <c r="K111" i="25"/>
  <c r="N117" i="19"/>
  <c r="N109" i="24"/>
  <c r="N111" i="24" s="1"/>
  <c r="P110" i="4"/>
  <c r="P112" i="4" s="1"/>
  <c r="N112" i="8"/>
  <c r="J114" i="16"/>
  <c r="M114" i="24"/>
  <c r="O117" i="23"/>
  <c r="O116" i="23"/>
  <c r="M117" i="23"/>
  <c r="J112" i="16"/>
  <c r="E109" i="17"/>
  <c r="E111" i="17" s="1"/>
  <c r="E111" i="8"/>
  <c r="E118" i="8" s="1"/>
  <c r="H112" i="5"/>
  <c r="K87" i="5" s="1"/>
  <c r="L87" i="5" s="1"/>
  <c r="Q110" i="3"/>
  <c r="Q112" i="3" s="1"/>
  <c r="O113" i="23"/>
  <c r="N113" i="8"/>
  <c r="I109" i="1"/>
  <c r="Q109" i="7"/>
  <c r="Q111" i="7" s="1"/>
  <c r="O113" i="11"/>
  <c r="R111" i="7"/>
  <c r="R118" i="7" s="1"/>
  <c r="N116" i="8"/>
  <c r="M115" i="23"/>
  <c r="J116" i="16"/>
  <c r="P115" i="12"/>
  <c r="O115" i="5"/>
  <c r="O111" i="23"/>
  <c r="N112" i="6"/>
  <c r="I114" i="10"/>
  <c r="L112" i="23"/>
  <c r="P87" i="23" s="1"/>
  <c r="Q87" i="23" s="1"/>
  <c r="Q115" i="4"/>
  <c r="J110" i="7"/>
  <c r="J112" i="7" s="1"/>
  <c r="N115" i="8"/>
  <c r="M117" i="21"/>
  <c r="P112" i="12"/>
  <c r="L111" i="11"/>
  <c r="L118" i="11" s="1"/>
  <c r="E116" i="12"/>
  <c r="M116" i="10"/>
  <c r="E112" i="4"/>
  <c r="I113" i="5"/>
  <c r="K116" i="21"/>
  <c r="P110" i="21"/>
  <c r="P112" i="21" s="1"/>
  <c r="P113" i="15"/>
  <c r="Q113" i="5"/>
  <c r="O115" i="25"/>
  <c r="N109" i="3"/>
  <c r="N111" i="3" s="1"/>
  <c r="M113" i="10"/>
  <c r="P109" i="5"/>
  <c r="P111" i="5" s="1"/>
  <c r="G113" i="14"/>
  <c r="O116" i="25"/>
  <c r="G112" i="14"/>
  <c r="Q113" i="19"/>
  <c r="F112" i="14"/>
  <c r="G87" i="14" s="1"/>
  <c r="H87" i="14" s="1"/>
  <c r="O109" i="19"/>
  <c r="O111" i="19" s="1"/>
  <c r="N110" i="15"/>
  <c r="N109" i="12"/>
  <c r="N111" i="12" s="1"/>
  <c r="G115" i="14"/>
  <c r="G113" i="10"/>
  <c r="O113" i="25"/>
  <c r="N112" i="3"/>
  <c r="K113" i="5"/>
  <c r="E109" i="25"/>
  <c r="E111" i="25" s="1"/>
  <c r="I117" i="1"/>
  <c r="O109" i="10"/>
  <c r="O111" i="10" s="1"/>
  <c r="N111" i="4"/>
  <c r="O109" i="18"/>
  <c r="O111" i="18" s="1"/>
  <c r="G117" i="14"/>
  <c r="N117" i="4"/>
  <c r="N114" i="3"/>
  <c r="K117" i="21"/>
  <c r="P112" i="14"/>
  <c r="K117" i="5"/>
  <c r="Q117" i="4"/>
  <c r="E111" i="2"/>
  <c r="G110" i="4"/>
  <c r="G112" i="4" s="1"/>
  <c r="N116" i="3"/>
  <c r="Q114" i="2"/>
  <c r="N117" i="3"/>
  <c r="Q117" i="2"/>
  <c r="G109" i="15"/>
  <c r="G111" i="15" s="1"/>
  <c r="G115" i="19"/>
  <c r="E112" i="2"/>
  <c r="Q112" i="2"/>
  <c r="K111" i="7"/>
  <c r="N113" i="6"/>
  <c r="N113" i="3"/>
  <c r="J110" i="12"/>
  <c r="J112" i="12" s="1"/>
  <c r="O112" i="25"/>
  <c r="O118" i="25" s="1"/>
  <c r="M110" i="21"/>
  <c r="M112" i="21" s="1"/>
  <c r="K111" i="21"/>
  <c r="J110" i="23"/>
  <c r="J112" i="23" s="1"/>
  <c r="K110" i="23"/>
  <c r="K112" i="23" s="1"/>
  <c r="O111" i="22"/>
  <c r="G110" i="2"/>
  <c r="G112" i="2" s="1"/>
  <c r="K112" i="21"/>
  <c r="G112" i="10"/>
  <c r="Q115" i="2"/>
  <c r="K113" i="3"/>
  <c r="G110" i="6"/>
  <c r="G112" i="6" s="1"/>
  <c r="E116" i="2"/>
  <c r="M110" i="3"/>
  <c r="M112" i="3" s="1"/>
  <c r="O117" i="25"/>
  <c r="N114" i="19"/>
  <c r="L112" i="14"/>
  <c r="P87" i="14" s="1"/>
  <c r="Q87" i="14" s="1"/>
  <c r="I115" i="10"/>
  <c r="N117" i="14"/>
  <c r="U85" i="15"/>
  <c r="V85" i="15" s="1"/>
  <c r="K111" i="2"/>
  <c r="M115" i="18"/>
  <c r="J110" i="19"/>
  <c r="J112" i="19" s="1"/>
  <c r="I114" i="23"/>
  <c r="Q113" i="21"/>
  <c r="O109" i="15"/>
  <c r="O111" i="15" s="1"/>
  <c r="I115" i="14"/>
  <c r="P113" i="21"/>
  <c r="K114" i="1"/>
  <c r="K116" i="25"/>
  <c r="I114" i="24"/>
  <c r="N117" i="21"/>
  <c r="P109" i="8"/>
  <c r="P111" i="8" s="1"/>
  <c r="P118" i="8" s="1"/>
  <c r="I116" i="10"/>
  <c r="I111" i="10"/>
  <c r="M116" i="5"/>
  <c r="J111" i="10"/>
  <c r="G116" i="5"/>
  <c r="J109" i="15"/>
  <c r="J111" i="15" s="1"/>
  <c r="N111" i="7"/>
  <c r="N113" i="14"/>
  <c r="O116" i="12"/>
  <c r="Q109" i="17"/>
  <c r="Q111" i="17" s="1"/>
  <c r="I111" i="8"/>
  <c r="N115" i="4"/>
  <c r="K109" i="3"/>
  <c r="K111" i="3" s="1"/>
  <c r="J111" i="2"/>
  <c r="L118" i="3"/>
  <c r="O114" i="18"/>
  <c r="I117" i="23"/>
  <c r="J117" i="17"/>
  <c r="N109" i="16"/>
  <c r="N111" i="16" s="1"/>
  <c r="G111" i="23"/>
  <c r="O115" i="22"/>
  <c r="M114" i="15"/>
  <c r="P109" i="12"/>
  <c r="P111" i="12" s="1"/>
  <c r="N110" i="4"/>
  <c r="N112" i="4" s="1"/>
  <c r="G117" i="25"/>
  <c r="G109" i="5"/>
  <c r="G111" i="5" s="1"/>
  <c r="G118" i="5" s="1"/>
  <c r="P116" i="12"/>
  <c r="O110" i="6"/>
  <c r="O112" i="6" s="1"/>
  <c r="O110" i="3"/>
  <c r="O112" i="3" s="1"/>
  <c r="K116" i="3"/>
  <c r="I109" i="12"/>
  <c r="I111" i="12" s="1"/>
  <c r="E114" i="10"/>
  <c r="E117" i="2"/>
  <c r="K116" i="5"/>
  <c r="P117" i="12"/>
  <c r="I113" i="1"/>
  <c r="P115" i="21"/>
  <c r="I112" i="23"/>
  <c r="N115" i="22"/>
  <c r="I115" i="18"/>
  <c r="Q111" i="16"/>
  <c r="J116" i="4"/>
  <c r="J115" i="19"/>
  <c r="J114" i="4"/>
  <c r="P113" i="11"/>
  <c r="J115" i="4"/>
  <c r="Q113" i="18"/>
  <c r="P113" i="12"/>
  <c r="O116" i="18"/>
  <c r="L119" i="18"/>
  <c r="O117" i="24"/>
  <c r="O115" i="18"/>
  <c r="P109" i="24"/>
  <c r="P111" i="24" s="1"/>
  <c r="J114" i="19"/>
  <c r="K109" i="19"/>
  <c r="K111" i="19" s="1"/>
  <c r="K118" i="19" s="1"/>
  <c r="N115" i="12"/>
  <c r="M110" i="10"/>
  <c r="M112" i="10" s="1"/>
  <c r="N111" i="19"/>
  <c r="H111" i="15"/>
  <c r="K86" i="15" s="1"/>
  <c r="I113" i="10"/>
  <c r="K116" i="23"/>
  <c r="K114" i="23"/>
  <c r="J116" i="7"/>
  <c r="G113" i="5"/>
  <c r="P112" i="2"/>
  <c r="K114" i="2"/>
  <c r="G109" i="22"/>
  <c r="G111" i="22" s="1"/>
  <c r="K116" i="2"/>
  <c r="G109" i="21"/>
  <c r="K115" i="8"/>
  <c r="J113" i="4"/>
  <c r="L111" i="17"/>
  <c r="P116" i="21"/>
  <c r="J114" i="17"/>
  <c r="Q115" i="18"/>
  <c r="I117" i="12"/>
  <c r="M115" i="5"/>
  <c r="Q116" i="18"/>
  <c r="Q114" i="5"/>
  <c r="K115" i="3"/>
  <c r="G111" i="10"/>
  <c r="Q115" i="25"/>
  <c r="M114" i="18"/>
  <c r="N116" i="21"/>
  <c r="Q112" i="15"/>
  <c r="K110" i="22"/>
  <c r="K112" i="22" s="1"/>
  <c r="Q111" i="18"/>
  <c r="G113" i="7"/>
  <c r="Q114" i="24"/>
  <c r="E109" i="23"/>
  <c r="E111" i="23" s="1"/>
  <c r="I113" i="18"/>
  <c r="K117" i="2"/>
  <c r="J111" i="4"/>
  <c r="K112" i="2"/>
  <c r="N109" i="14"/>
  <c r="N111" i="14" s="1"/>
  <c r="N110" i="14"/>
  <c r="N112" i="14" s="1"/>
  <c r="I109" i="22"/>
  <c r="I111" i="22" s="1"/>
  <c r="L112" i="22"/>
  <c r="L119" i="22" s="1"/>
  <c r="E113" i="25"/>
  <c r="F112" i="22"/>
  <c r="G87" i="22" s="1"/>
  <c r="H87" i="22" s="1"/>
  <c r="J112" i="25"/>
  <c r="I109" i="23"/>
  <c r="I111" i="23" s="1"/>
  <c r="K109" i="18"/>
  <c r="K111" i="18" s="1"/>
  <c r="J117" i="15"/>
  <c r="N109" i="22"/>
  <c r="N111" i="22" s="1"/>
  <c r="P109" i="25"/>
  <c r="P111" i="25" s="1"/>
  <c r="G114" i="23"/>
  <c r="P109" i="17"/>
  <c r="P111" i="17" s="1"/>
  <c r="J117" i="10"/>
  <c r="P109" i="10"/>
  <c r="P111" i="10" s="1"/>
  <c r="P118" i="10" s="1"/>
  <c r="K116" i="22"/>
  <c r="Q116" i="10"/>
  <c r="I114" i="6"/>
  <c r="E117" i="19"/>
  <c r="E109" i="6"/>
  <c r="E111" i="6" s="1"/>
  <c r="Q109" i="24"/>
  <c r="Q111" i="24" s="1"/>
  <c r="O117" i="14"/>
  <c r="E114" i="4"/>
  <c r="J117" i="3"/>
  <c r="J113" i="10"/>
  <c r="I114" i="2"/>
  <c r="M117" i="4"/>
  <c r="O109" i="2"/>
  <c r="O111" i="2" s="1"/>
  <c r="N110" i="10"/>
  <c r="N112" i="10" s="1"/>
  <c r="O116" i="14"/>
  <c r="M113" i="3"/>
  <c r="O115" i="11"/>
  <c r="J111" i="7"/>
  <c r="E109" i="5"/>
  <c r="E111" i="5" s="1"/>
  <c r="J110" i="2"/>
  <c r="J112" i="2" s="1"/>
  <c r="M114" i="4"/>
  <c r="J114" i="3"/>
  <c r="P116" i="3"/>
  <c r="N117" i="8"/>
  <c r="Q112" i="22"/>
  <c r="Q116" i="21"/>
  <c r="G116" i="7"/>
  <c r="H112" i="15"/>
  <c r="K87" i="15" s="1"/>
  <c r="L87" i="15" s="1"/>
  <c r="G115" i="12"/>
  <c r="N113" i="18"/>
  <c r="M115" i="1"/>
  <c r="M109" i="24"/>
  <c r="M111" i="24" s="1"/>
  <c r="O116" i="1"/>
  <c r="J111" i="24"/>
  <c r="E110" i="1"/>
  <c r="E112" i="1" s="1"/>
  <c r="E119" i="1" s="1"/>
  <c r="P111" i="14"/>
  <c r="M110" i="18"/>
  <c r="M112" i="18" s="1"/>
  <c r="M116" i="21"/>
  <c r="N115" i="18"/>
  <c r="O110" i="23"/>
  <c r="O112" i="23" s="1"/>
  <c r="O109" i="24"/>
  <c r="O111" i="24" s="1"/>
  <c r="P110" i="1"/>
  <c r="P112" i="1" s="1"/>
  <c r="P119" i="1" s="1"/>
  <c r="J114" i="23"/>
  <c r="O113" i="18"/>
  <c r="M111" i="14"/>
  <c r="M112" i="19"/>
  <c r="P109" i="18"/>
  <c r="P111" i="18" s="1"/>
  <c r="H112" i="23"/>
  <c r="K87" i="23" s="1"/>
  <c r="L87" i="23" s="1"/>
  <c r="G117" i="19"/>
  <c r="M116" i="23"/>
  <c r="M113" i="15"/>
  <c r="E117" i="10"/>
  <c r="I109" i="17"/>
  <c r="I111" i="17" s="1"/>
  <c r="O117" i="7"/>
  <c r="G110" i="3"/>
  <c r="G112" i="3" s="1"/>
  <c r="J111" i="5"/>
  <c r="Q109" i="2"/>
  <c r="Q111" i="2" s="1"/>
  <c r="Q118" i="2" s="1"/>
  <c r="N115" i="2"/>
  <c r="E109" i="7"/>
  <c r="E111" i="7" s="1"/>
  <c r="Q116" i="2"/>
  <c r="Q111" i="12"/>
  <c r="Q109" i="8"/>
  <c r="Q111" i="8" s="1"/>
  <c r="K115" i="2"/>
  <c r="N117" i="18"/>
  <c r="M115" i="7"/>
  <c r="P109" i="16"/>
  <c r="P111" i="16" s="1"/>
  <c r="P119" i="16" s="1"/>
  <c r="R111" i="4"/>
  <c r="R119" i="4" s="1"/>
  <c r="J114" i="10"/>
  <c r="M113" i="25"/>
  <c r="Q109" i="15"/>
  <c r="Q111" i="15" s="1"/>
  <c r="Q109" i="1"/>
  <c r="Q111" i="1" s="1"/>
  <c r="O109" i="21"/>
  <c r="O111" i="21" s="1"/>
  <c r="O116" i="10"/>
  <c r="Q115" i="10"/>
  <c r="O109" i="7"/>
  <c r="O111" i="7" s="1"/>
  <c r="J113" i="17"/>
  <c r="P111" i="15"/>
  <c r="Q112" i="12"/>
  <c r="I115" i="12"/>
  <c r="P115" i="7"/>
  <c r="I115" i="3"/>
  <c r="N113" i="11"/>
  <c r="K110" i="6"/>
  <c r="K112" i="6" s="1"/>
  <c r="N114" i="11"/>
  <c r="J112" i="5"/>
  <c r="J110" i="11"/>
  <c r="J112" i="11" s="1"/>
  <c r="G117" i="5"/>
  <c r="M110" i="5"/>
  <c r="M112" i="5" s="1"/>
  <c r="M109" i="7"/>
  <c r="M111" i="7" s="1"/>
  <c r="M117" i="3"/>
  <c r="Q116" i="3"/>
  <c r="N116" i="14"/>
  <c r="G114" i="6"/>
  <c r="M115" i="3"/>
  <c r="I112" i="3"/>
  <c r="R112" i="6"/>
  <c r="U87" i="6" s="1"/>
  <c r="V87" i="6" s="1"/>
  <c r="G85" i="12"/>
  <c r="H85" i="12" s="1"/>
  <c r="F112" i="12"/>
  <c r="H112" i="7"/>
  <c r="K87" i="7" s="1"/>
  <c r="L87" i="7" s="1"/>
  <c r="N110" i="18"/>
  <c r="N112" i="18" s="1"/>
  <c r="N118" i="18" s="1"/>
  <c r="O112" i="14"/>
  <c r="N114" i="18"/>
  <c r="J116" i="15"/>
  <c r="I117" i="15"/>
  <c r="K109" i="8"/>
  <c r="K111" i="8" s="1"/>
  <c r="J109" i="6"/>
  <c r="J111" i="6" s="1"/>
  <c r="G117" i="16"/>
  <c r="N115" i="5"/>
  <c r="N112" i="11"/>
  <c r="I113" i="12"/>
  <c r="N109" i="2"/>
  <c r="N111" i="2" s="1"/>
  <c r="H112" i="19"/>
  <c r="K87" i="19" s="1"/>
  <c r="L87" i="19" s="1"/>
  <c r="P115" i="4"/>
  <c r="M113" i="11"/>
  <c r="L118" i="2"/>
  <c r="J113" i="12"/>
  <c r="I116" i="3"/>
  <c r="Q109" i="22"/>
  <c r="Q111" i="22" s="1"/>
  <c r="N113" i="1"/>
  <c r="O110" i="1"/>
  <c r="O112" i="1" s="1"/>
  <c r="G112" i="12"/>
  <c r="P113" i="14"/>
  <c r="J109" i="17"/>
  <c r="J111" i="17" s="1"/>
  <c r="F112" i="2"/>
  <c r="G87" i="2" s="1"/>
  <c r="H87" i="2" s="1"/>
  <c r="N112" i="2"/>
  <c r="O109" i="4"/>
  <c r="O111" i="4" s="1"/>
  <c r="M115" i="4"/>
  <c r="P86" i="3"/>
  <c r="P94" i="3" s="1"/>
  <c r="I113" i="2"/>
  <c r="G84" i="7"/>
  <c r="H84" i="7" s="1"/>
  <c r="F111" i="7"/>
  <c r="G86" i="7" s="1"/>
  <c r="G94" i="7" s="1"/>
  <c r="P109" i="22"/>
  <c r="P111" i="22" s="1"/>
  <c r="E112" i="25"/>
  <c r="G117" i="7"/>
  <c r="I112" i="22"/>
  <c r="G114" i="7"/>
  <c r="N112" i="5"/>
  <c r="J112" i="10"/>
  <c r="N109" i="11"/>
  <c r="Q109" i="5"/>
  <c r="Q111" i="5" s="1"/>
  <c r="M110" i="8"/>
  <c r="M112" i="8" s="1"/>
  <c r="M118" i="8" s="1"/>
  <c r="G118" i="6"/>
  <c r="N118" i="24"/>
  <c r="M111" i="18"/>
  <c r="G116" i="24"/>
  <c r="G115" i="24"/>
  <c r="Q113" i="17"/>
  <c r="Q117" i="17"/>
  <c r="Q114" i="17"/>
  <c r="Q112" i="17"/>
  <c r="Q116" i="17"/>
  <c r="G117" i="18"/>
  <c r="O112" i="2"/>
  <c r="E114" i="17"/>
  <c r="E116" i="17"/>
  <c r="E115" i="17"/>
  <c r="J113" i="25"/>
  <c r="J116" i="25"/>
  <c r="M110" i="25"/>
  <c r="M112" i="25" s="1"/>
  <c r="M113" i="14"/>
  <c r="M115" i="14"/>
  <c r="M114" i="14"/>
  <c r="R118" i="24"/>
  <c r="U86" i="24"/>
  <c r="R119" i="24"/>
  <c r="I115" i="21"/>
  <c r="I113" i="21"/>
  <c r="I117" i="21"/>
  <c r="R119" i="16"/>
  <c r="R118" i="16"/>
  <c r="U86" i="16"/>
  <c r="G94" i="16"/>
  <c r="H86" i="16"/>
  <c r="G114" i="15"/>
  <c r="G112" i="15"/>
  <c r="I110" i="24"/>
  <c r="I112" i="24" s="1"/>
  <c r="I112" i="17"/>
  <c r="I117" i="17"/>
  <c r="I116" i="17"/>
  <c r="I114" i="17"/>
  <c r="I113" i="17"/>
  <c r="M111" i="12"/>
  <c r="M112" i="12"/>
  <c r="M115" i="12"/>
  <c r="M114" i="12"/>
  <c r="P85" i="24"/>
  <c r="Q85" i="24" s="1"/>
  <c r="L112" i="24"/>
  <c r="P87" i="24" s="1"/>
  <c r="Q87" i="24" s="1"/>
  <c r="K116" i="14"/>
  <c r="I112" i="16"/>
  <c r="G86" i="8"/>
  <c r="G114" i="2"/>
  <c r="G111" i="2"/>
  <c r="I114" i="15"/>
  <c r="L119" i="10"/>
  <c r="P112" i="5"/>
  <c r="O117" i="2"/>
  <c r="G111" i="7"/>
  <c r="R112" i="19"/>
  <c r="U87" i="19" s="1"/>
  <c r="V87" i="19" s="1"/>
  <c r="N117" i="7"/>
  <c r="N113" i="7"/>
  <c r="N115" i="7"/>
  <c r="H86" i="6"/>
  <c r="G94" i="6"/>
  <c r="P110" i="7"/>
  <c r="P112" i="7" s="1"/>
  <c r="K84" i="2"/>
  <c r="L84" i="2" s="1"/>
  <c r="H111" i="2"/>
  <c r="Q115" i="11"/>
  <c r="Q116" i="11"/>
  <c r="Q113" i="1"/>
  <c r="Q117" i="1"/>
  <c r="Q116" i="1"/>
  <c r="I112" i="7"/>
  <c r="I114" i="7"/>
  <c r="N116" i="4"/>
  <c r="E114" i="25"/>
  <c r="O115" i="6"/>
  <c r="G114" i="4"/>
  <c r="F118" i="3"/>
  <c r="F119" i="3"/>
  <c r="G86" i="3"/>
  <c r="N117" i="2"/>
  <c r="N116" i="2"/>
  <c r="G115" i="17"/>
  <c r="G116" i="17"/>
  <c r="G117" i="17"/>
  <c r="G114" i="17"/>
  <c r="G111" i="17"/>
  <c r="G117" i="1"/>
  <c r="G116" i="1"/>
  <c r="R118" i="8"/>
  <c r="J113" i="11"/>
  <c r="J111" i="11"/>
  <c r="J117" i="11"/>
  <c r="J114" i="11"/>
  <c r="O116" i="8"/>
  <c r="O112" i="8"/>
  <c r="G111" i="18"/>
  <c r="G111" i="24"/>
  <c r="E118" i="22"/>
  <c r="E119" i="22"/>
  <c r="O117" i="3"/>
  <c r="O114" i="3"/>
  <c r="O113" i="3"/>
  <c r="O111" i="3"/>
  <c r="G114" i="11"/>
  <c r="G111" i="11"/>
  <c r="G116" i="11"/>
  <c r="G114" i="1"/>
  <c r="G113" i="22"/>
  <c r="G116" i="22"/>
  <c r="E116" i="14"/>
  <c r="J116" i="24"/>
  <c r="J115" i="24"/>
  <c r="K117" i="11"/>
  <c r="O115" i="19"/>
  <c r="O112" i="19"/>
  <c r="J115" i="25"/>
  <c r="I110" i="25"/>
  <c r="I112" i="25" s="1"/>
  <c r="I118" i="25" s="1"/>
  <c r="Q86" i="22"/>
  <c r="Q113" i="15"/>
  <c r="Q114" i="15"/>
  <c r="Q117" i="15"/>
  <c r="G113" i="24"/>
  <c r="G115" i="1"/>
  <c r="N111" i="23"/>
  <c r="J113" i="1"/>
  <c r="J109" i="22"/>
  <c r="J111" i="22" s="1"/>
  <c r="M115" i="25"/>
  <c r="K114" i="18"/>
  <c r="J113" i="21"/>
  <c r="J115" i="21"/>
  <c r="J117" i="21"/>
  <c r="J109" i="25"/>
  <c r="J111" i="25" s="1"/>
  <c r="N113" i="23"/>
  <c r="E113" i="17"/>
  <c r="J115" i="11"/>
  <c r="Q111" i="21"/>
  <c r="Q112" i="21"/>
  <c r="Q115" i="21"/>
  <c r="Q114" i="21"/>
  <c r="J113" i="24"/>
  <c r="M111" i="1"/>
  <c r="M112" i="1"/>
  <c r="M114" i="1"/>
  <c r="E112" i="21"/>
  <c r="E114" i="21"/>
  <c r="E117" i="21"/>
  <c r="E113" i="21"/>
  <c r="E116" i="21"/>
  <c r="I111" i="21"/>
  <c r="G116" i="18"/>
  <c r="O113" i="15"/>
  <c r="K109" i="15"/>
  <c r="K111" i="15" s="1"/>
  <c r="K85" i="24"/>
  <c r="L85" i="24" s="1"/>
  <c r="H112" i="24"/>
  <c r="Q114" i="25"/>
  <c r="Q111" i="25"/>
  <c r="K117" i="25"/>
  <c r="K113" i="25"/>
  <c r="K115" i="25"/>
  <c r="O113" i="19"/>
  <c r="J112" i="14"/>
  <c r="J117" i="1"/>
  <c r="U86" i="25"/>
  <c r="R118" i="25"/>
  <c r="R119" i="25"/>
  <c r="Q110" i="25"/>
  <c r="Q112" i="25" s="1"/>
  <c r="J114" i="25"/>
  <c r="E115" i="25"/>
  <c r="M117" i="25"/>
  <c r="J114" i="21"/>
  <c r="I116" i="21"/>
  <c r="G110" i="17"/>
  <c r="G112" i="17" s="1"/>
  <c r="J112" i="15"/>
  <c r="J114" i="15"/>
  <c r="M112" i="14"/>
  <c r="K109" i="11"/>
  <c r="K111" i="11" s="1"/>
  <c r="E113" i="15"/>
  <c r="I114" i="21"/>
  <c r="M109" i="19"/>
  <c r="M111" i="19" s="1"/>
  <c r="G86" i="17"/>
  <c r="N110" i="17"/>
  <c r="N112" i="17" s="1"/>
  <c r="E111" i="15"/>
  <c r="J116" i="14"/>
  <c r="N109" i="1"/>
  <c r="N111" i="1" s="1"/>
  <c r="P109" i="11"/>
  <c r="P111" i="11" s="1"/>
  <c r="M113" i="12"/>
  <c r="O117" i="10"/>
  <c r="E117" i="6"/>
  <c r="E115" i="6"/>
  <c r="N113" i="22"/>
  <c r="N114" i="22"/>
  <c r="N112" i="22"/>
  <c r="N117" i="22"/>
  <c r="P86" i="23"/>
  <c r="G112" i="24"/>
  <c r="O113" i="24"/>
  <c r="M109" i="23"/>
  <c r="M111" i="23" s="1"/>
  <c r="P94" i="18"/>
  <c r="Q86" i="18"/>
  <c r="M110" i="16"/>
  <c r="M112" i="16" s="1"/>
  <c r="R119" i="14"/>
  <c r="U86" i="14"/>
  <c r="R118" i="14"/>
  <c r="K116" i="7"/>
  <c r="F118" i="24"/>
  <c r="F119" i="24"/>
  <c r="G86" i="24"/>
  <c r="G116" i="25"/>
  <c r="G113" i="25"/>
  <c r="G115" i="25"/>
  <c r="K112" i="18"/>
  <c r="K110" i="7"/>
  <c r="K112" i="7" s="1"/>
  <c r="O114" i="7"/>
  <c r="I116" i="6"/>
  <c r="E114" i="15"/>
  <c r="E113" i="10"/>
  <c r="L118" i="19"/>
  <c r="Q114" i="12"/>
  <c r="Q117" i="12"/>
  <c r="Q113" i="12"/>
  <c r="Q117" i="10"/>
  <c r="J116" i="3"/>
  <c r="G117" i="2"/>
  <c r="O113" i="2"/>
  <c r="N114" i="15"/>
  <c r="N112" i="15"/>
  <c r="N111" i="15"/>
  <c r="G113" i="11"/>
  <c r="M116" i="12"/>
  <c r="M113" i="6"/>
  <c r="G115" i="2"/>
  <c r="J111" i="3"/>
  <c r="I109" i="7"/>
  <c r="I111" i="7" s="1"/>
  <c r="R111" i="19"/>
  <c r="E110" i="16"/>
  <c r="E112" i="16" s="1"/>
  <c r="E118" i="16" s="1"/>
  <c r="E112" i="11"/>
  <c r="E111" i="11"/>
  <c r="E113" i="11"/>
  <c r="E117" i="11"/>
  <c r="E115" i="11"/>
  <c r="E114" i="11"/>
  <c r="O112" i="7"/>
  <c r="F119" i="6"/>
  <c r="O109" i="5"/>
  <c r="O111" i="5" s="1"/>
  <c r="K117" i="18"/>
  <c r="J115" i="15"/>
  <c r="G117" i="10"/>
  <c r="I114" i="5"/>
  <c r="L119" i="3"/>
  <c r="Q113" i="11"/>
  <c r="E114" i="5"/>
  <c r="E112" i="5"/>
  <c r="E113" i="5"/>
  <c r="E116" i="5"/>
  <c r="E115" i="3"/>
  <c r="E116" i="3"/>
  <c r="K115" i="4"/>
  <c r="G117" i="21"/>
  <c r="G113" i="21"/>
  <c r="G116" i="21"/>
  <c r="E115" i="12"/>
  <c r="E114" i="12"/>
  <c r="E117" i="12"/>
  <c r="E111" i="12"/>
  <c r="K85" i="8"/>
  <c r="L85" i="8" s="1"/>
  <c r="H112" i="8"/>
  <c r="K87" i="8" s="1"/>
  <c r="L87" i="8" s="1"/>
  <c r="J113" i="6"/>
  <c r="J114" i="6"/>
  <c r="M111" i="6"/>
  <c r="O117" i="4"/>
  <c r="M114" i="2"/>
  <c r="F111" i="4"/>
  <c r="G85" i="21"/>
  <c r="H85" i="21" s="1"/>
  <c r="F112" i="21"/>
  <c r="G87" i="21" s="1"/>
  <c r="H87" i="21" s="1"/>
  <c r="P110" i="15"/>
  <c r="P112" i="15" s="1"/>
  <c r="J113" i="3"/>
  <c r="E116" i="8"/>
  <c r="E113" i="8"/>
  <c r="E115" i="8"/>
  <c r="E114" i="8"/>
  <c r="I110" i="5"/>
  <c r="I112" i="5" s="1"/>
  <c r="O115" i="3"/>
  <c r="I112" i="6"/>
  <c r="N115" i="21"/>
  <c r="N114" i="21"/>
  <c r="N111" i="21"/>
  <c r="L119" i="19"/>
  <c r="K86" i="11"/>
  <c r="Q116" i="6"/>
  <c r="P84" i="5"/>
  <c r="Q84" i="5" s="1"/>
  <c r="L111" i="5"/>
  <c r="K112" i="3"/>
  <c r="E116" i="4"/>
  <c r="E115" i="4"/>
  <c r="G113" i="3"/>
  <c r="M113" i="2"/>
  <c r="Q86" i="1"/>
  <c r="P94" i="1"/>
  <c r="G94" i="23"/>
  <c r="H86" i="23"/>
  <c r="P115" i="11"/>
  <c r="P116" i="11"/>
  <c r="K117" i="10"/>
  <c r="O117" i="6"/>
  <c r="M114" i="6"/>
  <c r="P116" i="4"/>
  <c r="P114" i="4"/>
  <c r="J115" i="2"/>
  <c r="Q114" i="10"/>
  <c r="K114" i="7"/>
  <c r="M111" i="5"/>
  <c r="M113" i="5"/>
  <c r="M117" i="5"/>
  <c r="G86" i="5"/>
  <c r="R119" i="3"/>
  <c r="I112" i="15"/>
  <c r="N113" i="4"/>
  <c r="I113" i="25"/>
  <c r="I110" i="10"/>
  <c r="I112" i="10" s="1"/>
  <c r="M111" i="10"/>
  <c r="I115" i="8"/>
  <c r="I117" i="8"/>
  <c r="I113" i="8"/>
  <c r="R119" i="5"/>
  <c r="U86" i="5"/>
  <c r="R118" i="5"/>
  <c r="F119" i="7"/>
  <c r="M110" i="4"/>
  <c r="M112" i="4" s="1"/>
  <c r="L119" i="2"/>
  <c r="K112" i="4"/>
  <c r="Q114" i="1"/>
  <c r="J109" i="14"/>
  <c r="J111" i="14" s="1"/>
  <c r="E111" i="10"/>
  <c r="P117" i="8"/>
  <c r="P116" i="8"/>
  <c r="P114" i="5"/>
  <c r="O113" i="4"/>
  <c r="I109" i="3"/>
  <c r="I111" i="3" s="1"/>
  <c r="J114" i="12"/>
  <c r="J111" i="12"/>
  <c r="J115" i="12"/>
  <c r="J116" i="12"/>
  <c r="K112" i="12"/>
  <c r="K118" i="12" s="1"/>
  <c r="N109" i="6"/>
  <c r="N111" i="6" s="1"/>
  <c r="O113" i="5"/>
  <c r="O117" i="5"/>
  <c r="O116" i="5"/>
  <c r="M109" i="2"/>
  <c r="M111" i="2" s="1"/>
  <c r="M115" i="2"/>
  <c r="O114" i="15"/>
  <c r="O112" i="15"/>
  <c r="E116" i="18"/>
  <c r="E115" i="18"/>
  <c r="J116" i="18"/>
  <c r="J115" i="18"/>
  <c r="O116" i="3"/>
  <c r="G115" i="3"/>
  <c r="G85" i="1"/>
  <c r="H85" i="1" s="1"/>
  <c r="F112" i="1"/>
  <c r="G87" i="1" s="1"/>
  <c r="H87" i="1" s="1"/>
  <c r="N114" i="25"/>
  <c r="N111" i="25"/>
  <c r="F112" i="11"/>
  <c r="G87" i="11" s="1"/>
  <c r="H87" i="11" s="1"/>
  <c r="G113" i="1"/>
  <c r="J113" i="22"/>
  <c r="U84" i="11"/>
  <c r="V84" i="11" s="1"/>
  <c r="R111" i="11"/>
  <c r="K113" i="10"/>
  <c r="O113" i="8"/>
  <c r="N109" i="5"/>
  <c r="N111" i="5" s="1"/>
  <c r="M109" i="22"/>
  <c r="M111" i="22" s="1"/>
  <c r="I113" i="11"/>
  <c r="J117" i="25"/>
  <c r="N114" i="1"/>
  <c r="N112" i="1"/>
  <c r="N116" i="1"/>
  <c r="G109" i="14"/>
  <c r="G111" i="14" s="1"/>
  <c r="O117" i="22"/>
  <c r="O113" i="22"/>
  <c r="O112" i="24"/>
  <c r="Q114" i="19"/>
  <c r="Q117" i="19"/>
  <c r="Q112" i="19"/>
  <c r="Q115" i="19"/>
  <c r="N113" i="25"/>
  <c r="Q109" i="11"/>
  <c r="Q111" i="11" s="1"/>
  <c r="J115" i="22"/>
  <c r="J116" i="21"/>
  <c r="Q110" i="18"/>
  <c r="Q112" i="18" s="1"/>
  <c r="N113" i="19"/>
  <c r="H119" i="21"/>
  <c r="J117" i="23"/>
  <c r="J115" i="23"/>
  <c r="J113" i="23"/>
  <c r="J117" i="18"/>
  <c r="K86" i="17"/>
  <c r="E112" i="17"/>
  <c r="M109" i="11"/>
  <c r="M111" i="11" s="1"/>
  <c r="I113" i="14"/>
  <c r="I117" i="14"/>
  <c r="H118" i="10"/>
  <c r="H119" i="10"/>
  <c r="K86" i="10"/>
  <c r="O113" i="10"/>
  <c r="Q113" i="7"/>
  <c r="K85" i="25"/>
  <c r="L85" i="25" s="1"/>
  <c r="H112" i="25"/>
  <c r="K87" i="25" s="1"/>
  <c r="L87" i="25" s="1"/>
  <c r="P117" i="18"/>
  <c r="P116" i="18"/>
  <c r="P113" i="18"/>
  <c r="P115" i="19"/>
  <c r="P116" i="19"/>
  <c r="P112" i="18"/>
  <c r="G110" i="18"/>
  <c r="G112" i="18" s="1"/>
  <c r="K113" i="15"/>
  <c r="G115" i="16"/>
  <c r="G114" i="16"/>
  <c r="G112" i="16"/>
  <c r="G116" i="16"/>
  <c r="J116" i="11"/>
  <c r="N110" i="21"/>
  <c r="N112" i="21" s="1"/>
  <c r="M112" i="23"/>
  <c r="M114" i="23"/>
  <c r="O112" i="18"/>
  <c r="Q116" i="25"/>
  <c r="N110" i="23"/>
  <c r="N112" i="23" s="1"/>
  <c r="I115" i="17"/>
  <c r="K113" i="14"/>
  <c r="G110" i="7"/>
  <c r="G112" i="7" s="1"/>
  <c r="G84" i="21"/>
  <c r="H84" i="21" s="1"/>
  <c r="F111" i="21"/>
  <c r="M111" i="25"/>
  <c r="I111" i="14"/>
  <c r="K115" i="11"/>
  <c r="K113" i="8"/>
  <c r="K117" i="8"/>
  <c r="K112" i="8"/>
  <c r="K116" i="8"/>
  <c r="G115" i="4"/>
  <c r="G111" i="4"/>
  <c r="U84" i="2"/>
  <c r="V84" i="2" s="1"/>
  <c r="R111" i="2"/>
  <c r="F112" i="4"/>
  <c r="G87" i="4" s="1"/>
  <c r="H87" i="4" s="1"/>
  <c r="O116" i="15"/>
  <c r="I116" i="11"/>
  <c r="E116" i="7"/>
  <c r="E114" i="7"/>
  <c r="F119" i="23"/>
  <c r="H118" i="12"/>
  <c r="H119" i="12"/>
  <c r="K86" i="12"/>
  <c r="K84" i="6"/>
  <c r="L84" i="6" s="1"/>
  <c r="H111" i="6"/>
  <c r="K116" i="10"/>
  <c r="N114" i="7"/>
  <c r="E114" i="6"/>
  <c r="O112" i="4"/>
  <c r="M117" i="2"/>
  <c r="I111" i="15"/>
  <c r="H86" i="7"/>
  <c r="O116" i="6"/>
  <c r="P94" i="2"/>
  <c r="Q86" i="2"/>
  <c r="E115" i="15"/>
  <c r="N117" i="11"/>
  <c r="E112" i="10"/>
  <c r="I115" i="5"/>
  <c r="E117" i="4"/>
  <c r="I110" i="18"/>
  <c r="I112" i="18" s="1"/>
  <c r="P115" i="2"/>
  <c r="P116" i="2"/>
  <c r="J114" i="1"/>
  <c r="J112" i="1"/>
  <c r="J116" i="1"/>
  <c r="G84" i="15"/>
  <c r="H84" i="15" s="1"/>
  <c r="F111" i="15"/>
  <c r="E112" i="18"/>
  <c r="J117" i="8"/>
  <c r="J113" i="8"/>
  <c r="J115" i="8"/>
  <c r="E118" i="24"/>
  <c r="G112" i="1"/>
  <c r="K113" i="11"/>
  <c r="G113" i="17"/>
  <c r="O116" i="24"/>
  <c r="K112" i="24"/>
  <c r="K115" i="24"/>
  <c r="K114" i="24"/>
  <c r="K113" i="24"/>
  <c r="J115" i="14"/>
  <c r="O109" i="8"/>
  <c r="O111" i="8" s="1"/>
  <c r="M116" i="17"/>
  <c r="M115" i="17"/>
  <c r="G86" i="11"/>
  <c r="K117" i="24"/>
  <c r="M116" i="24"/>
  <c r="M117" i="24"/>
  <c r="M113" i="24"/>
  <c r="O114" i="22"/>
  <c r="N117" i="25"/>
  <c r="E115" i="21"/>
  <c r="P86" i="25"/>
  <c r="H111" i="25"/>
  <c r="M112" i="17"/>
  <c r="G113" i="12"/>
  <c r="G117" i="12"/>
  <c r="G116" i="12"/>
  <c r="L119" i="8"/>
  <c r="L118" i="8"/>
  <c r="I116" i="22"/>
  <c r="I115" i="22"/>
  <c r="H86" i="22"/>
  <c r="P113" i="19"/>
  <c r="I115" i="15"/>
  <c r="L118" i="12"/>
  <c r="L119" i="12"/>
  <c r="P86" i="12"/>
  <c r="P112" i="25"/>
  <c r="P117" i="25"/>
  <c r="P113" i="25"/>
  <c r="P114" i="25"/>
  <c r="K116" i="18"/>
  <c r="K115" i="15"/>
  <c r="O115" i="8"/>
  <c r="Q115" i="24"/>
  <c r="Q112" i="24"/>
  <c r="Q117" i="24"/>
  <c r="Q113" i="24"/>
  <c r="M113" i="19"/>
  <c r="K84" i="23"/>
  <c r="L84" i="23" s="1"/>
  <c r="H111" i="23"/>
  <c r="U86" i="21"/>
  <c r="R118" i="21"/>
  <c r="R119" i="21"/>
  <c r="P85" i="25"/>
  <c r="Q85" i="25" s="1"/>
  <c r="L112" i="25"/>
  <c r="P87" i="25" s="1"/>
  <c r="Q87" i="25" s="1"/>
  <c r="O116" i="17"/>
  <c r="O111" i="17"/>
  <c r="O112" i="17"/>
  <c r="O115" i="17"/>
  <c r="O114" i="17"/>
  <c r="I114" i="11"/>
  <c r="O113" i="7"/>
  <c r="K86" i="8"/>
  <c r="I112" i="14"/>
  <c r="G111" i="19"/>
  <c r="G112" i="19"/>
  <c r="G113" i="19"/>
  <c r="P117" i="15"/>
  <c r="K114" i="11"/>
  <c r="J111" i="8"/>
  <c r="Q113" i="6"/>
  <c r="H86" i="12"/>
  <c r="G113" i="4"/>
  <c r="G117" i="15"/>
  <c r="J117" i="5"/>
  <c r="G116" i="2"/>
  <c r="Q111" i="10"/>
  <c r="F118" i="23"/>
  <c r="H119" i="16"/>
  <c r="H118" i="16"/>
  <c r="K86" i="16"/>
  <c r="U86" i="12"/>
  <c r="R118" i="12"/>
  <c r="R119" i="12"/>
  <c r="O112" i="10"/>
  <c r="F119" i="10"/>
  <c r="G86" i="10"/>
  <c r="F118" i="10"/>
  <c r="Q114" i="4"/>
  <c r="Q111" i="4"/>
  <c r="Q113" i="4"/>
  <c r="K117" i="4"/>
  <c r="J113" i="5"/>
  <c r="G111" i="3"/>
  <c r="P109" i="2"/>
  <c r="P111" i="2" s="1"/>
  <c r="G114" i="8"/>
  <c r="G112" i="8"/>
  <c r="G115" i="8"/>
  <c r="G116" i="8"/>
  <c r="G111" i="8"/>
  <c r="J110" i="24"/>
  <c r="J112" i="24" s="1"/>
  <c r="N111" i="10"/>
  <c r="N114" i="10"/>
  <c r="N113" i="10"/>
  <c r="N117" i="10"/>
  <c r="K115" i="5"/>
  <c r="Q114" i="6"/>
  <c r="U94" i="3"/>
  <c r="V86" i="3"/>
  <c r="I114" i="12"/>
  <c r="F118" i="7"/>
  <c r="I112" i="2"/>
  <c r="P113" i="22"/>
  <c r="P117" i="22"/>
  <c r="Q110" i="4"/>
  <c r="Q112" i="4" s="1"/>
  <c r="Q112" i="1"/>
  <c r="O117" i="17"/>
  <c r="K112" i="10"/>
  <c r="P84" i="4"/>
  <c r="Q84" i="4" s="1"/>
  <c r="L111" i="4"/>
  <c r="G115" i="5"/>
  <c r="J116" i="2"/>
  <c r="J111" i="18"/>
  <c r="K113" i="16"/>
  <c r="P115" i="8"/>
  <c r="O111" i="6"/>
  <c r="K111" i="5"/>
  <c r="P113" i="2"/>
  <c r="Q117" i="22"/>
  <c r="Q116" i="22"/>
  <c r="Q113" i="22"/>
  <c r="Q115" i="22"/>
  <c r="E114" i="23"/>
  <c r="E117" i="23"/>
  <c r="E112" i="23"/>
  <c r="E115" i="23"/>
  <c r="E113" i="23"/>
  <c r="Q86" i="19"/>
  <c r="P94" i="19"/>
  <c r="K115" i="7"/>
  <c r="K113" i="7"/>
  <c r="K117" i="7"/>
  <c r="Q117" i="16"/>
  <c r="Q115" i="16"/>
  <c r="Q116" i="16"/>
  <c r="Q113" i="16"/>
  <c r="J114" i="18"/>
  <c r="Q114" i="22"/>
  <c r="K94" i="21"/>
  <c r="L86" i="21"/>
  <c r="Q114" i="7"/>
  <c r="Q112" i="7"/>
  <c r="L118" i="6"/>
  <c r="L119" i="6"/>
  <c r="P86" i="6"/>
  <c r="E118" i="1"/>
  <c r="H118" i="1"/>
  <c r="K86" i="1"/>
  <c r="H119" i="1"/>
  <c r="G117" i="24"/>
  <c r="J112" i="21"/>
  <c r="I117" i="16"/>
  <c r="I115" i="16"/>
  <c r="I113" i="16"/>
  <c r="M113" i="17"/>
  <c r="I115" i="24"/>
  <c r="I111" i="24"/>
  <c r="K111" i="22"/>
  <c r="K114" i="22"/>
  <c r="K115" i="22"/>
  <c r="O112" i="21"/>
  <c r="O116" i="21"/>
  <c r="O114" i="21"/>
  <c r="K111" i="1"/>
  <c r="K112" i="1"/>
  <c r="K116" i="1"/>
  <c r="K115" i="1"/>
  <c r="M112" i="24"/>
  <c r="O111" i="1"/>
  <c r="O117" i="1"/>
  <c r="O114" i="1"/>
  <c r="G115" i="22"/>
  <c r="I113" i="22"/>
  <c r="O116" i="19"/>
  <c r="P86" i="15"/>
  <c r="U86" i="17"/>
  <c r="R118" i="17"/>
  <c r="R119" i="17"/>
  <c r="Q116" i="15"/>
  <c r="F118" i="16"/>
  <c r="N117" i="17"/>
  <c r="N111" i="17"/>
  <c r="N114" i="17"/>
  <c r="N113" i="17"/>
  <c r="O115" i="10"/>
  <c r="E116" i="10"/>
  <c r="J117" i="22"/>
  <c r="P115" i="18"/>
  <c r="V86" i="23"/>
  <c r="O113" i="17"/>
  <c r="G86" i="14"/>
  <c r="P116" i="25"/>
  <c r="K114" i="21"/>
  <c r="K115" i="21"/>
  <c r="G114" i="19"/>
  <c r="K116" i="12"/>
  <c r="K115" i="12"/>
  <c r="Q110" i="6"/>
  <c r="Q112" i="6" s="1"/>
  <c r="Q115" i="7"/>
  <c r="I117" i="6"/>
  <c r="J118" i="2"/>
  <c r="K113" i="23"/>
  <c r="R112" i="11"/>
  <c r="U87" i="11" s="1"/>
  <c r="V87" i="11" s="1"/>
  <c r="J116" i="8"/>
  <c r="H118" i="4"/>
  <c r="K86" i="4"/>
  <c r="H119" i="4"/>
  <c r="N111" i="11"/>
  <c r="Q115" i="12"/>
  <c r="E116" i="6"/>
  <c r="M112" i="2"/>
  <c r="G115" i="10"/>
  <c r="K115" i="10"/>
  <c r="K86" i="7"/>
  <c r="J110" i="3"/>
  <c r="J112" i="3" s="1"/>
  <c r="J117" i="2"/>
  <c r="G113" i="8"/>
  <c r="G112" i="21"/>
  <c r="O115" i="14"/>
  <c r="O114" i="14"/>
  <c r="O113" i="14"/>
  <c r="N114" i="14"/>
  <c r="E110" i="12"/>
  <c r="E112" i="12" s="1"/>
  <c r="N115" i="10"/>
  <c r="I113" i="3"/>
  <c r="P111" i="7"/>
  <c r="P114" i="7"/>
  <c r="P116" i="7"/>
  <c r="E117" i="17"/>
  <c r="Q110" i="10"/>
  <c r="Q112" i="10" s="1"/>
  <c r="N109" i="8"/>
  <c r="N111" i="8" s="1"/>
  <c r="N113" i="5"/>
  <c r="N117" i="5"/>
  <c r="J115" i="5"/>
  <c r="E112" i="6"/>
  <c r="J116" i="5"/>
  <c r="I111" i="2"/>
  <c r="P116" i="22"/>
  <c r="K111" i="10"/>
  <c r="G114" i="3"/>
  <c r="E117" i="3"/>
  <c r="J112" i="18"/>
  <c r="M117" i="14"/>
  <c r="G114" i="10"/>
  <c r="O114" i="8"/>
  <c r="P117" i="7"/>
  <c r="K112" i="5"/>
  <c r="I115" i="2"/>
  <c r="I114" i="3"/>
  <c r="G84" i="1"/>
  <c r="H84" i="1" s="1"/>
  <c r="F111" i="1"/>
  <c r="N115" i="23"/>
  <c r="N117" i="23"/>
  <c r="J117" i="14"/>
  <c r="J114" i="14"/>
  <c r="U86" i="15"/>
  <c r="R119" i="15"/>
  <c r="R118" i="15"/>
  <c r="M112" i="22"/>
  <c r="M114" i="22"/>
  <c r="M113" i="22"/>
  <c r="M117" i="22"/>
  <c r="E114" i="14"/>
  <c r="E117" i="14"/>
  <c r="E112" i="14"/>
  <c r="E113" i="14"/>
  <c r="E111" i="14"/>
  <c r="K86" i="5"/>
  <c r="P117" i="5"/>
  <c r="P113" i="5"/>
  <c r="P116" i="5"/>
  <c r="O115" i="2"/>
  <c r="O116" i="2"/>
  <c r="O114" i="4"/>
  <c r="O115" i="4"/>
  <c r="N114" i="23"/>
  <c r="G113" i="18"/>
  <c r="E113" i="18"/>
  <c r="Q117" i="7"/>
  <c r="G109" i="16"/>
  <c r="G111" i="16" s="1"/>
  <c r="K116" i="15"/>
  <c r="K112" i="15"/>
  <c r="E116" i="23"/>
  <c r="E111" i="18"/>
  <c r="J114" i="22"/>
  <c r="G112" i="22"/>
  <c r="O114" i="19"/>
  <c r="I112" i="1"/>
  <c r="I114" i="1"/>
  <c r="I111" i="1"/>
  <c r="J117" i="24"/>
  <c r="K109" i="24"/>
  <c r="K111" i="24" s="1"/>
  <c r="Q109" i="19"/>
  <c r="Q111" i="19" s="1"/>
  <c r="G115" i="15"/>
  <c r="K115" i="14"/>
  <c r="O114" i="24"/>
  <c r="M116" i="25"/>
  <c r="J112" i="22"/>
  <c r="G114" i="18"/>
  <c r="G117" i="11"/>
  <c r="F119" i="25"/>
  <c r="G86" i="25"/>
  <c r="F118" i="25"/>
  <c r="E109" i="21"/>
  <c r="E111" i="21" s="1"/>
  <c r="G109" i="1"/>
  <c r="G111" i="1" s="1"/>
  <c r="Q117" i="25"/>
  <c r="G116" i="23"/>
  <c r="G117" i="23"/>
  <c r="G113" i="23"/>
  <c r="N116" i="25"/>
  <c r="N110" i="25"/>
  <c r="N112" i="25" s="1"/>
  <c r="M115" i="21"/>
  <c r="M114" i="21"/>
  <c r="M111" i="21"/>
  <c r="J111" i="21"/>
  <c r="P115" i="23"/>
  <c r="P114" i="23"/>
  <c r="P111" i="23"/>
  <c r="P112" i="23"/>
  <c r="G94" i="18"/>
  <c r="H86" i="18"/>
  <c r="O115" i="15"/>
  <c r="K117" i="15"/>
  <c r="I114" i="16"/>
  <c r="N115" i="1"/>
  <c r="M116" i="1"/>
  <c r="G114" i="22"/>
  <c r="P116" i="23"/>
  <c r="P111" i="21"/>
  <c r="P114" i="21"/>
  <c r="I113" i="24"/>
  <c r="K110" i="25"/>
  <c r="K112" i="25" s="1"/>
  <c r="K113" i="22"/>
  <c r="E117" i="25"/>
  <c r="I116" i="23"/>
  <c r="I115" i="23"/>
  <c r="E117" i="18"/>
  <c r="H119" i="18"/>
  <c r="O113" i="21"/>
  <c r="K117" i="1"/>
  <c r="O113" i="1"/>
  <c r="Q114" i="16"/>
  <c r="I115" i="1"/>
  <c r="E116" i="15"/>
  <c r="K110" i="16"/>
  <c r="K112" i="16" s="1"/>
  <c r="M113" i="18"/>
  <c r="M117" i="18"/>
  <c r="I110" i="11"/>
  <c r="I112" i="11" s="1"/>
  <c r="K113" i="18"/>
  <c r="P115" i="15"/>
  <c r="F119" i="16"/>
  <c r="G113" i="15"/>
  <c r="G114" i="24"/>
  <c r="N115" i="19"/>
  <c r="I113" i="15"/>
  <c r="P116" i="15"/>
  <c r="O109" i="16"/>
  <c r="O111" i="16" s="1"/>
  <c r="P115" i="14"/>
  <c r="P114" i="14"/>
  <c r="N117" i="12"/>
  <c r="N112" i="12"/>
  <c r="N114" i="12"/>
  <c r="N113" i="12"/>
  <c r="J115" i="7"/>
  <c r="J113" i="7"/>
  <c r="J117" i="7"/>
  <c r="I109" i="6"/>
  <c r="I111" i="6" s="1"/>
  <c r="P84" i="24"/>
  <c r="Q84" i="24" s="1"/>
  <c r="L111" i="24"/>
  <c r="J111" i="23"/>
  <c r="N112" i="19"/>
  <c r="N118" i="19" s="1"/>
  <c r="J115" i="17"/>
  <c r="J116" i="17"/>
  <c r="E111" i="19"/>
  <c r="E112" i="19"/>
  <c r="E115" i="19"/>
  <c r="E116" i="19"/>
  <c r="E114" i="19"/>
  <c r="I116" i="16"/>
  <c r="I111" i="11"/>
  <c r="J114" i="7"/>
  <c r="R118" i="1"/>
  <c r="U86" i="1"/>
  <c r="R119" i="1"/>
  <c r="O117" i="21"/>
  <c r="P117" i="23"/>
  <c r="N116" i="17"/>
  <c r="Q115" i="17"/>
  <c r="M114" i="17"/>
  <c r="I116" i="14"/>
  <c r="K113" i="12"/>
  <c r="K112" i="11"/>
  <c r="G116" i="3"/>
  <c r="Q117" i="5"/>
  <c r="Q116" i="5"/>
  <c r="G117" i="4"/>
  <c r="K117" i="23"/>
  <c r="J116" i="10"/>
  <c r="O113" i="6"/>
  <c r="Q112" i="5"/>
  <c r="K114" i="4"/>
  <c r="G113" i="2"/>
  <c r="J111" i="19"/>
  <c r="J113" i="19"/>
  <c r="O109" i="11"/>
  <c r="O111" i="11" s="1"/>
  <c r="J113" i="16"/>
  <c r="J115" i="16"/>
  <c r="H119" i="3"/>
  <c r="K86" i="3"/>
  <c r="F119" i="2"/>
  <c r="G86" i="2"/>
  <c r="J113" i="2"/>
  <c r="G109" i="12"/>
  <c r="G111" i="12" s="1"/>
  <c r="E111" i="4"/>
  <c r="U84" i="6"/>
  <c r="V84" i="6" s="1"/>
  <c r="R111" i="6"/>
  <c r="M113" i="4"/>
  <c r="G111" i="21"/>
  <c r="O111" i="12"/>
  <c r="O112" i="12"/>
  <c r="O113" i="12"/>
  <c r="O114" i="12"/>
  <c r="O117" i="12"/>
  <c r="E117" i="8"/>
  <c r="O116" i="7"/>
  <c r="F118" i="6"/>
  <c r="J109" i="1"/>
  <c r="J111" i="1" s="1"/>
  <c r="I115" i="11"/>
  <c r="M110" i="6"/>
  <c r="M112" i="6" s="1"/>
  <c r="E112" i="7"/>
  <c r="E115" i="2"/>
  <c r="E114" i="2"/>
  <c r="L86" i="24"/>
  <c r="I112" i="12"/>
  <c r="N114" i="5"/>
  <c r="U84" i="10"/>
  <c r="V84" i="10" s="1"/>
  <c r="R111" i="10"/>
  <c r="K113" i="6"/>
  <c r="L118" i="7"/>
  <c r="L119" i="7"/>
  <c r="P86" i="7"/>
  <c r="K116" i="4"/>
  <c r="N113" i="2"/>
  <c r="P118" i="6"/>
  <c r="P119" i="6"/>
  <c r="K94" i="18" l="1"/>
  <c r="Q119" i="8"/>
  <c r="Q118" i="23"/>
  <c r="I118" i="16"/>
  <c r="L118" i="15"/>
  <c r="P118" i="22"/>
  <c r="L119" i="15"/>
  <c r="P118" i="4"/>
  <c r="F118" i="14"/>
  <c r="F119" i="5"/>
  <c r="F119" i="17"/>
  <c r="F118" i="17"/>
  <c r="P118" i="3"/>
  <c r="E119" i="24"/>
  <c r="H119" i="11"/>
  <c r="R118" i="22"/>
  <c r="K118" i="25"/>
  <c r="H118" i="3"/>
  <c r="N119" i="24"/>
  <c r="Q118" i="3"/>
  <c r="J118" i="4"/>
  <c r="U86" i="22"/>
  <c r="M118" i="3"/>
  <c r="K118" i="23"/>
  <c r="E118" i="3"/>
  <c r="I118" i="23"/>
  <c r="F118" i="2"/>
  <c r="P86" i="21"/>
  <c r="Q86" i="21" s="1"/>
  <c r="F119" i="22"/>
  <c r="L119" i="21"/>
  <c r="U94" i="23"/>
  <c r="R119" i="23"/>
  <c r="G86" i="19"/>
  <c r="H86" i="19" s="1"/>
  <c r="M119" i="7"/>
  <c r="R118" i="23"/>
  <c r="K118" i="17"/>
  <c r="L118" i="14"/>
  <c r="F118" i="22"/>
  <c r="F119" i="19"/>
  <c r="J118" i="16"/>
  <c r="L119" i="23"/>
  <c r="H119" i="14"/>
  <c r="H119" i="17"/>
  <c r="U86" i="8"/>
  <c r="V86" i="8" s="1"/>
  <c r="P86" i="10"/>
  <c r="P94" i="10" s="1"/>
  <c r="P119" i="3"/>
  <c r="Q119" i="14"/>
  <c r="L118" i="16"/>
  <c r="P86" i="16"/>
  <c r="P94" i="16" s="1"/>
  <c r="I119" i="4"/>
  <c r="O118" i="14"/>
  <c r="H118" i="17"/>
  <c r="M118" i="16"/>
  <c r="O118" i="23"/>
  <c r="P118" i="17"/>
  <c r="P86" i="14"/>
  <c r="P94" i="14" s="1"/>
  <c r="L119" i="14"/>
  <c r="O118" i="22"/>
  <c r="K119" i="17"/>
  <c r="F118" i="5"/>
  <c r="H118" i="14"/>
  <c r="Q86" i="3"/>
  <c r="N119" i="16"/>
  <c r="P118" i="24"/>
  <c r="F119" i="18"/>
  <c r="U86" i="18"/>
  <c r="U94" i="18" s="1"/>
  <c r="L118" i="23"/>
  <c r="F118" i="18"/>
  <c r="R119" i="18"/>
  <c r="P118" i="14"/>
  <c r="N119" i="3"/>
  <c r="I118" i="19"/>
  <c r="K86" i="22"/>
  <c r="H118" i="22"/>
  <c r="Q119" i="23"/>
  <c r="J118" i="5"/>
  <c r="H118" i="7"/>
  <c r="I118" i="8"/>
  <c r="G119" i="6"/>
  <c r="N118" i="3"/>
  <c r="P118" i="19"/>
  <c r="M118" i="15"/>
  <c r="E118" i="2"/>
  <c r="O119" i="23"/>
  <c r="Q118" i="16"/>
  <c r="N118" i="4"/>
  <c r="I119" i="19"/>
  <c r="F119" i="14"/>
  <c r="P118" i="1"/>
  <c r="J118" i="10"/>
  <c r="Q119" i="3"/>
  <c r="H119" i="5"/>
  <c r="M118" i="7"/>
  <c r="F118" i="8"/>
  <c r="H118" i="11"/>
  <c r="H118" i="5"/>
  <c r="R119" i="7"/>
  <c r="N118" i="16"/>
  <c r="P119" i="17"/>
  <c r="P118" i="12"/>
  <c r="K118" i="21"/>
  <c r="J118" i="7"/>
  <c r="F119" i="8"/>
  <c r="O119" i="25"/>
  <c r="P86" i="11"/>
  <c r="Q86" i="11" s="1"/>
  <c r="H118" i="19"/>
  <c r="U86" i="7"/>
  <c r="U94" i="7" s="1"/>
  <c r="L119" i="11"/>
  <c r="M119" i="15"/>
  <c r="K118" i="16"/>
  <c r="Q118" i="12"/>
  <c r="G118" i="10"/>
  <c r="N119" i="4"/>
  <c r="Q118" i="8"/>
  <c r="J119" i="4"/>
  <c r="G118" i="23"/>
  <c r="K118" i="2"/>
  <c r="G119" i="25"/>
  <c r="G94" i="22"/>
  <c r="H119" i="15"/>
  <c r="N118" i="7"/>
  <c r="H118" i="15"/>
  <c r="Q119" i="2"/>
  <c r="U86" i="4"/>
  <c r="U94" i="4" s="1"/>
  <c r="H119" i="19"/>
  <c r="R118" i="4"/>
  <c r="P119" i="24"/>
  <c r="N118" i="2"/>
  <c r="K119" i="2"/>
  <c r="N119" i="18"/>
  <c r="N118" i="14"/>
  <c r="H119" i="7"/>
  <c r="P119" i="14"/>
  <c r="P119" i="10"/>
  <c r="J119" i="10"/>
  <c r="J119" i="2"/>
  <c r="K119" i="7"/>
  <c r="P119" i="12"/>
  <c r="P118" i="18"/>
  <c r="M119" i="3"/>
  <c r="N119" i="2"/>
  <c r="K119" i="21"/>
  <c r="G119" i="10"/>
  <c r="N119" i="14"/>
  <c r="F119" i="11"/>
  <c r="I119" i="18"/>
  <c r="P118" i="16"/>
  <c r="E119" i="2"/>
  <c r="E119" i="8"/>
  <c r="O119" i="14"/>
  <c r="F118" i="11"/>
  <c r="Q119" i="18"/>
  <c r="K119" i="19"/>
  <c r="L119" i="17"/>
  <c r="P86" i="17"/>
  <c r="L118" i="17"/>
  <c r="I119" i="8"/>
  <c r="J119" i="24"/>
  <c r="J118" i="24"/>
  <c r="G119" i="5"/>
  <c r="P119" i="22"/>
  <c r="E119" i="3"/>
  <c r="Q119" i="12"/>
  <c r="P119" i="19"/>
  <c r="O119" i="22"/>
  <c r="I119" i="25"/>
  <c r="J119" i="5"/>
  <c r="J119" i="16"/>
  <c r="Q119" i="5"/>
  <c r="J119" i="7"/>
  <c r="I119" i="23"/>
  <c r="P119" i="18"/>
  <c r="P118" i="15"/>
  <c r="K119" i="18"/>
  <c r="Q119" i="16"/>
  <c r="P119" i="8"/>
  <c r="K119" i="6"/>
  <c r="K118" i="18"/>
  <c r="G87" i="12"/>
  <c r="F119" i="12"/>
  <c r="F118" i="12"/>
  <c r="K119" i="23"/>
  <c r="K119" i="16"/>
  <c r="I119" i="5"/>
  <c r="M119" i="14"/>
  <c r="M119" i="8"/>
  <c r="M118" i="14"/>
  <c r="P87" i="22"/>
  <c r="L118" i="22"/>
  <c r="G119" i="23"/>
  <c r="P119" i="4"/>
  <c r="O119" i="8"/>
  <c r="O118" i="8"/>
  <c r="Q119" i="6"/>
  <c r="Q118" i="6"/>
  <c r="G119" i="12"/>
  <c r="G118" i="12"/>
  <c r="E118" i="21"/>
  <c r="E119" i="21"/>
  <c r="K119" i="24"/>
  <c r="K118" i="24"/>
  <c r="I119" i="7"/>
  <c r="I118" i="7"/>
  <c r="M118" i="2"/>
  <c r="M119" i="2"/>
  <c r="M118" i="4"/>
  <c r="M119" i="4"/>
  <c r="I118" i="10"/>
  <c r="I119" i="10"/>
  <c r="K94" i="4"/>
  <c r="L86" i="4"/>
  <c r="E119" i="23"/>
  <c r="E118" i="23"/>
  <c r="O119" i="18"/>
  <c r="O118" i="18"/>
  <c r="Q118" i="15"/>
  <c r="Q119" i="15"/>
  <c r="M118" i="11"/>
  <c r="M119" i="11"/>
  <c r="O118" i="12"/>
  <c r="O119" i="12"/>
  <c r="G94" i="2"/>
  <c r="H86" i="2"/>
  <c r="M118" i="19"/>
  <c r="M119" i="19"/>
  <c r="O118" i="16"/>
  <c r="O119" i="16"/>
  <c r="E119" i="18"/>
  <c r="E118" i="18"/>
  <c r="F119" i="1"/>
  <c r="G86" i="1"/>
  <c r="F118" i="1"/>
  <c r="P94" i="7"/>
  <c r="Q86" i="7"/>
  <c r="G118" i="21"/>
  <c r="G119" i="21"/>
  <c r="O119" i="11"/>
  <c r="O118" i="11"/>
  <c r="J119" i="23"/>
  <c r="J118" i="23"/>
  <c r="P94" i="21"/>
  <c r="H86" i="25"/>
  <c r="G94" i="25"/>
  <c r="I119" i="1"/>
  <c r="I118" i="1"/>
  <c r="K119" i="25"/>
  <c r="N118" i="11"/>
  <c r="N119" i="11"/>
  <c r="N118" i="17"/>
  <c r="N119" i="17"/>
  <c r="Q86" i="15"/>
  <c r="P94" i="15"/>
  <c r="K118" i="5"/>
  <c r="K119" i="5"/>
  <c r="E118" i="6"/>
  <c r="E119" i="6"/>
  <c r="J118" i="8"/>
  <c r="J119" i="8"/>
  <c r="H119" i="8"/>
  <c r="M119" i="23"/>
  <c r="M118" i="23"/>
  <c r="K94" i="17"/>
  <c r="L86" i="17"/>
  <c r="G118" i="22"/>
  <c r="G119" i="22"/>
  <c r="J118" i="6"/>
  <c r="J119" i="6"/>
  <c r="I118" i="3"/>
  <c r="I119" i="3"/>
  <c r="O119" i="4"/>
  <c r="O118" i="4"/>
  <c r="K94" i="11"/>
  <c r="L86" i="11"/>
  <c r="F118" i="4"/>
  <c r="F119" i="4"/>
  <c r="G86" i="4"/>
  <c r="E119" i="12"/>
  <c r="E118" i="12"/>
  <c r="E119" i="11"/>
  <c r="E118" i="11"/>
  <c r="U94" i="14"/>
  <c r="V86" i="14"/>
  <c r="E118" i="15"/>
  <c r="E119" i="15"/>
  <c r="O119" i="3"/>
  <c r="O118" i="3"/>
  <c r="G118" i="24"/>
  <c r="G119" i="24"/>
  <c r="J118" i="11"/>
  <c r="J119" i="11"/>
  <c r="H118" i="2"/>
  <c r="H119" i="2"/>
  <c r="K86" i="2"/>
  <c r="G119" i="7"/>
  <c r="G118" i="7"/>
  <c r="I119" i="17"/>
  <c r="I118" i="17"/>
  <c r="I118" i="18"/>
  <c r="K118" i="6"/>
  <c r="E119" i="14"/>
  <c r="E118" i="14"/>
  <c r="I118" i="2"/>
  <c r="I119" i="2"/>
  <c r="K119" i="22"/>
  <c r="K118" i="22"/>
  <c r="P94" i="6"/>
  <c r="Q86" i="6"/>
  <c r="L119" i="24"/>
  <c r="P86" i="24"/>
  <c r="L118" i="24"/>
  <c r="M118" i="24"/>
  <c r="M119" i="24"/>
  <c r="P119" i="21"/>
  <c r="P118" i="21"/>
  <c r="K94" i="5"/>
  <c r="L86" i="5"/>
  <c r="K94" i="7"/>
  <c r="L86" i="7"/>
  <c r="G94" i="14"/>
  <c r="H86" i="14"/>
  <c r="O118" i="21"/>
  <c r="O119" i="21"/>
  <c r="I119" i="24"/>
  <c r="I118" i="24"/>
  <c r="Q119" i="7"/>
  <c r="Q118" i="7"/>
  <c r="O118" i="6"/>
  <c r="O119" i="6"/>
  <c r="H118" i="8"/>
  <c r="P94" i="12"/>
  <c r="Q86" i="12"/>
  <c r="H119" i="25"/>
  <c r="K86" i="25"/>
  <c r="H118" i="25"/>
  <c r="G94" i="11"/>
  <c r="H86" i="11"/>
  <c r="F119" i="15"/>
  <c r="G86" i="15"/>
  <c r="F118" i="15"/>
  <c r="K94" i="10"/>
  <c r="L86" i="10"/>
  <c r="E118" i="25"/>
  <c r="E119" i="25"/>
  <c r="N118" i="5"/>
  <c r="N119" i="5"/>
  <c r="G94" i="5"/>
  <c r="H86" i="5"/>
  <c r="O119" i="5"/>
  <c r="O118" i="5"/>
  <c r="U94" i="25"/>
  <c r="V86" i="25"/>
  <c r="J118" i="25"/>
  <c r="J119" i="25"/>
  <c r="N118" i="23"/>
  <c r="N119" i="23"/>
  <c r="G119" i="18"/>
  <c r="G118" i="18"/>
  <c r="O119" i="7"/>
  <c r="O118" i="7"/>
  <c r="I118" i="22"/>
  <c r="I119" i="22"/>
  <c r="V86" i="16"/>
  <c r="U94" i="16"/>
  <c r="J118" i="21"/>
  <c r="J119" i="21"/>
  <c r="O118" i="1"/>
  <c r="O119" i="1"/>
  <c r="K94" i="1"/>
  <c r="L86" i="1"/>
  <c r="N118" i="10"/>
  <c r="N119" i="10"/>
  <c r="P118" i="2"/>
  <c r="P119" i="2"/>
  <c r="U94" i="12"/>
  <c r="V86" i="12"/>
  <c r="Q119" i="24"/>
  <c r="Q118" i="24"/>
  <c r="P94" i="8"/>
  <c r="Q86" i="8"/>
  <c r="E118" i="17"/>
  <c r="E119" i="17"/>
  <c r="I118" i="15"/>
  <c r="I119" i="15"/>
  <c r="H119" i="6"/>
  <c r="K86" i="6"/>
  <c r="H118" i="6"/>
  <c r="G119" i="4"/>
  <c r="G118" i="4"/>
  <c r="G118" i="16"/>
  <c r="G119" i="16"/>
  <c r="Q118" i="19"/>
  <c r="Q119" i="19"/>
  <c r="N119" i="25"/>
  <c r="N118" i="25"/>
  <c r="M119" i="10"/>
  <c r="M118" i="10"/>
  <c r="G94" i="17"/>
  <c r="H86" i="17"/>
  <c r="Q118" i="21"/>
  <c r="Q119" i="21"/>
  <c r="Q118" i="22"/>
  <c r="Q119" i="22"/>
  <c r="I118" i="12"/>
  <c r="I119" i="12"/>
  <c r="K94" i="15"/>
  <c r="L86" i="15"/>
  <c r="K118" i="7"/>
  <c r="Q119" i="25"/>
  <c r="Q118" i="25"/>
  <c r="K118" i="14"/>
  <c r="K119" i="14"/>
  <c r="G94" i="8"/>
  <c r="H86" i="8"/>
  <c r="U94" i="24"/>
  <c r="V86" i="24"/>
  <c r="Q86" i="14"/>
  <c r="Q118" i="18"/>
  <c r="Q118" i="5"/>
  <c r="M119" i="18"/>
  <c r="M118" i="18"/>
  <c r="J119" i="19"/>
  <c r="J118" i="19"/>
  <c r="K118" i="15"/>
  <c r="K119" i="15"/>
  <c r="K118" i="10"/>
  <c r="K119" i="10"/>
  <c r="P118" i="7"/>
  <c r="P119" i="7"/>
  <c r="G119" i="3"/>
  <c r="G118" i="3"/>
  <c r="G94" i="10"/>
  <c r="H86" i="10"/>
  <c r="P94" i="25"/>
  <c r="Q86" i="25"/>
  <c r="J119" i="1"/>
  <c r="J118" i="1"/>
  <c r="K118" i="4"/>
  <c r="K119" i="4"/>
  <c r="K94" i="14"/>
  <c r="L86" i="14"/>
  <c r="N119" i="1"/>
  <c r="N118" i="1"/>
  <c r="O118" i="2"/>
  <c r="O119" i="2"/>
  <c r="K118" i="3"/>
  <c r="K119" i="3"/>
  <c r="N118" i="21"/>
  <c r="N119" i="21"/>
  <c r="M118" i="6"/>
  <c r="M119" i="6"/>
  <c r="R119" i="19"/>
  <c r="U86" i="19"/>
  <c r="R118" i="19"/>
  <c r="N119" i="15"/>
  <c r="N118" i="15"/>
  <c r="G94" i="24"/>
  <c r="H86" i="24"/>
  <c r="P94" i="23"/>
  <c r="Q86" i="23"/>
  <c r="R119" i="10"/>
  <c r="U86" i="10"/>
  <c r="R118" i="10"/>
  <c r="E118" i="4"/>
  <c r="E119" i="4"/>
  <c r="E118" i="19"/>
  <c r="E119" i="19"/>
  <c r="N119" i="12"/>
  <c r="N118" i="12"/>
  <c r="E119" i="16"/>
  <c r="Q119" i="1"/>
  <c r="Q118" i="1"/>
  <c r="N118" i="8"/>
  <c r="N119" i="8"/>
  <c r="J118" i="18"/>
  <c r="J119" i="18"/>
  <c r="L119" i="25"/>
  <c r="O119" i="10"/>
  <c r="O118" i="10"/>
  <c r="R118" i="11"/>
  <c r="R119" i="11"/>
  <c r="U86" i="11"/>
  <c r="L119" i="5"/>
  <c r="L118" i="5"/>
  <c r="P86" i="5"/>
  <c r="I118" i="21"/>
  <c r="I119" i="21"/>
  <c r="G119" i="11"/>
  <c r="G118" i="11"/>
  <c r="J118" i="17"/>
  <c r="J119" i="17"/>
  <c r="E119" i="7"/>
  <c r="E118" i="7"/>
  <c r="M119" i="12"/>
  <c r="M118" i="12"/>
  <c r="M119" i="16"/>
  <c r="K94" i="3"/>
  <c r="L86" i="3"/>
  <c r="U94" i="15"/>
  <c r="V86" i="15"/>
  <c r="I118" i="6"/>
  <c r="I119" i="6"/>
  <c r="M118" i="21"/>
  <c r="M119" i="21"/>
  <c r="O118" i="24"/>
  <c r="O119" i="24"/>
  <c r="K94" i="16"/>
  <c r="L86" i="16"/>
  <c r="P118" i="5"/>
  <c r="P119" i="5"/>
  <c r="J118" i="22"/>
  <c r="J119" i="22"/>
  <c r="G119" i="1"/>
  <c r="G118" i="1"/>
  <c r="M118" i="17"/>
  <c r="M119" i="17"/>
  <c r="G119" i="8"/>
  <c r="G118" i="8"/>
  <c r="G118" i="19"/>
  <c r="G119" i="19"/>
  <c r="U94" i="21"/>
  <c r="V86" i="21"/>
  <c r="L118" i="25"/>
  <c r="K94" i="12"/>
  <c r="L86" i="12"/>
  <c r="I119" i="14"/>
  <c r="I118" i="14"/>
  <c r="Q119" i="11"/>
  <c r="Q118" i="11"/>
  <c r="E118" i="10"/>
  <c r="E119" i="10"/>
  <c r="V86" i="5"/>
  <c r="U94" i="5"/>
  <c r="E118" i="5"/>
  <c r="E119" i="5"/>
  <c r="J118" i="3"/>
  <c r="J119" i="3"/>
  <c r="P118" i="11"/>
  <c r="P119" i="11"/>
  <c r="M119" i="1"/>
  <c r="M118" i="1"/>
  <c r="G118" i="2"/>
  <c r="G119" i="2"/>
  <c r="N119" i="19"/>
  <c r="G118" i="15"/>
  <c r="G119" i="15"/>
  <c r="Q119" i="17"/>
  <c r="Q118" i="17"/>
  <c r="I118" i="5"/>
  <c r="I119" i="16"/>
  <c r="I119" i="11"/>
  <c r="I118" i="11"/>
  <c r="K94" i="19"/>
  <c r="L86" i="19"/>
  <c r="O118" i="15"/>
  <c r="O119" i="15"/>
  <c r="J118" i="12"/>
  <c r="J119" i="12"/>
  <c r="J118" i="14"/>
  <c r="J119" i="14"/>
  <c r="N119" i="22"/>
  <c r="N118" i="22"/>
  <c r="J119" i="15"/>
  <c r="J118" i="15"/>
  <c r="K87" i="24"/>
  <c r="H118" i="24"/>
  <c r="H119" i="24"/>
  <c r="V86" i="22"/>
  <c r="U94" i="22"/>
  <c r="K119" i="12"/>
  <c r="N119" i="7"/>
  <c r="P119" i="15"/>
  <c r="R118" i="6"/>
  <c r="R119" i="6"/>
  <c r="U86" i="6"/>
  <c r="U94" i="1"/>
  <c r="V86" i="1"/>
  <c r="U94" i="17"/>
  <c r="V86" i="17"/>
  <c r="M118" i="25"/>
  <c r="M119" i="25"/>
  <c r="P119" i="23"/>
  <c r="P118" i="23"/>
  <c r="M118" i="22"/>
  <c r="M119" i="22"/>
  <c r="K118" i="11"/>
  <c r="K119" i="11"/>
  <c r="K118" i="1"/>
  <c r="K119" i="1"/>
  <c r="L118" i="4"/>
  <c r="L119" i="4"/>
  <c r="P86" i="4"/>
  <c r="Q119" i="4"/>
  <c r="Q118" i="4"/>
  <c r="Q118" i="10"/>
  <c r="Q119" i="10"/>
  <c r="K94" i="8"/>
  <c r="L86" i="8"/>
  <c r="O119" i="17"/>
  <c r="O118" i="17"/>
  <c r="H118" i="23"/>
  <c r="K86" i="23"/>
  <c r="H119" i="23"/>
  <c r="P119" i="25"/>
  <c r="P118" i="25"/>
  <c r="R119" i="2"/>
  <c r="U86" i="2"/>
  <c r="R118" i="2"/>
  <c r="K119" i="8"/>
  <c r="K118" i="8"/>
  <c r="F118" i="21"/>
  <c r="F119" i="21"/>
  <c r="G86" i="21"/>
  <c r="G118" i="14"/>
  <c r="G119" i="14"/>
  <c r="N119" i="6"/>
  <c r="N118" i="6"/>
  <c r="M118" i="5"/>
  <c r="M119" i="5"/>
  <c r="O118" i="19"/>
  <c r="O119" i="19"/>
  <c r="G119" i="17"/>
  <c r="G118" i="17"/>
  <c r="H86" i="3"/>
  <c r="G94" i="3"/>
  <c r="G94" i="19" l="1"/>
  <c r="Q86" i="16"/>
  <c r="U94" i="8"/>
  <c r="Q86" i="10"/>
  <c r="V86" i="18"/>
  <c r="V86" i="4"/>
  <c r="P94" i="11"/>
  <c r="K94" i="22"/>
  <c r="L86" i="22"/>
  <c r="V86" i="7"/>
  <c r="P94" i="17"/>
  <c r="Q86" i="17"/>
  <c r="Q87" i="22"/>
  <c r="P94" i="22"/>
  <c r="H87" i="12"/>
  <c r="G94" i="12"/>
  <c r="U94" i="2"/>
  <c r="V86" i="2"/>
  <c r="U94" i="6"/>
  <c r="V86" i="6"/>
  <c r="P94" i="5"/>
  <c r="Q86" i="5"/>
  <c r="V86" i="19"/>
  <c r="U94" i="19"/>
  <c r="K94" i="6"/>
  <c r="L86" i="6"/>
  <c r="K94" i="2"/>
  <c r="L86" i="2"/>
  <c r="H86" i="15"/>
  <c r="G94" i="15"/>
  <c r="G94" i="4"/>
  <c r="H86" i="4"/>
  <c r="H86" i="1"/>
  <c r="G94" i="1"/>
  <c r="G94" i="21"/>
  <c r="H86" i="21"/>
  <c r="U94" i="11"/>
  <c r="V86" i="11"/>
  <c r="L87" i="24"/>
  <c r="K94" i="24"/>
  <c r="K94" i="23"/>
  <c r="L86" i="23"/>
  <c r="L86" i="25"/>
  <c r="K94" i="25"/>
  <c r="P94" i="24"/>
  <c r="Q86" i="24"/>
  <c r="P94" i="4"/>
  <c r="Q86" i="4"/>
  <c r="U94" i="10"/>
  <c r="V86" i="10"/>
  <c r="C36" i="22" l="1"/>
  <c r="C35" i="22"/>
  <c r="C34" i="22"/>
  <c r="C33" i="22"/>
  <c r="C32" i="22"/>
  <c r="C31" i="22"/>
  <c r="C30" i="22"/>
  <c r="C36" i="25"/>
  <c r="C35" i="25"/>
  <c r="C34" i="25"/>
  <c r="C33" i="25"/>
  <c r="C32" i="25"/>
  <c r="C31" i="25"/>
  <c r="C30" i="25"/>
  <c r="C31" i="2"/>
  <c r="C31" i="3"/>
  <c r="C31" i="4"/>
  <c r="C31" i="5"/>
  <c r="C31" i="6"/>
  <c r="C31" i="7"/>
  <c r="C31" i="8"/>
  <c r="C31" i="10"/>
  <c r="C31" i="11"/>
  <c r="C31" i="12"/>
  <c r="C31" i="14"/>
  <c r="C31" i="16"/>
  <c r="C31" i="15"/>
  <c r="C31" i="18"/>
  <c r="C31" i="17"/>
  <c r="C31" i="19"/>
  <c r="C31" i="23"/>
  <c r="C31" i="21"/>
  <c r="C31" i="1"/>
  <c r="C30" i="7"/>
  <c r="H37" i="25" l="1"/>
  <c r="F37" i="22"/>
  <c r="I37" i="25"/>
  <c r="G37" i="22"/>
  <c r="J37" i="25"/>
  <c r="H37" i="22"/>
  <c r="F37" i="25"/>
  <c r="I37" i="22"/>
  <c r="J37" i="22"/>
  <c r="G37" i="25"/>
  <c r="F94" i="24" l="1"/>
  <c r="H89" i="24"/>
  <c r="F94" i="25" l="1"/>
  <c r="H89" i="25"/>
  <c r="F94" i="21"/>
  <c r="H89" i="21"/>
  <c r="F94" i="19"/>
  <c r="H89" i="19"/>
  <c r="F94" i="18"/>
  <c r="H89" i="18"/>
  <c r="F94" i="16"/>
  <c r="H89" i="16"/>
  <c r="F94" i="12"/>
  <c r="H89" i="12"/>
  <c r="F94" i="10"/>
  <c r="H89" i="10"/>
  <c r="F94" i="7"/>
  <c r="H89" i="7"/>
  <c r="F94" i="5"/>
  <c r="H89" i="5"/>
  <c r="F94" i="3"/>
  <c r="H89" i="3"/>
  <c r="F94" i="1"/>
  <c r="H89" i="1"/>
  <c r="F94" i="22"/>
  <c r="H89" i="22"/>
  <c r="F94" i="23"/>
  <c r="H89" i="23"/>
  <c r="F94" i="17"/>
  <c r="H89" i="17"/>
  <c r="F94" i="15"/>
  <c r="H89" i="15"/>
  <c r="F94" i="14"/>
  <c r="H89" i="14"/>
  <c r="F94" i="11"/>
  <c r="H89" i="11"/>
  <c r="F94" i="8"/>
  <c r="H89" i="8"/>
  <c r="F94" i="6"/>
  <c r="H89" i="6"/>
  <c r="F94" i="4"/>
  <c r="H89" i="4"/>
  <c r="F94" i="2"/>
  <c r="H89" i="2"/>
  <c r="C32" i="1"/>
  <c r="C33" i="1"/>
  <c r="C34" i="1"/>
  <c r="C35" i="1"/>
  <c r="C36" i="1"/>
  <c r="C32" i="2"/>
  <c r="C33" i="2"/>
  <c r="C34" i="2"/>
  <c r="C35" i="2"/>
  <c r="C36" i="2"/>
  <c r="C32" i="3"/>
  <c r="C33" i="3"/>
  <c r="C34" i="3"/>
  <c r="C35" i="3"/>
  <c r="C36" i="3"/>
  <c r="C32" i="4"/>
  <c r="C33" i="4"/>
  <c r="C34" i="4"/>
  <c r="C35" i="4"/>
  <c r="C36" i="4"/>
  <c r="C32" i="5"/>
  <c r="C33" i="5"/>
  <c r="C34" i="5"/>
  <c r="C35" i="5"/>
  <c r="C36" i="5"/>
  <c r="C32" i="6"/>
  <c r="C33" i="6"/>
  <c r="C34" i="6"/>
  <c r="C35" i="6"/>
  <c r="C36" i="6"/>
  <c r="C32" i="7"/>
  <c r="C33" i="7"/>
  <c r="C34" i="7"/>
  <c r="C35" i="7"/>
  <c r="C36" i="7"/>
  <c r="C32" i="8"/>
  <c r="C33" i="8"/>
  <c r="C34" i="8"/>
  <c r="C35" i="8"/>
  <c r="C36" i="8"/>
  <c r="C32" i="10"/>
  <c r="C33" i="10"/>
  <c r="C34" i="10"/>
  <c r="C35" i="10"/>
  <c r="C36" i="10"/>
  <c r="C32" i="11"/>
  <c r="C33" i="11"/>
  <c r="C34" i="11"/>
  <c r="C35" i="11"/>
  <c r="C36" i="11"/>
  <c r="C32" i="12"/>
  <c r="C33" i="12"/>
  <c r="C34" i="12"/>
  <c r="C35" i="12"/>
  <c r="C36" i="12"/>
  <c r="C32" i="14"/>
  <c r="C33" i="14"/>
  <c r="C34" i="14"/>
  <c r="C35" i="14"/>
  <c r="C36" i="14"/>
  <c r="C32" i="16"/>
  <c r="C33" i="16"/>
  <c r="C34" i="16"/>
  <c r="C35" i="16"/>
  <c r="C36" i="16"/>
  <c r="C32" i="15"/>
  <c r="C33" i="15"/>
  <c r="C34" i="15"/>
  <c r="C35" i="15"/>
  <c r="C36" i="15"/>
  <c r="C32" i="18"/>
  <c r="C33" i="18"/>
  <c r="C34" i="18"/>
  <c r="C35" i="18"/>
  <c r="C36" i="18"/>
  <c r="C32" i="17"/>
  <c r="C33" i="17"/>
  <c r="C34" i="17"/>
  <c r="C35" i="17"/>
  <c r="C36" i="17"/>
  <c r="C32" i="19"/>
  <c r="C33" i="19"/>
  <c r="C34" i="19"/>
  <c r="C35" i="19"/>
  <c r="C36" i="19"/>
  <c r="C32" i="23"/>
  <c r="C33" i="23"/>
  <c r="C34" i="23"/>
  <c r="C35" i="23"/>
  <c r="C36" i="23"/>
  <c r="C32" i="21"/>
  <c r="C33" i="21"/>
  <c r="C34" i="21"/>
  <c r="C35" i="21"/>
  <c r="C36" i="21"/>
  <c r="C30" i="1"/>
  <c r="C30" i="2"/>
  <c r="C30" i="3"/>
  <c r="C30" i="4"/>
  <c r="C30" i="5"/>
  <c r="C30" i="6"/>
  <c r="C30" i="8"/>
  <c r="C30" i="10"/>
  <c r="C30" i="11"/>
  <c r="C30" i="12"/>
  <c r="C30" i="14"/>
  <c r="C30" i="16"/>
  <c r="C30" i="15"/>
  <c r="C30" i="18"/>
  <c r="C30" i="17"/>
  <c r="C30" i="19"/>
  <c r="C30" i="23"/>
  <c r="C30" i="21"/>
  <c r="F37" i="5" l="1"/>
  <c r="F37" i="16"/>
  <c r="F37" i="14"/>
  <c r="F37" i="4"/>
  <c r="F37" i="21"/>
  <c r="F37" i="12"/>
  <c r="F37" i="3"/>
  <c r="F37" i="11"/>
  <c r="F37" i="2"/>
  <c r="F37" i="19"/>
  <c r="F37" i="10"/>
  <c r="F37" i="1"/>
  <c r="F37" i="8"/>
  <c r="F37" i="18"/>
  <c r="F37" i="7"/>
  <c r="F37" i="23"/>
  <c r="F37" i="17"/>
  <c r="F37" i="15"/>
  <c r="F37" i="6"/>
  <c r="J37" i="1"/>
  <c r="G37" i="19"/>
  <c r="G37" i="7"/>
  <c r="I37" i="18"/>
  <c r="G37" i="11"/>
  <c r="I37" i="7"/>
  <c r="I37" i="3"/>
  <c r="G37" i="2"/>
  <c r="G37" i="23"/>
  <c r="H37" i="23"/>
  <c r="H37" i="14"/>
  <c r="H37" i="4"/>
  <c r="H37" i="6"/>
  <c r="G37" i="15"/>
  <c r="H37" i="16"/>
  <c r="I37" i="12"/>
  <c r="J37" i="11"/>
  <c r="H37" i="10"/>
  <c r="G37" i="6"/>
  <c r="I37" i="5"/>
  <c r="H37" i="5"/>
  <c r="H37" i="1"/>
  <c r="H37" i="15"/>
  <c r="J37" i="12"/>
  <c r="J37" i="10"/>
  <c r="J37" i="7"/>
  <c r="J37" i="5"/>
  <c r="J37" i="3"/>
  <c r="J37" i="19"/>
  <c r="H37" i="17"/>
  <c r="G37" i="17"/>
  <c r="H37" i="18"/>
  <c r="J37" i="18"/>
  <c r="G37" i="18"/>
  <c r="J37" i="16"/>
  <c r="G37" i="16"/>
  <c r="I37" i="16"/>
  <c r="G37" i="14"/>
  <c r="H37" i="12"/>
  <c r="G37" i="12"/>
  <c r="G37" i="10"/>
  <c r="I37" i="10"/>
  <c r="G37" i="8"/>
  <c r="I37" i="8"/>
  <c r="H37" i="7"/>
  <c r="I37" i="6"/>
  <c r="G37" i="5"/>
  <c r="G37" i="4"/>
  <c r="I37" i="4"/>
  <c r="H37" i="3"/>
  <c r="G37" i="3"/>
  <c r="H37" i="2"/>
  <c r="G37" i="1"/>
  <c r="I37" i="1"/>
  <c r="H37" i="8"/>
  <c r="H37" i="19"/>
  <c r="H37" i="11"/>
  <c r="I37" i="19"/>
  <c r="G37" i="21"/>
  <c r="H37" i="21"/>
  <c r="I37" i="21"/>
  <c r="J37" i="21"/>
  <c r="J37" i="23"/>
  <c r="J37" i="17"/>
  <c r="J37" i="15"/>
  <c r="J37" i="14"/>
  <c r="J37" i="8"/>
  <c r="J37" i="6"/>
  <c r="J37" i="4"/>
  <c r="J37" i="2"/>
  <c r="I37" i="23"/>
  <c r="I37" i="17"/>
  <c r="I37" i="15"/>
  <c r="I37" i="14"/>
  <c r="I37" i="11"/>
  <c r="I37" i="2"/>
</calcChain>
</file>

<file path=xl/sharedStrings.xml><?xml version="1.0" encoding="utf-8"?>
<sst xmlns="http://schemas.openxmlformats.org/spreadsheetml/2006/main" count="6833" uniqueCount="139">
  <si>
    <t>variable</t>
  </si>
  <si>
    <t>unit</t>
  </si>
  <si>
    <t>region</t>
  </si>
  <si>
    <t>scenario</t>
  </si>
  <si>
    <t>model</t>
  </si>
  <si>
    <t>2030</t>
  </si>
  <si>
    <t>2050</t>
  </si>
  <si>
    <t>2100</t>
  </si>
  <si>
    <t>ES|Transport|Pass|Aviation|Domestic|Share</t>
  </si>
  <si>
    <t>ES|Transport|Pass|Rail|Share</t>
  </si>
  <si>
    <t>ES|Transport|Pass|Road|Bus|Share</t>
  </si>
  <si>
    <t>ES|Transport|Pass|Road|LDV|Share</t>
  </si>
  <si>
    <t>%</t>
  </si>
  <si>
    <t>CAZ</t>
  </si>
  <si>
    <t>SSP2-Mix2</t>
  </si>
  <si>
    <t>EDGE-Transport SA</t>
  </si>
  <si>
    <t>CHA</t>
  </si>
  <si>
    <t>DEU</t>
  </si>
  <si>
    <t>ECE</t>
  </si>
  <si>
    <t>ECS</t>
  </si>
  <si>
    <t>ENC</t>
  </si>
  <si>
    <t>ESC</t>
  </si>
  <si>
    <t>ESW</t>
  </si>
  <si>
    <t>EUR</t>
  </si>
  <si>
    <t>EWN</t>
  </si>
  <si>
    <t>FRA</t>
  </si>
  <si>
    <t>IND</t>
  </si>
  <si>
    <t>JPN</t>
  </si>
  <si>
    <t>LAM</t>
  </si>
  <si>
    <t>MEA</t>
  </si>
  <si>
    <t>NEN</t>
  </si>
  <si>
    <t>NES</t>
  </si>
  <si>
    <t>OAS</t>
  </si>
  <si>
    <t>REF</t>
  </si>
  <si>
    <t>SSA</t>
  </si>
  <si>
    <t>UKI</t>
  </si>
  <si>
    <t>USA</t>
  </si>
  <si>
    <t>LDV strong short-term increase, but I hope ETP includes 2/3-wheelers (which don't seem fully included in the EDGE-T values, or are they?) so I reduced the increase to 61% instead of 72% as in ETP</t>
  </si>
  <si>
    <t xml:space="preserve">also, Chinese cities are collapsing from </t>
  </si>
  <si>
    <t>I think rail is more pushed than bus by the government (including high-speed), so I kept it a bit higher</t>
  </si>
  <si>
    <t>The assumption was that HSR will make domestic aviation less attractive than eg in US and even EU</t>
  </si>
  <si>
    <t>Total</t>
  </si>
  <si>
    <t>2010</t>
  </si>
  <si>
    <t>2020</t>
  </si>
  <si>
    <t>ES|Transport|Pass|Rail|HSR|Share</t>
  </si>
  <si>
    <t>ES|Transport|Pass|Rail|non-HSR|Share</t>
  </si>
  <si>
    <t>ETP RTS data CAZ</t>
  </si>
  <si>
    <t>2014</t>
  </si>
  <si>
    <t>2025</t>
  </si>
  <si>
    <t>2060</t>
  </si>
  <si>
    <t>ES|Transport|Pass|Aviation|Share</t>
  </si>
  <si>
    <t>historical</t>
  </si>
  <si>
    <t>IEA ETP RTS</t>
  </si>
  <si>
    <t>bn pkm/year</t>
  </si>
  <si>
    <t>ETP RTS data CHA</t>
  </si>
  <si>
    <t>ETP RTS data DEU</t>
  </si>
  <si>
    <t>ETP RTS data ECE</t>
  </si>
  <si>
    <t>ETP RTS data ECS</t>
  </si>
  <si>
    <t>ETP RTS data ENC</t>
  </si>
  <si>
    <t>ETP RTS data ESC</t>
  </si>
  <si>
    <t>ETP RTS data ESW</t>
  </si>
  <si>
    <t>ETP RTS data EUR</t>
  </si>
  <si>
    <t>ETP RTS data EWN</t>
  </si>
  <si>
    <t>ETP RTS data FRA</t>
  </si>
  <si>
    <t>ETP RTS data IND</t>
  </si>
  <si>
    <t>ETP RTS data JPN</t>
  </si>
  <si>
    <t>ETP RTS data LAM</t>
  </si>
  <si>
    <t>ETP RTS data MEA</t>
  </si>
  <si>
    <t>ETP RTS data NEN</t>
  </si>
  <si>
    <t>ETP RTS data NES</t>
  </si>
  <si>
    <t>ETP RTS data OAS</t>
  </si>
  <si>
    <t>ETP RTS data REF</t>
  </si>
  <si>
    <t>ETP RTS data SSA</t>
  </si>
  <si>
    <t>ETP RTS data UKI</t>
  </si>
  <si>
    <t>ETP RTS data USA</t>
  </si>
  <si>
    <t>Comments</t>
  </si>
  <si>
    <t xml:space="preserve">Difference </t>
  </si>
  <si>
    <t>EDGE-T SA results</t>
  </si>
  <si>
    <t>Expectation</t>
  </si>
  <si>
    <t>SSP2-Mix1</t>
  </si>
  <si>
    <t>ES|Transport|Pass|Road|Non-Motorized|Walking|Share</t>
  </si>
  <si>
    <t>ES|Transport|Pass|Road|Non-Motorized|Cycling|Share</t>
  </si>
  <si>
    <t>Lambda road</t>
  </si>
  <si>
    <t>Lambda above</t>
  </si>
  <si>
    <t>mode costs from EDGE-T (including value of time etc)</t>
  </si>
  <si>
    <t>LDV</t>
  </si>
  <si>
    <t>Bus</t>
  </si>
  <si>
    <t>Rail</t>
  </si>
  <si>
    <t>Dom Aviation</t>
  </si>
  <si>
    <t>HSR</t>
  </si>
  <si>
    <t>Walk</t>
  </si>
  <si>
    <t>Cycle</t>
  </si>
  <si>
    <t>trn_pass_road</t>
  </si>
  <si>
    <t>SW</t>
  </si>
  <si>
    <t>Normalized Shareweights</t>
  </si>
  <si>
    <t>mode</t>
  </si>
  <si>
    <t>trn_pass_road_LDV</t>
  </si>
  <si>
    <t>Passenger Rail</t>
  </si>
  <si>
    <t>Domestic Aviation</t>
  </si>
  <si>
    <t>Road</t>
  </si>
  <si>
    <t>subsum road</t>
  </si>
  <si>
    <t>subsum above</t>
  </si>
  <si>
    <t>target mode shares</t>
  </si>
  <si>
    <t>Target</t>
  </si>
  <si>
    <t>results</t>
  </si>
  <si>
    <t>difference</t>
  </si>
  <si>
    <t>LDV in road</t>
  </si>
  <si>
    <t>Bus in road</t>
  </si>
  <si>
    <t>Enter the target values into the pink fields</t>
  </si>
  <si>
    <t>Share in total</t>
  </si>
  <si>
    <t>total</t>
  </si>
  <si>
    <t>SW multipliers</t>
  </si>
  <si>
    <t>Change by  hand - first dark green, then light green, until the difference values below are small</t>
  </si>
  <si>
    <t>all resultig ES shares</t>
  </si>
  <si>
    <t>This is inserted from an EDGE-T run</t>
  </si>
  <si>
    <t>These shareweights are finally red by EDGE-Tas support points for the spline or linesr interpolation</t>
  </si>
  <si>
    <t>Shareweight support points based on Expectaion</t>
  </si>
  <si>
    <t>2150</t>
  </si>
  <si>
    <t>Mix2</t>
  </si>
  <si>
    <t>EDGE-Transport</t>
  </si>
  <si>
    <t>2015</t>
  </si>
  <si>
    <t>2035</t>
  </si>
  <si>
    <t>2040</t>
  </si>
  <si>
    <t>2045</t>
  </si>
  <si>
    <t>2055</t>
  </si>
  <si>
    <t>2070</t>
  </si>
  <si>
    <t>2080</t>
  </si>
  <si>
    <t>2090</t>
  </si>
  <si>
    <t>2101</t>
  </si>
  <si>
    <t>AvDom</t>
  </si>
  <si>
    <t>Rail-HSR</t>
  </si>
  <si>
    <t>AvInt</t>
  </si>
  <si>
    <t>ES|Transport|Pass|Aviation|International|Share</t>
  </si>
  <si>
    <t>ETP15</t>
  </si>
  <si>
    <t>ETP25</t>
  </si>
  <si>
    <t>ETP50</t>
  </si>
  <si>
    <t>ETP + nonmotorized from EDGE</t>
  </si>
  <si>
    <t>Aviation</t>
  </si>
  <si>
    <t>nonMotor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</si>
</sst>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0.0%"/>
    <numFmt numFmtId="168" formatCode="0.0000%"/>
  </numFmts>
  <fonts count="15" x14ac:knownFonts="1"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6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1" fontId="1" fillId="2" borderId="0" xfId="0" applyNumberFormat="1" applyFont="1" applyFill="1"/>
    <xf numFmtId="0" fontId="0" fillId="2" borderId="0" xfId="0" applyFill="1"/>
    <xf numFmtId="0" fontId="0" fillId="0" borderId="0" xfId="0"/>
    <xf numFmtId="0" fontId="5" fillId="0" borderId="1" xfId="0" applyFont="1" applyBorder="1" applyAlignment="1">
      <alignment horizontal="center" wrapText="1"/>
    </xf>
    <xf numFmtId="1" fontId="6" fillId="3" borderId="0" xfId="0" applyNumberFormat="1" applyFont="1" applyFill="1"/>
    <xf numFmtId="0" fontId="0" fillId="3" borderId="0" xfId="0" applyFill="1"/>
    <xf numFmtId="1" fontId="1" fillId="3" borderId="0" xfId="0" applyNumberFormat="1" applyFont="1" applyFill="1"/>
    <xf numFmtId="0" fontId="0" fillId="0" borderId="2" xfId="0" applyBorder="1"/>
    <xf numFmtId="0" fontId="7" fillId="0" borderId="0" xfId="0" applyFont="1"/>
    <xf numFmtId="0" fontId="1" fillId="4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0" fillId="6" borderId="0" xfId="0" applyFill="1"/>
    <xf numFmtId="0" fontId="9" fillId="0" borderId="12" xfId="0" applyFont="1" applyBorder="1" applyAlignment="1">
      <alignment horizontal="center" wrapText="1"/>
    </xf>
    <xf numFmtId="0" fontId="3" fillId="0" borderId="11" xfId="0" applyFont="1" applyBorder="1"/>
    <xf numFmtId="1" fontId="3" fillId="0" borderId="11" xfId="0" applyNumberFormat="1" applyFont="1" applyBorder="1"/>
    <xf numFmtId="0" fontId="0" fillId="0" borderId="11" xfId="0" applyBorder="1"/>
    <xf numFmtId="0" fontId="8" fillId="7" borderId="0" xfId="0" applyFont="1" applyFill="1"/>
    <xf numFmtId="0" fontId="0" fillId="7" borderId="0" xfId="0" applyFill="1"/>
    <xf numFmtId="0" fontId="8" fillId="6" borderId="0" xfId="0" applyFont="1" applyFill="1"/>
    <xf numFmtId="0" fontId="0" fillId="0" borderId="0" xfId="0" applyBorder="1"/>
    <xf numFmtId="0" fontId="0" fillId="8" borderId="0" xfId="0" applyFill="1"/>
    <xf numFmtId="0" fontId="2" fillId="4" borderId="0" xfId="0" applyFont="1" applyFill="1"/>
    <xf numFmtId="0" fontId="0" fillId="9" borderId="0" xfId="0" applyFill="1"/>
    <xf numFmtId="164" fontId="0" fillId="9" borderId="0" xfId="0" applyNumberFormat="1" applyFill="1"/>
    <xf numFmtId="165" fontId="0" fillId="9" borderId="0" xfId="0" applyNumberFormat="1" applyFill="1"/>
    <xf numFmtId="166" fontId="0" fillId="0" borderId="0" xfId="0" applyNumberFormat="1"/>
    <xf numFmtId="0" fontId="0" fillId="0" borderId="0" xfId="0" applyFill="1"/>
    <xf numFmtId="0" fontId="0" fillId="10" borderId="0" xfId="0" applyFill="1"/>
    <xf numFmtId="0" fontId="2" fillId="0" borderId="0" xfId="0" applyFont="1" applyFill="1"/>
    <xf numFmtId="9" fontId="0" fillId="11" borderId="0" xfId="1" applyFont="1" applyFill="1"/>
    <xf numFmtId="9" fontId="0" fillId="11" borderId="0" xfId="0" applyNumberFormat="1" applyFill="1"/>
    <xf numFmtId="9" fontId="0" fillId="0" borderId="0" xfId="0" applyNumberFormat="1"/>
    <xf numFmtId="9" fontId="0" fillId="11" borderId="2" xfId="1" applyFont="1" applyFill="1" applyBorder="1"/>
    <xf numFmtId="9" fontId="0" fillId="11" borderId="2" xfId="0" applyNumberFormat="1" applyFill="1" applyBorder="1"/>
    <xf numFmtId="9" fontId="0" fillId="0" borderId="2" xfId="0" applyNumberFormat="1" applyBorder="1"/>
    <xf numFmtId="9" fontId="0" fillId="10" borderId="0" xfId="0" applyNumberFormat="1" applyFill="1"/>
    <xf numFmtId="9" fontId="0" fillId="10" borderId="2" xfId="0" applyNumberFormat="1" applyFill="1" applyBorder="1"/>
    <xf numFmtId="9" fontId="0" fillId="12" borderId="0" xfId="0" applyNumberFormat="1" applyFill="1"/>
    <xf numFmtId="0" fontId="0" fillId="11" borderId="0" xfId="0" applyFill="1"/>
    <xf numFmtId="0" fontId="0" fillId="11" borderId="2" xfId="0" applyFill="1" applyBorder="1"/>
    <xf numFmtId="0" fontId="0" fillId="12" borderId="0" xfId="0" applyFill="1"/>
    <xf numFmtId="0" fontId="0" fillId="12" borderId="2" xfId="0" applyFill="1" applyBorder="1"/>
    <xf numFmtId="0" fontId="0" fillId="13" borderId="11" xfId="0" applyFill="1" applyBorder="1"/>
    <xf numFmtId="0" fontId="0" fillId="13" borderId="0" xfId="0" applyFill="1" applyBorder="1"/>
    <xf numFmtId="167" fontId="0" fillId="0" borderId="0" xfId="1" applyNumberFormat="1" applyFont="1"/>
    <xf numFmtId="167" fontId="0" fillId="14" borderId="0" xfId="1" applyNumberFormat="1" applyFont="1" applyFill="1"/>
    <xf numFmtId="168" fontId="0" fillId="14" borderId="0" xfId="1" applyNumberFormat="1" applyFont="1" applyFill="1"/>
    <xf numFmtId="167" fontId="0" fillId="0" borderId="0" xfId="0" applyNumberFormat="1" applyFill="1"/>
    <xf numFmtId="168" fontId="0" fillId="0" borderId="0" xfId="0" applyNumberFormat="1" applyFill="1"/>
    <xf numFmtId="0" fontId="0" fillId="0" borderId="0" xfId="0" applyFill="1" applyBorder="1"/>
    <xf numFmtId="0" fontId="2" fillId="0" borderId="0" xfId="0" applyFont="1" applyFill="1" applyBorder="1"/>
    <xf numFmtId="9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 textRotation="90"/>
    </xf>
    <xf numFmtId="167" fontId="0" fillId="0" borderId="0" xfId="1" applyNumberFormat="1" applyFont="1" applyFill="1" applyBorder="1"/>
    <xf numFmtId="168" fontId="0" fillId="0" borderId="0" xfId="1" applyNumberFormat="1" applyFont="1" applyFill="1" applyBorder="1"/>
    <xf numFmtId="168" fontId="0" fillId="0" borderId="0" xfId="0" applyNumberFormat="1" applyFill="1" applyBorder="1"/>
    <xf numFmtId="0" fontId="1" fillId="11" borderId="0" xfId="0" applyFont="1" applyFill="1"/>
    <xf numFmtId="0" fontId="8" fillId="11" borderId="0" xfId="0" applyFont="1" applyFill="1"/>
    <xf numFmtId="10" fontId="0" fillId="10" borderId="0" xfId="0" applyNumberFormat="1" applyFill="1"/>
    <xf numFmtId="10" fontId="0" fillId="10" borderId="2" xfId="0" applyNumberFormat="1" applyFill="1" applyBorder="1"/>
    <xf numFmtId="0" fontId="0" fillId="0" borderId="0" xfId="0"/>
    <xf numFmtId="0" fontId="11" fillId="0" borderId="13" xfId="0" applyFont="1" applyBorder="1" applyAlignment="1">
      <alignment horizontal="center" wrapText="1"/>
    </xf>
    <xf numFmtId="0" fontId="0" fillId="0" borderId="0" xfId="0"/>
    <xf numFmtId="0" fontId="12" fillId="0" borderId="14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10" fontId="0" fillId="10" borderId="0" xfId="0" applyNumberFormat="1" applyFill="1" applyBorder="1"/>
    <xf numFmtId="0" fontId="13" fillId="0" borderId="15" xfId="0" applyFont="1" applyBorder="1" applyAlignment="1">
      <alignment horizontal="center" wrapText="1"/>
    </xf>
    <xf numFmtId="10" fontId="0" fillId="11" borderId="0" xfId="1" applyNumberFormat="1" applyFont="1" applyFill="1"/>
    <xf numFmtId="0" fontId="9" fillId="0" borderId="15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" fontId="0" fillId="0" borderId="0" xfId="0" applyNumberFormat="1"/>
    <xf numFmtId="166" fontId="0" fillId="0" borderId="0" xfId="1" applyNumberFormat="1" applyFont="1"/>
    <xf numFmtId="0" fontId="0" fillId="0" borderId="0" xfId="0"/>
    <xf numFmtId="0" fontId="14" fillId="0" borderId="16" xfId="0" applyFont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textRotation="90"/>
    </xf>
    <xf numFmtId="0" fontId="0" fillId="2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5D2A"/>
      <color rgb="FFFFD347"/>
      <color rgb="FFFFAA00"/>
      <color rgb="FF21CDDF"/>
      <color rgb="FF163BDA"/>
      <color rgb="FFD09E00"/>
      <color rgb="FF2F0FF1"/>
      <color rgb="FFEB45D7"/>
      <color rgb="FFFF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CAZ!$AK$4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CAZ!$AL$4:$AX$4</c:f>
              <c:numCache>
                <c:formatCode>General</c:formatCode>
                <c:ptCount val="13"/>
                <c:pt idx="0">
                  <c:v>1.1000000000000001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4375-A03D-8C74DFD5097D}"/>
            </c:ext>
          </c:extLst>
        </c:ser>
        <c:ser>
          <c:idx val="1"/>
          <c:order val="1"/>
          <c:tx>
            <c:strRef>
              <c:f>CAZ!$AK$5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CAZ!$AL$5:$AX$5</c:f>
              <c:numCache>
                <c:formatCode>General</c:formatCode>
                <c:ptCount val="13"/>
                <c:pt idx="0">
                  <c:v>0.4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C-4375-A03D-8C74DFD5097D}"/>
            </c:ext>
          </c:extLst>
        </c:ser>
        <c:ser>
          <c:idx val="2"/>
          <c:order val="2"/>
          <c:tx>
            <c:strRef>
              <c:f>CAZ!$AK$6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CAZ!$AL$6:$AX$6</c:f>
              <c:numCache>
                <c:formatCode>General</c:formatCode>
                <c:ptCount val="13"/>
                <c:pt idx="0">
                  <c:v>81.8</c:v>
                </c:pt>
                <c:pt idx="2">
                  <c:v>90.4</c:v>
                </c:pt>
                <c:pt idx="4">
                  <c:v>90.3</c:v>
                </c:pt>
                <c:pt idx="5">
                  <c:v>90.3</c:v>
                </c:pt>
                <c:pt idx="6">
                  <c:v>90.3</c:v>
                </c:pt>
                <c:pt idx="8">
                  <c:v>90.16</c:v>
                </c:pt>
                <c:pt idx="9">
                  <c:v>90.02</c:v>
                </c:pt>
                <c:pt idx="10">
                  <c:v>89.88</c:v>
                </c:pt>
                <c:pt idx="11">
                  <c:v>89.74</c:v>
                </c:pt>
                <c:pt idx="12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C-4375-A03D-8C74DFD5097D}"/>
            </c:ext>
          </c:extLst>
        </c:ser>
        <c:ser>
          <c:idx val="3"/>
          <c:order val="3"/>
          <c:tx>
            <c:strRef>
              <c:f>CAZ!$AK$7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CAZ!$AL$7:$AX$7</c:f>
              <c:numCache>
                <c:formatCode>General</c:formatCode>
                <c:ptCount val="13"/>
                <c:pt idx="0">
                  <c:v>7.1</c:v>
                </c:pt>
                <c:pt idx="2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0.38000000000000006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C-4375-A03D-8C74DFD5097D}"/>
            </c:ext>
          </c:extLst>
        </c:ser>
        <c:ser>
          <c:idx val="4"/>
          <c:order val="4"/>
          <c:tx>
            <c:strRef>
              <c:f>CAZ!$AK$8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CAZ!$AL$8:$AX$8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C-4375-A03D-8C74DFD5097D}"/>
            </c:ext>
          </c:extLst>
        </c:ser>
        <c:ser>
          <c:idx val="5"/>
          <c:order val="5"/>
          <c:tx>
            <c:strRef>
              <c:f>CAZ!$AK$9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C-4375-A03D-8C74DFD5097D}"/>
            </c:ext>
          </c:extLst>
        </c:ser>
        <c:ser>
          <c:idx val="6"/>
          <c:order val="6"/>
          <c:tx>
            <c:strRef>
              <c:f>CAZ!$AK$10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CAZ!$AL$10:$AX$10</c:f>
              <c:numCache>
                <c:formatCode>General</c:formatCode>
                <c:ptCount val="13"/>
                <c:pt idx="0">
                  <c:v>2.1</c:v>
                </c:pt>
                <c:pt idx="2">
                  <c:v>1.7</c:v>
                </c:pt>
                <c:pt idx="4">
                  <c:v>1.9</c:v>
                </c:pt>
                <c:pt idx="5">
                  <c:v>1.95</c:v>
                </c:pt>
                <c:pt idx="6">
                  <c:v>2</c:v>
                </c:pt>
                <c:pt idx="8">
                  <c:v>2.12</c:v>
                </c:pt>
                <c:pt idx="9">
                  <c:v>2.2400000000000002</c:v>
                </c:pt>
                <c:pt idx="10">
                  <c:v>2.3600000000000003</c:v>
                </c:pt>
                <c:pt idx="11">
                  <c:v>2.48</c:v>
                </c:pt>
                <c:pt idx="1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C-4375-A03D-8C74DFD5097D}"/>
            </c:ext>
          </c:extLst>
        </c:ser>
        <c:ser>
          <c:idx val="7"/>
          <c:order val="7"/>
          <c:tx>
            <c:strRef>
              <c:f>CAZ!$AK$11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CAZ!$AL$3:$AX$3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CAZ!$AL$11:$AX$11</c:f>
              <c:numCache>
                <c:formatCode>General</c:formatCode>
                <c:ptCount val="13"/>
                <c:pt idx="0">
                  <c:v>7.5</c:v>
                </c:pt>
                <c:pt idx="2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0C-4375-A03D-8C74DFD5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ECS!$AK$4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ECS!$AL$4:$AX$4</c:f>
              <c:numCache>
                <c:formatCode>General</c:formatCode>
                <c:ptCount val="13"/>
                <c:pt idx="0">
                  <c:v>4.8</c:v>
                </c:pt>
                <c:pt idx="2">
                  <c:v>4.5</c:v>
                </c:pt>
                <c:pt idx="4">
                  <c:v>2.6</c:v>
                </c:pt>
                <c:pt idx="5">
                  <c:v>1.9500000000000002</c:v>
                </c:pt>
                <c:pt idx="6">
                  <c:v>1.3</c:v>
                </c:pt>
                <c:pt idx="8">
                  <c:v>1.1000000000000001</c:v>
                </c:pt>
                <c:pt idx="9">
                  <c:v>0.9</c:v>
                </c:pt>
                <c:pt idx="10">
                  <c:v>0.7</c:v>
                </c:pt>
                <c:pt idx="11">
                  <c:v>0.5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3-46B4-906A-47F55E388827}"/>
            </c:ext>
          </c:extLst>
        </c:ser>
        <c:ser>
          <c:idx val="1"/>
          <c:order val="1"/>
          <c:tx>
            <c:strRef>
              <c:f>ECS!$AK$5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ECS!$AL$5:$AX$5</c:f>
              <c:numCache>
                <c:formatCode>General</c:formatCode>
                <c:ptCount val="13"/>
                <c:pt idx="0">
                  <c:v>1.6</c:v>
                </c:pt>
                <c:pt idx="2">
                  <c:v>1.5</c:v>
                </c:pt>
                <c:pt idx="4">
                  <c:v>0.9</c:v>
                </c:pt>
                <c:pt idx="5">
                  <c:v>0.65</c:v>
                </c:pt>
                <c:pt idx="6">
                  <c:v>0.4</c:v>
                </c:pt>
                <c:pt idx="8">
                  <c:v>0.34000000000000008</c:v>
                </c:pt>
                <c:pt idx="9">
                  <c:v>0.28000000000000003</c:v>
                </c:pt>
                <c:pt idx="10">
                  <c:v>0.22000000000000003</c:v>
                </c:pt>
                <c:pt idx="11">
                  <c:v>0.16000000000000003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83-46B4-906A-47F55E388827}"/>
            </c:ext>
          </c:extLst>
        </c:ser>
        <c:ser>
          <c:idx val="2"/>
          <c:order val="2"/>
          <c:tx>
            <c:strRef>
              <c:f>ECS!$AK$6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ECS!$AL$6:$AX$6</c:f>
              <c:numCache>
                <c:formatCode>General</c:formatCode>
                <c:ptCount val="13"/>
                <c:pt idx="0">
                  <c:v>70.400000000000006</c:v>
                </c:pt>
                <c:pt idx="2">
                  <c:v>86</c:v>
                </c:pt>
                <c:pt idx="4">
                  <c:v>89.5</c:v>
                </c:pt>
                <c:pt idx="5">
                  <c:v>90.7</c:v>
                </c:pt>
                <c:pt idx="6">
                  <c:v>91.9</c:v>
                </c:pt>
                <c:pt idx="8">
                  <c:v>92.18</c:v>
                </c:pt>
                <c:pt idx="9">
                  <c:v>92.460000000000008</c:v>
                </c:pt>
                <c:pt idx="10">
                  <c:v>92.740000000000009</c:v>
                </c:pt>
                <c:pt idx="11">
                  <c:v>93.02000000000001</c:v>
                </c:pt>
                <c:pt idx="12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83-46B4-906A-47F55E388827}"/>
            </c:ext>
          </c:extLst>
        </c:ser>
        <c:ser>
          <c:idx val="3"/>
          <c:order val="3"/>
          <c:tx>
            <c:strRef>
              <c:f>ECS!$AK$7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ECS!$AL$7:$AX$7</c:f>
              <c:numCache>
                <c:formatCode>General</c:formatCode>
                <c:ptCount val="13"/>
                <c:pt idx="0">
                  <c:v>17.5</c:v>
                </c:pt>
                <c:pt idx="2">
                  <c:v>2.7</c:v>
                </c:pt>
                <c:pt idx="4">
                  <c:v>2.1</c:v>
                </c:pt>
                <c:pt idx="5">
                  <c:v>1.9</c:v>
                </c:pt>
                <c:pt idx="6">
                  <c:v>1.7</c:v>
                </c:pt>
                <c:pt idx="8">
                  <c:v>1.7800000000000002</c:v>
                </c:pt>
                <c:pt idx="9">
                  <c:v>1.86</c:v>
                </c:pt>
                <c:pt idx="10">
                  <c:v>1.94</c:v>
                </c:pt>
                <c:pt idx="11">
                  <c:v>2.02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83-46B4-906A-47F55E388827}"/>
            </c:ext>
          </c:extLst>
        </c:ser>
        <c:ser>
          <c:idx val="4"/>
          <c:order val="4"/>
          <c:tx>
            <c:strRef>
              <c:f>ECS!$AK$8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ECS!$AL$8:$AX$8</c:f>
              <c:numCache>
                <c:formatCode>General</c:formatCode>
                <c:ptCount val="13"/>
                <c:pt idx="0">
                  <c:v>1.3</c:v>
                </c:pt>
                <c:pt idx="2">
                  <c:v>1.3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8">
                  <c:v>0.48</c:v>
                </c:pt>
                <c:pt idx="9">
                  <c:v>0.36</c:v>
                </c:pt>
                <c:pt idx="10">
                  <c:v>0.24</c:v>
                </c:pt>
                <c:pt idx="11">
                  <c:v>0.12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83-46B4-906A-47F55E388827}"/>
            </c:ext>
          </c:extLst>
        </c:ser>
        <c:ser>
          <c:idx val="5"/>
          <c:order val="5"/>
          <c:tx>
            <c:strRef>
              <c:f>ECS!$AK$9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83-46B4-906A-47F55E388827}"/>
            </c:ext>
          </c:extLst>
        </c:ser>
        <c:ser>
          <c:idx val="6"/>
          <c:order val="6"/>
          <c:tx>
            <c:strRef>
              <c:f>ECS!$AK$10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ECS!$AL$10:$AX$10</c:f>
              <c:numCache>
                <c:formatCode>General</c:formatCode>
                <c:ptCount val="13"/>
                <c:pt idx="0">
                  <c:v>0.4</c:v>
                </c:pt>
                <c:pt idx="2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83-46B4-906A-47F55E388827}"/>
            </c:ext>
          </c:extLst>
        </c:ser>
        <c:ser>
          <c:idx val="7"/>
          <c:order val="7"/>
          <c:tx>
            <c:strRef>
              <c:f>ECS!$AK$11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ECS!$AL$3:$AX$3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ECS!$AL$11:$AX$11</c:f>
              <c:numCache>
                <c:formatCode>General</c:formatCode>
                <c:ptCount val="13"/>
                <c:pt idx="0">
                  <c:v>3.9</c:v>
                </c:pt>
                <c:pt idx="2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8">
                  <c:v>3.9000000000000004</c:v>
                </c:pt>
                <c:pt idx="9">
                  <c:v>3.9</c:v>
                </c:pt>
                <c:pt idx="10">
                  <c:v>3.9</c:v>
                </c:pt>
                <c:pt idx="11">
                  <c:v>3.9000000000000004</c:v>
                </c:pt>
                <c:pt idx="12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83-46B4-906A-47F55E38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53453539472786"/>
          <c:y val="4.3456292375564518E-2"/>
          <c:w val="0.18907214629770622"/>
          <c:h val="0.9517479742799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ENC!$AK$4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ENC!$AL$4:$AX$4</c:f>
              <c:numCache>
                <c:formatCode>General</c:formatCode>
                <c:ptCount val="13"/>
                <c:pt idx="0">
                  <c:v>2.2999999999999998</c:v>
                </c:pt>
                <c:pt idx="2">
                  <c:v>2.2000000000000002</c:v>
                </c:pt>
                <c:pt idx="4">
                  <c:v>2</c:v>
                </c:pt>
                <c:pt idx="5">
                  <c:v>1.75</c:v>
                </c:pt>
                <c:pt idx="6">
                  <c:v>1.5</c:v>
                </c:pt>
                <c:pt idx="8">
                  <c:v>1.3800000000000001</c:v>
                </c:pt>
                <c:pt idx="9">
                  <c:v>1.26</c:v>
                </c:pt>
                <c:pt idx="10">
                  <c:v>1.1400000000000001</c:v>
                </c:pt>
                <c:pt idx="11">
                  <c:v>1.02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6-4CF6-8D43-A341501647E2}"/>
            </c:ext>
          </c:extLst>
        </c:ser>
        <c:ser>
          <c:idx val="1"/>
          <c:order val="1"/>
          <c:tx>
            <c:strRef>
              <c:f>ENC!$AK$5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ENC!$AL$5:$AX$5</c:f>
              <c:numCache>
                <c:formatCode>General</c:formatCode>
                <c:ptCount val="13"/>
                <c:pt idx="0">
                  <c:v>0.8</c:v>
                </c:pt>
                <c:pt idx="2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8">
                  <c:v>0.46</c:v>
                </c:pt>
                <c:pt idx="9">
                  <c:v>0.42</c:v>
                </c:pt>
                <c:pt idx="10">
                  <c:v>0.38</c:v>
                </c:pt>
                <c:pt idx="11">
                  <c:v>0.33999999999999997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6-4CF6-8D43-A341501647E2}"/>
            </c:ext>
          </c:extLst>
        </c:ser>
        <c:ser>
          <c:idx val="2"/>
          <c:order val="2"/>
          <c:tx>
            <c:strRef>
              <c:f>ENC!$AK$6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ENC!$AL$6:$AX$6</c:f>
              <c:numCache>
                <c:formatCode>General</c:formatCode>
                <c:ptCount val="13"/>
                <c:pt idx="0">
                  <c:v>64.900000000000006</c:v>
                </c:pt>
                <c:pt idx="2">
                  <c:v>82.5</c:v>
                </c:pt>
                <c:pt idx="4">
                  <c:v>83</c:v>
                </c:pt>
                <c:pt idx="5">
                  <c:v>83.3</c:v>
                </c:pt>
                <c:pt idx="6">
                  <c:v>83.6</c:v>
                </c:pt>
                <c:pt idx="8">
                  <c:v>83.66</c:v>
                </c:pt>
                <c:pt idx="9">
                  <c:v>83.72</c:v>
                </c:pt>
                <c:pt idx="10">
                  <c:v>83.78</c:v>
                </c:pt>
                <c:pt idx="11">
                  <c:v>83.84</c:v>
                </c:pt>
                <c:pt idx="12">
                  <c:v>83.9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6-4CF6-8D43-A341501647E2}"/>
            </c:ext>
          </c:extLst>
        </c:ser>
        <c:ser>
          <c:idx val="3"/>
          <c:order val="3"/>
          <c:tx>
            <c:strRef>
              <c:f>ENC!$AK$7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ENC!$AL$7:$AX$7</c:f>
              <c:numCache>
                <c:formatCode>General</c:formatCode>
                <c:ptCount val="13"/>
                <c:pt idx="0">
                  <c:v>17.899999999999999</c:v>
                </c:pt>
                <c:pt idx="2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8">
                  <c:v>0.30000000000000004</c:v>
                </c:pt>
                <c:pt idx="9">
                  <c:v>0.39999999999999997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6-4CF6-8D43-A341501647E2}"/>
            </c:ext>
          </c:extLst>
        </c:ser>
        <c:ser>
          <c:idx val="4"/>
          <c:order val="4"/>
          <c:tx>
            <c:strRef>
              <c:f>ENC!$AK$8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ENC!$AL$8:$AX$8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0.16000000000000003</c:v>
                </c:pt>
                <c:pt idx="9">
                  <c:v>0.12</c:v>
                </c:pt>
                <c:pt idx="10">
                  <c:v>8.0000000000000016E-2</c:v>
                </c:pt>
                <c:pt idx="11">
                  <c:v>4.0000000000000008E-2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6-4CF6-8D43-A341501647E2}"/>
            </c:ext>
          </c:extLst>
        </c:ser>
        <c:ser>
          <c:idx val="5"/>
          <c:order val="5"/>
          <c:tx>
            <c:strRef>
              <c:f>ENC!$AK$9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ENC!$AL$9:$AX$9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0.22000000000000003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6-4CF6-8D43-A341501647E2}"/>
            </c:ext>
          </c:extLst>
        </c:ser>
        <c:ser>
          <c:idx val="6"/>
          <c:order val="6"/>
          <c:tx>
            <c:strRef>
              <c:f>ENC!$AK$10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ENC!$AL$10:$AX$10</c:f>
              <c:numCache>
                <c:formatCode>General</c:formatCode>
                <c:ptCount val="13"/>
                <c:pt idx="0">
                  <c:v>0.4</c:v>
                </c:pt>
                <c:pt idx="2">
                  <c:v>0.3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8">
                  <c:v>0.42000000000000004</c:v>
                </c:pt>
                <c:pt idx="9">
                  <c:v>0.44</c:v>
                </c:pt>
                <c:pt idx="10">
                  <c:v>0.46</c:v>
                </c:pt>
                <c:pt idx="11">
                  <c:v>0.48000000000000004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A6-4CF6-8D43-A341501647E2}"/>
            </c:ext>
          </c:extLst>
        </c:ser>
        <c:ser>
          <c:idx val="7"/>
          <c:order val="7"/>
          <c:tx>
            <c:strRef>
              <c:f>ENC!$AK$11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ENC!$AL$11:$AX$11</c:f>
              <c:numCache>
                <c:formatCode>General</c:formatCode>
                <c:ptCount val="13"/>
                <c:pt idx="0">
                  <c:v>13.4</c:v>
                </c:pt>
                <c:pt idx="2">
                  <c:v>13.4</c:v>
                </c:pt>
                <c:pt idx="4">
                  <c:v>13.4</c:v>
                </c:pt>
                <c:pt idx="5">
                  <c:v>13.4</c:v>
                </c:pt>
                <c:pt idx="6">
                  <c:v>13.4</c:v>
                </c:pt>
                <c:pt idx="8">
                  <c:v>13.4</c:v>
                </c:pt>
                <c:pt idx="9">
                  <c:v>13.399999999999999</c:v>
                </c:pt>
                <c:pt idx="10">
                  <c:v>13.399999999999999</c:v>
                </c:pt>
                <c:pt idx="11">
                  <c:v>13.4</c:v>
                </c:pt>
                <c:pt idx="1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A6-4CF6-8D43-A3415016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ENC!$AK$17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ENC!$AL$17:$AX$17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2.25</c:v>
                </c:pt>
                <c:pt idx="2">
                  <c:v>2.2000000000000002</c:v>
                </c:pt>
                <c:pt idx="3">
                  <c:v>2.1500000000000004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2.5</c:v>
                </c:pt>
                <c:pt idx="8">
                  <c:v>1.82</c:v>
                </c:pt>
                <c:pt idx="9">
                  <c:v>1.74</c:v>
                </c:pt>
                <c:pt idx="10">
                  <c:v>1.66</c:v>
                </c:pt>
                <c:pt idx="11">
                  <c:v>1.58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E25-99D4-AA5CFDB72B6C}"/>
            </c:ext>
          </c:extLst>
        </c:ser>
        <c:ser>
          <c:idx val="1"/>
          <c:order val="1"/>
          <c:tx>
            <c:strRef>
              <c:f>ENC!$AK$18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ENC!$AL$18:$AX$18</c:f>
              <c:numCache>
                <c:formatCode>General</c:formatCode>
                <c:ptCount val="13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0.64999999999999991</c:v>
                </c:pt>
                <c:pt idx="6">
                  <c:v>0.6</c:v>
                </c:pt>
                <c:pt idx="8">
                  <c:v>0.57999999999999996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0.52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D-4E25-99D4-AA5CFDB72B6C}"/>
            </c:ext>
          </c:extLst>
        </c:ser>
        <c:ser>
          <c:idx val="2"/>
          <c:order val="2"/>
          <c:tx>
            <c:strRef>
              <c:f>ENC!$AK$19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ENC!$AL$19:$AX$19</c:f>
              <c:numCache>
                <c:formatCode>0</c:formatCode>
                <c:ptCount val="13"/>
                <c:pt idx="0" formatCode="General">
                  <c:v>64.900000000000006</c:v>
                </c:pt>
                <c:pt idx="1">
                  <c:v>61.747572815533978</c:v>
                </c:pt>
                <c:pt idx="2" formatCode="General">
                  <c:v>82.5</c:v>
                </c:pt>
                <c:pt idx="3">
                  <c:v>58.531842489061745</c:v>
                </c:pt>
                <c:pt idx="4" formatCode="General">
                  <c:v>83</c:v>
                </c:pt>
                <c:pt idx="5" formatCode="General">
                  <c:v>83.45</c:v>
                </c:pt>
                <c:pt idx="6" formatCode="General">
                  <c:v>83.9</c:v>
                </c:pt>
                <c:pt idx="7">
                  <c:v>52.68292682926829</c:v>
                </c:pt>
                <c:pt idx="8" formatCode="General">
                  <c:v>84.360000000000014</c:v>
                </c:pt>
                <c:pt idx="9" formatCode="General">
                  <c:v>84.820000000000007</c:v>
                </c:pt>
                <c:pt idx="10" formatCode="General">
                  <c:v>85.28</c:v>
                </c:pt>
                <c:pt idx="11" formatCode="General">
                  <c:v>85.740000000000009</c:v>
                </c:pt>
                <c:pt idx="12" formatCode="General">
                  <c:v>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D-4E25-99D4-AA5CFDB72B6C}"/>
            </c:ext>
          </c:extLst>
        </c:ser>
        <c:ser>
          <c:idx val="3"/>
          <c:order val="3"/>
          <c:tx>
            <c:strRef>
              <c:f>ENC!$AK$20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ENC!$AL$20:$AX$20</c:f>
              <c:numCache>
                <c:formatCode>0</c:formatCode>
                <c:ptCount val="13"/>
                <c:pt idx="0" formatCode="General">
                  <c:v>17.899999999999999</c:v>
                </c:pt>
                <c:pt idx="1">
                  <c:v>6.7961165048543686</c:v>
                </c:pt>
                <c:pt idx="2" formatCode="General">
                  <c:v>0.4</c:v>
                </c:pt>
                <c:pt idx="3">
                  <c:v>6.2226543509965975</c:v>
                </c:pt>
                <c:pt idx="4" formatCode="General">
                  <c:v>0.4</c:v>
                </c:pt>
                <c:pt idx="5" formatCode="General">
                  <c:v>0.4</c:v>
                </c:pt>
                <c:pt idx="6" formatCode="General">
                  <c:v>0.4</c:v>
                </c:pt>
                <c:pt idx="7">
                  <c:v>4.8780487804878048</c:v>
                </c:pt>
                <c:pt idx="8" formatCode="General">
                  <c:v>0.40000000000000008</c:v>
                </c:pt>
                <c:pt idx="9" formatCode="General">
                  <c:v>0.4</c:v>
                </c:pt>
                <c:pt idx="10" formatCode="General">
                  <c:v>0.4</c:v>
                </c:pt>
                <c:pt idx="11" formatCode="General">
                  <c:v>0.40000000000000008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D-4E25-99D4-AA5CFDB72B6C}"/>
            </c:ext>
          </c:extLst>
        </c:ser>
        <c:ser>
          <c:idx val="4"/>
          <c:order val="4"/>
          <c:tx>
            <c:strRef>
              <c:f>ENC!$AK$21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ENC!$AL$21:$AX$21</c:f>
              <c:numCache>
                <c:formatCode>0</c:formatCode>
                <c:ptCount val="13"/>
                <c:pt idx="0" formatCode="General">
                  <c:v>0.2</c:v>
                </c:pt>
                <c:pt idx="1">
                  <c:v>8.7378640776699026</c:v>
                </c:pt>
                <c:pt idx="2" formatCode="General">
                  <c:v>0.2</c:v>
                </c:pt>
                <c:pt idx="3">
                  <c:v>8.6533787068546424</c:v>
                </c:pt>
                <c:pt idx="4" formatCode="General">
                  <c:v>0.2</c:v>
                </c:pt>
                <c:pt idx="5" formatCode="General">
                  <c:v>0.2</c:v>
                </c:pt>
                <c:pt idx="6" formatCode="General">
                  <c:v>0.2</c:v>
                </c:pt>
                <c:pt idx="7">
                  <c:v>7.6097560975609753</c:v>
                </c:pt>
                <c:pt idx="8" formatCode="General">
                  <c:v>0.18000000000000005</c:v>
                </c:pt>
                <c:pt idx="9" formatCode="General">
                  <c:v>0.16</c:v>
                </c:pt>
                <c:pt idx="10" formatCode="General">
                  <c:v>0.14000000000000001</c:v>
                </c:pt>
                <c:pt idx="11" formatCode="General">
                  <c:v>0.12000000000000002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DD-4E25-99D4-AA5CFDB72B6C}"/>
            </c:ext>
          </c:extLst>
        </c:ser>
        <c:ser>
          <c:idx val="5"/>
          <c:order val="5"/>
          <c:tx>
            <c:strRef>
              <c:f>ENC!$AK$22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ENC!$AL$22:$AX$22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DD-4E25-99D4-AA5CFDB72B6C}"/>
            </c:ext>
          </c:extLst>
        </c:ser>
        <c:ser>
          <c:idx val="6"/>
          <c:order val="6"/>
          <c:tx>
            <c:strRef>
              <c:f>ENC!$AK$23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ENC!$AL$23:$AX$23</c:f>
              <c:numCache>
                <c:formatCode>0</c:formatCode>
                <c:ptCount val="13"/>
                <c:pt idx="0" formatCode="General">
                  <c:v>0.4</c:v>
                </c:pt>
                <c:pt idx="1">
                  <c:v>19.805825242718445</c:v>
                </c:pt>
                <c:pt idx="2" formatCode="General">
                  <c:v>0.3</c:v>
                </c:pt>
                <c:pt idx="3">
                  <c:v>23.918327661643172</c:v>
                </c:pt>
                <c:pt idx="4" formatCode="General">
                  <c:v>0.3</c:v>
                </c:pt>
                <c:pt idx="5" formatCode="General">
                  <c:v>0.25</c:v>
                </c:pt>
                <c:pt idx="6" formatCode="General">
                  <c:v>0.2</c:v>
                </c:pt>
                <c:pt idx="7">
                  <c:v>32.390243902439032</c:v>
                </c:pt>
                <c:pt idx="8" formatCode="General">
                  <c:v>0.18000000000000005</c:v>
                </c:pt>
                <c:pt idx="9" formatCode="General">
                  <c:v>0.16</c:v>
                </c:pt>
                <c:pt idx="10" formatCode="General">
                  <c:v>0.14000000000000001</c:v>
                </c:pt>
                <c:pt idx="11" formatCode="General">
                  <c:v>0.12000000000000002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DD-4E25-99D4-AA5CFDB72B6C}"/>
            </c:ext>
          </c:extLst>
        </c:ser>
        <c:ser>
          <c:idx val="7"/>
          <c:order val="7"/>
          <c:tx>
            <c:strRef>
              <c:f>ENC!$AK$24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ENC!$AL$24:$AX$24</c:f>
              <c:numCache>
                <c:formatCode>General</c:formatCode>
                <c:ptCount val="13"/>
                <c:pt idx="0">
                  <c:v>13.4</c:v>
                </c:pt>
                <c:pt idx="2">
                  <c:v>13.4</c:v>
                </c:pt>
                <c:pt idx="4">
                  <c:v>13.1</c:v>
                </c:pt>
                <c:pt idx="5">
                  <c:v>12.85</c:v>
                </c:pt>
                <c:pt idx="6">
                  <c:v>12.6</c:v>
                </c:pt>
                <c:pt idx="8">
                  <c:v>12.32</c:v>
                </c:pt>
                <c:pt idx="9">
                  <c:v>12.04</c:v>
                </c:pt>
                <c:pt idx="10">
                  <c:v>11.76</c:v>
                </c:pt>
                <c:pt idx="11">
                  <c:v>11.479999999999999</c:v>
                </c:pt>
                <c:pt idx="1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DD-4E25-99D4-AA5CFDB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ESC!$AK$4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ESC!$AL$4:$AX$4</c:f>
              <c:numCache>
                <c:formatCode>General</c:formatCode>
                <c:ptCount val="13"/>
                <c:pt idx="0">
                  <c:v>2</c:v>
                </c:pt>
                <c:pt idx="2">
                  <c:v>2.4</c:v>
                </c:pt>
                <c:pt idx="4">
                  <c:v>2</c:v>
                </c:pt>
                <c:pt idx="5">
                  <c:v>1.7</c:v>
                </c:pt>
                <c:pt idx="6">
                  <c:v>1.4</c:v>
                </c:pt>
                <c:pt idx="8">
                  <c:v>1.2399999999999998</c:v>
                </c:pt>
                <c:pt idx="9">
                  <c:v>1.08</c:v>
                </c:pt>
                <c:pt idx="10">
                  <c:v>0.91999999999999993</c:v>
                </c:pt>
                <c:pt idx="11">
                  <c:v>0.76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4A2-BB62-E2030C32BFE1}"/>
            </c:ext>
          </c:extLst>
        </c:ser>
        <c:ser>
          <c:idx val="1"/>
          <c:order val="1"/>
          <c:tx>
            <c:strRef>
              <c:f>ESC!$AK$5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ESC!$AL$5:$AX$5</c:f>
              <c:numCache>
                <c:formatCode>General</c:formatCode>
                <c:ptCount val="13"/>
                <c:pt idx="0">
                  <c:v>0.7</c:v>
                </c:pt>
                <c:pt idx="2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8">
                  <c:v>0.44000000000000006</c:v>
                </c:pt>
                <c:pt idx="9">
                  <c:v>0.38</c:v>
                </c:pt>
                <c:pt idx="10">
                  <c:v>0.32</c:v>
                </c:pt>
                <c:pt idx="11">
                  <c:v>0.26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44A2-BB62-E2030C32BFE1}"/>
            </c:ext>
          </c:extLst>
        </c:ser>
        <c:ser>
          <c:idx val="2"/>
          <c:order val="2"/>
          <c:tx>
            <c:strRef>
              <c:f>ESC!$AK$6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ESC!$AL$6:$AX$6</c:f>
              <c:numCache>
                <c:formatCode>General</c:formatCode>
                <c:ptCount val="13"/>
                <c:pt idx="0">
                  <c:v>76.400000000000006</c:v>
                </c:pt>
                <c:pt idx="2">
                  <c:v>87.5</c:v>
                </c:pt>
                <c:pt idx="4">
                  <c:v>88.1</c:v>
                </c:pt>
                <c:pt idx="5">
                  <c:v>88.55</c:v>
                </c:pt>
                <c:pt idx="6">
                  <c:v>89</c:v>
                </c:pt>
                <c:pt idx="8">
                  <c:v>89.14</c:v>
                </c:pt>
                <c:pt idx="9">
                  <c:v>89.28</c:v>
                </c:pt>
                <c:pt idx="10">
                  <c:v>89.42</c:v>
                </c:pt>
                <c:pt idx="11">
                  <c:v>89.56</c:v>
                </c:pt>
                <c:pt idx="12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4-44A2-BB62-E2030C32BFE1}"/>
            </c:ext>
          </c:extLst>
        </c:ser>
        <c:ser>
          <c:idx val="3"/>
          <c:order val="3"/>
          <c:tx>
            <c:strRef>
              <c:f>ESC!$AK$7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ESC!$AL$7:$AX$7</c:f>
              <c:numCache>
                <c:formatCode>General</c:formatCode>
                <c:ptCount val="13"/>
                <c:pt idx="0">
                  <c:v>11.4</c:v>
                </c:pt>
                <c:pt idx="2">
                  <c:v>0.3</c:v>
                </c:pt>
                <c:pt idx="4">
                  <c:v>0.2</c:v>
                </c:pt>
                <c:pt idx="5">
                  <c:v>0.15000000000000002</c:v>
                </c:pt>
                <c:pt idx="6">
                  <c:v>0.1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0.22</c:v>
                </c:pt>
                <c:pt idx="11">
                  <c:v>0.26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4-44A2-BB62-E2030C32BFE1}"/>
            </c:ext>
          </c:extLst>
        </c:ser>
        <c:ser>
          <c:idx val="4"/>
          <c:order val="4"/>
          <c:tx>
            <c:strRef>
              <c:f>ESC!$AK$8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ESC!$AL$8:$AX$8</c:f>
              <c:numCache>
                <c:formatCode>General</c:formatCode>
                <c:ptCount val="13"/>
                <c:pt idx="0">
                  <c:v>0.3</c:v>
                </c:pt>
                <c:pt idx="2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4-44A2-BB62-E2030C32BFE1}"/>
            </c:ext>
          </c:extLst>
        </c:ser>
        <c:ser>
          <c:idx val="5"/>
          <c:order val="5"/>
          <c:tx>
            <c:strRef>
              <c:f>ESC!$AK$9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ESC!$AL$9:$AX$9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0.24000000000000005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0.3600000000000001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4-44A2-BB62-E2030C32BFE1}"/>
            </c:ext>
          </c:extLst>
        </c:ser>
        <c:ser>
          <c:idx val="6"/>
          <c:order val="6"/>
          <c:tx>
            <c:strRef>
              <c:f>ESC!$AK$10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ESC!$AL$10:$AX$10</c:f>
              <c:numCache>
                <c:formatCode>General</c:formatCode>
                <c:ptCount val="13"/>
                <c:pt idx="0">
                  <c:v>0.6</c:v>
                </c:pt>
                <c:pt idx="2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4-44A2-BB62-E2030C32BFE1}"/>
            </c:ext>
          </c:extLst>
        </c:ser>
        <c:ser>
          <c:idx val="7"/>
          <c:order val="7"/>
          <c:tx>
            <c:strRef>
              <c:f>ESC!$AK$11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ESC!$AL$3:$AX$3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ESC!$AL$11:$AX$11</c:f>
              <c:numCache>
                <c:formatCode>General</c:formatCode>
                <c:ptCount val="13"/>
                <c:pt idx="0">
                  <c:v>8.5</c:v>
                </c:pt>
                <c:pt idx="2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4-44A2-BB62-E2030C32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ESC!$AK$17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ESC!$AL$17:$AX$17</c:f>
              <c:numCache>
                <c:formatCode>General</c:formatCode>
                <c:ptCount val="13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2.3499999999999996</c:v>
                </c:pt>
                <c:pt idx="4">
                  <c:v>2.2999999999999998</c:v>
                </c:pt>
                <c:pt idx="5">
                  <c:v>2.15</c:v>
                </c:pt>
                <c:pt idx="6">
                  <c:v>2</c:v>
                </c:pt>
                <c:pt idx="7">
                  <c:v>2.7</c:v>
                </c:pt>
                <c:pt idx="8">
                  <c:v>1.86</c:v>
                </c:pt>
                <c:pt idx="9">
                  <c:v>1.72</c:v>
                </c:pt>
                <c:pt idx="10">
                  <c:v>1.58</c:v>
                </c:pt>
                <c:pt idx="11">
                  <c:v>1.44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B96-8A3A-250978F273B2}"/>
            </c:ext>
          </c:extLst>
        </c:ser>
        <c:ser>
          <c:idx val="1"/>
          <c:order val="1"/>
          <c:tx>
            <c:strRef>
              <c:f>ESC!$AK$18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ESC!$AL$18:$AX$18</c:f>
              <c:numCache>
                <c:formatCode>General</c:formatCode>
                <c:ptCount val="13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8">
                  <c:v>0.6399999999999999</c:v>
                </c:pt>
                <c:pt idx="9">
                  <c:v>0.58000000000000007</c:v>
                </c:pt>
                <c:pt idx="10">
                  <c:v>0.52</c:v>
                </c:pt>
                <c:pt idx="11">
                  <c:v>0.46000000000000008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3-4B96-8A3A-250978F273B2}"/>
            </c:ext>
          </c:extLst>
        </c:ser>
        <c:ser>
          <c:idx val="2"/>
          <c:order val="2"/>
          <c:tx>
            <c:strRef>
              <c:f>ESC!$AK$19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ESC!$AL$19:$AX$19</c:f>
              <c:numCache>
                <c:formatCode>0</c:formatCode>
                <c:ptCount val="13"/>
                <c:pt idx="0" formatCode="General">
                  <c:v>76.400000000000006</c:v>
                </c:pt>
                <c:pt idx="1">
                  <c:v>61.777561923263718</c:v>
                </c:pt>
                <c:pt idx="2" formatCode="General">
                  <c:v>87.5</c:v>
                </c:pt>
                <c:pt idx="3">
                  <c:v>58.361609306834701</c:v>
                </c:pt>
                <c:pt idx="4" formatCode="General">
                  <c:v>86.7</c:v>
                </c:pt>
                <c:pt idx="5" formatCode="General">
                  <c:v>85.95</c:v>
                </c:pt>
                <c:pt idx="6" formatCode="General">
                  <c:v>85.2</c:v>
                </c:pt>
                <c:pt idx="7">
                  <c:v>52.58033106134372</c:v>
                </c:pt>
                <c:pt idx="8" formatCode="General">
                  <c:v>84.460000000000008</c:v>
                </c:pt>
                <c:pt idx="9" formatCode="General">
                  <c:v>83.72</c:v>
                </c:pt>
                <c:pt idx="10" formatCode="General">
                  <c:v>82.98</c:v>
                </c:pt>
                <c:pt idx="11" formatCode="General">
                  <c:v>82.240000000000009</c:v>
                </c:pt>
                <c:pt idx="12" formatCode="General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3-4B96-8A3A-250978F273B2}"/>
            </c:ext>
          </c:extLst>
        </c:ser>
        <c:ser>
          <c:idx val="3"/>
          <c:order val="3"/>
          <c:tx>
            <c:strRef>
              <c:f>ESC!$AK$20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ESC!$AL$20:$AX$20</c:f>
              <c:numCache>
                <c:formatCode>0</c:formatCode>
                <c:ptCount val="13"/>
                <c:pt idx="0" formatCode="General">
                  <c:v>11.4</c:v>
                </c:pt>
                <c:pt idx="1">
                  <c:v>6.7994171928120446</c:v>
                </c:pt>
                <c:pt idx="2" formatCode="General">
                  <c:v>0.3</c:v>
                </c:pt>
                <c:pt idx="3">
                  <c:v>6.2045564711585071</c:v>
                </c:pt>
                <c:pt idx="4" formatCode="General">
                  <c:v>0.4</c:v>
                </c:pt>
                <c:pt idx="5" formatCode="General">
                  <c:v>0.55000000000000004</c:v>
                </c:pt>
                <c:pt idx="6" formatCode="General">
                  <c:v>0.7</c:v>
                </c:pt>
                <c:pt idx="7">
                  <c:v>4.8685491723466408</c:v>
                </c:pt>
                <c:pt idx="8" formatCode="General">
                  <c:v>0.86</c:v>
                </c:pt>
                <c:pt idx="9" formatCode="General">
                  <c:v>1.02</c:v>
                </c:pt>
                <c:pt idx="10" formatCode="General">
                  <c:v>1.18</c:v>
                </c:pt>
                <c:pt idx="11" formatCode="General">
                  <c:v>1.34</c:v>
                </c:pt>
                <c:pt idx="12" formatCode="General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3-4B96-8A3A-250978F273B2}"/>
            </c:ext>
          </c:extLst>
        </c:ser>
        <c:ser>
          <c:idx val="4"/>
          <c:order val="4"/>
          <c:tx>
            <c:strRef>
              <c:f>ESC!$AK$21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ESC!$AL$21:$AX$21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8.742107819329771</c:v>
                </c:pt>
                <c:pt idx="2" formatCode="General">
                  <c:v>0.3</c:v>
                </c:pt>
                <c:pt idx="3">
                  <c:v>8.6282113427047982</c:v>
                </c:pt>
                <c:pt idx="4" formatCode="General">
                  <c:v>0.3</c:v>
                </c:pt>
                <c:pt idx="5" formatCode="General">
                  <c:v>0.25</c:v>
                </c:pt>
                <c:pt idx="6" formatCode="General">
                  <c:v>0.2</c:v>
                </c:pt>
                <c:pt idx="7">
                  <c:v>7.5949367088607591</c:v>
                </c:pt>
                <c:pt idx="8" formatCode="General">
                  <c:v>0.18000000000000005</c:v>
                </c:pt>
                <c:pt idx="9" formatCode="General">
                  <c:v>0.16</c:v>
                </c:pt>
                <c:pt idx="10" formatCode="General">
                  <c:v>0.14000000000000001</c:v>
                </c:pt>
                <c:pt idx="11" formatCode="General">
                  <c:v>0.12000000000000002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13-4B96-8A3A-250978F273B2}"/>
            </c:ext>
          </c:extLst>
        </c:ser>
        <c:ser>
          <c:idx val="5"/>
          <c:order val="5"/>
          <c:tx>
            <c:strRef>
              <c:f>ESC!$AK$22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ESC!$AL$22:$AX$22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0.15000000000000002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3-4B96-8A3A-250978F273B2}"/>
            </c:ext>
          </c:extLst>
        </c:ser>
        <c:ser>
          <c:idx val="6"/>
          <c:order val="6"/>
          <c:tx>
            <c:strRef>
              <c:f>ESC!$AK$23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ESC!$AL$23:$AX$23</c:f>
              <c:numCache>
                <c:formatCode>0</c:formatCode>
                <c:ptCount val="13"/>
                <c:pt idx="0" formatCode="General">
                  <c:v>0.6</c:v>
                </c:pt>
                <c:pt idx="1">
                  <c:v>19.815444390480813</c:v>
                </c:pt>
                <c:pt idx="2" formatCode="General">
                  <c:v>0</c:v>
                </c:pt>
                <c:pt idx="3">
                  <c:v>23.848763936015509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32.327166504381701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3-4B96-8A3A-250978F273B2}"/>
            </c:ext>
          </c:extLst>
        </c:ser>
        <c:ser>
          <c:idx val="7"/>
          <c:order val="7"/>
          <c:tx>
            <c:strRef>
              <c:f>ESC!$AK$24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ESC!$AL$16:$AX$16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ESC!$AL$24:$AX$24</c:f>
              <c:numCache>
                <c:formatCode>General</c:formatCode>
                <c:ptCount val="13"/>
                <c:pt idx="0">
                  <c:v>8.5</c:v>
                </c:pt>
                <c:pt idx="2">
                  <c:v>8.5</c:v>
                </c:pt>
                <c:pt idx="4">
                  <c:v>9.3000000000000007</c:v>
                </c:pt>
                <c:pt idx="5">
                  <c:v>10.100000000000001</c:v>
                </c:pt>
                <c:pt idx="6">
                  <c:v>10.9</c:v>
                </c:pt>
                <c:pt idx="8">
                  <c:v>11.72</c:v>
                </c:pt>
                <c:pt idx="9">
                  <c:v>12.54</c:v>
                </c:pt>
                <c:pt idx="10">
                  <c:v>13.36</c:v>
                </c:pt>
                <c:pt idx="11">
                  <c:v>14.18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13-4B96-8A3A-250978F2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ESW!$AK$4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ESW!$AL$4:$AX$4</c:f>
              <c:numCache>
                <c:formatCode>General</c:formatCode>
                <c:ptCount val="13"/>
                <c:pt idx="0">
                  <c:v>2</c:v>
                </c:pt>
                <c:pt idx="2">
                  <c:v>2.2000000000000002</c:v>
                </c:pt>
                <c:pt idx="4">
                  <c:v>1.8</c:v>
                </c:pt>
                <c:pt idx="5">
                  <c:v>1.6</c:v>
                </c:pt>
                <c:pt idx="6">
                  <c:v>1.4</c:v>
                </c:pt>
                <c:pt idx="8">
                  <c:v>1.2399999999999998</c:v>
                </c:pt>
                <c:pt idx="9">
                  <c:v>1.08</c:v>
                </c:pt>
                <c:pt idx="10">
                  <c:v>0.91999999999999993</c:v>
                </c:pt>
                <c:pt idx="11">
                  <c:v>0.76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2-4756-9A2D-8ACDBF19C8E4}"/>
            </c:ext>
          </c:extLst>
        </c:ser>
        <c:ser>
          <c:idx val="1"/>
          <c:order val="1"/>
          <c:tx>
            <c:strRef>
              <c:f>ESW!$AK$5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ESW!$AL$5:$AX$5</c:f>
              <c:numCache>
                <c:formatCode>General</c:formatCode>
                <c:ptCount val="13"/>
                <c:pt idx="0">
                  <c:v>0.7</c:v>
                </c:pt>
                <c:pt idx="2">
                  <c:v>0.7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8">
                  <c:v>0.44000000000000006</c:v>
                </c:pt>
                <c:pt idx="9">
                  <c:v>0.38</c:v>
                </c:pt>
                <c:pt idx="10">
                  <c:v>0.32</c:v>
                </c:pt>
                <c:pt idx="11">
                  <c:v>0.26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2-4756-9A2D-8ACDBF19C8E4}"/>
            </c:ext>
          </c:extLst>
        </c:ser>
        <c:ser>
          <c:idx val="2"/>
          <c:order val="2"/>
          <c:tx>
            <c:strRef>
              <c:f>ESW!$AK$6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ESW!$AL$6:$AX$6</c:f>
              <c:numCache>
                <c:formatCode>General</c:formatCode>
                <c:ptCount val="13"/>
                <c:pt idx="0">
                  <c:v>73.900000000000006</c:v>
                </c:pt>
                <c:pt idx="2">
                  <c:v>84.5</c:v>
                </c:pt>
                <c:pt idx="4">
                  <c:v>85</c:v>
                </c:pt>
                <c:pt idx="5">
                  <c:v>85.25</c:v>
                </c:pt>
                <c:pt idx="6">
                  <c:v>85.5</c:v>
                </c:pt>
                <c:pt idx="8">
                  <c:v>85.52000000000001</c:v>
                </c:pt>
                <c:pt idx="9">
                  <c:v>85.539999999999992</c:v>
                </c:pt>
                <c:pt idx="10">
                  <c:v>85.56</c:v>
                </c:pt>
                <c:pt idx="11">
                  <c:v>85.580000000000013</c:v>
                </c:pt>
                <c:pt idx="12">
                  <c:v>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2-4756-9A2D-8ACDBF19C8E4}"/>
            </c:ext>
          </c:extLst>
        </c:ser>
        <c:ser>
          <c:idx val="3"/>
          <c:order val="3"/>
          <c:tx>
            <c:strRef>
              <c:f>ESW!$AK$7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ESW!$AL$7:$AX$7</c:f>
              <c:numCache>
                <c:formatCode>General</c:formatCode>
                <c:ptCount val="13"/>
                <c:pt idx="0">
                  <c:v>9.8000000000000007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0.22</c:v>
                </c:pt>
                <c:pt idx="11">
                  <c:v>0.26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2-4756-9A2D-8ACDBF19C8E4}"/>
            </c:ext>
          </c:extLst>
        </c:ser>
        <c:ser>
          <c:idx val="4"/>
          <c:order val="4"/>
          <c:tx>
            <c:strRef>
              <c:f>ESW!$AK$8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ESW!$AL$8:$AX$8</c:f>
              <c:numCache>
                <c:formatCode>General</c:formatCode>
                <c:ptCount val="13"/>
                <c:pt idx="0">
                  <c:v>0.3</c:v>
                </c:pt>
                <c:pt idx="2">
                  <c:v>0.3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2-4756-9A2D-8ACDBF19C8E4}"/>
            </c:ext>
          </c:extLst>
        </c:ser>
        <c:ser>
          <c:idx val="5"/>
          <c:order val="5"/>
          <c:tx>
            <c:strRef>
              <c:f>ESW!$AK$9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ESW!$AL$9:$AX$9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8">
                  <c:v>0.33999999999999997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2-4756-9A2D-8ACDBF19C8E4}"/>
            </c:ext>
          </c:extLst>
        </c:ser>
        <c:ser>
          <c:idx val="6"/>
          <c:order val="6"/>
          <c:tx>
            <c:strRef>
              <c:f>ESW!$AK$10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ESW!$AL$10:$AX$10</c:f>
              <c:numCache>
                <c:formatCode>General</c:formatCode>
                <c:ptCount val="13"/>
                <c:pt idx="0">
                  <c:v>2.2000000000000002</c:v>
                </c:pt>
                <c:pt idx="2">
                  <c:v>0.8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8">
                  <c:v>1.32</c:v>
                </c:pt>
                <c:pt idx="9">
                  <c:v>1.44</c:v>
                </c:pt>
                <c:pt idx="10">
                  <c:v>1.56</c:v>
                </c:pt>
                <c:pt idx="11">
                  <c:v>1.6800000000000002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02-4756-9A2D-8ACDBF19C8E4}"/>
            </c:ext>
          </c:extLst>
        </c:ser>
        <c:ser>
          <c:idx val="7"/>
          <c:order val="7"/>
          <c:tx>
            <c:strRef>
              <c:f>ESW!$AK$11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ESW!$AL$3:$AX$3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ESW!$AL$11:$AX$11</c:f>
              <c:numCache>
                <c:formatCode>General</c:formatCode>
                <c:ptCount val="13"/>
                <c:pt idx="0">
                  <c:v>10.9</c:v>
                </c:pt>
                <c:pt idx="2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8">
                  <c:v>10.9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02-4756-9A2D-8ACDBF19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ESW!$AK$17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ESW!$AL$17:$AX$17</c:f>
              <c:numCache>
                <c:formatCode>General</c:formatCode>
                <c:ptCount val="13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2.1</c:v>
                </c:pt>
                <c:pt idx="4">
                  <c:v>2</c:v>
                </c:pt>
                <c:pt idx="5">
                  <c:v>1.85</c:v>
                </c:pt>
                <c:pt idx="6">
                  <c:v>1.7</c:v>
                </c:pt>
                <c:pt idx="7">
                  <c:v>2.2999999999999998</c:v>
                </c:pt>
                <c:pt idx="8">
                  <c:v>1.52</c:v>
                </c:pt>
                <c:pt idx="9">
                  <c:v>1.34</c:v>
                </c:pt>
                <c:pt idx="10">
                  <c:v>1.1600000000000001</c:v>
                </c:pt>
                <c:pt idx="11">
                  <c:v>0.9800000000000002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BCF-9E4C-4F786E8C38A7}"/>
            </c:ext>
          </c:extLst>
        </c:ser>
        <c:ser>
          <c:idx val="1"/>
          <c:order val="1"/>
          <c:tx>
            <c:strRef>
              <c:f>ESW!$AK$18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ESW!$AL$18:$AX$18</c:f>
              <c:numCache>
                <c:formatCode>General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0.64999999999999991</c:v>
                </c:pt>
                <c:pt idx="6">
                  <c:v>0.6</c:v>
                </c:pt>
                <c:pt idx="8">
                  <c:v>0.54</c:v>
                </c:pt>
                <c:pt idx="9">
                  <c:v>0.48</c:v>
                </c:pt>
                <c:pt idx="10">
                  <c:v>0.42</c:v>
                </c:pt>
                <c:pt idx="11">
                  <c:v>0.36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D-4BCF-9E4C-4F786E8C38A7}"/>
            </c:ext>
          </c:extLst>
        </c:ser>
        <c:ser>
          <c:idx val="2"/>
          <c:order val="2"/>
          <c:tx>
            <c:strRef>
              <c:f>ESW!$AK$19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ESW!$AL$19:$AX$19</c:f>
              <c:numCache>
                <c:formatCode>0</c:formatCode>
                <c:ptCount val="13"/>
                <c:pt idx="0" formatCode="General">
                  <c:v>73.900000000000006</c:v>
                </c:pt>
                <c:pt idx="1">
                  <c:v>61.867704280155642</c:v>
                </c:pt>
                <c:pt idx="2" formatCode="General">
                  <c:v>84.5</c:v>
                </c:pt>
                <c:pt idx="3">
                  <c:v>58.560311284046698</c:v>
                </c:pt>
                <c:pt idx="4" formatCode="General">
                  <c:v>85.1</c:v>
                </c:pt>
                <c:pt idx="5" formatCode="General">
                  <c:v>85.699999999999989</c:v>
                </c:pt>
                <c:pt idx="6" formatCode="General">
                  <c:v>86.3</c:v>
                </c:pt>
                <c:pt idx="7">
                  <c:v>52.785923753665692</c:v>
                </c:pt>
                <c:pt idx="8" formatCode="General">
                  <c:v>86.860000000000014</c:v>
                </c:pt>
                <c:pt idx="9" formatCode="General">
                  <c:v>87.419999999999987</c:v>
                </c:pt>
                <c:pt idx="10" formatCode="General">
                  <c:v>87.97999999999999</c:v>
                </c:pt>
                <c:pt idx="11" formatCode="General">
                  <c:v>88.54</c:v>
                </c:pt>
                <c:pt idx="12" formatCode="General">
                  <c:v>89.1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D-4BCF-9E4C-4F786E8C38A7}"/>
            </c:ext>
          </c:extLst>
        </c:ser>
        <c:ser>
          <c:idx val="3"/>
          <c:order val="3"/>
          <c:tx>
            <c:strRef>
              <c:f>ESW!$AK$20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ESW!$AL$20:$AX$20</c:f>
              <c:numCache>
                <c:formatCode>0</c:formatCode>
                <c:ptCount val="13"/>
                <c:pt idx="0" formatCode="General">
                  <c:v>9.8000000000000007</c:v>
                </c:pt>
                <c:pt idx="1">
                  <c:v>6.809338521400778</c:v>
                </c:pt>
                <c:pt idx="2" formatCode="General">
                  <c:v>0.2</c:v>
                </c:pt>
                <c:pt idx="3">
                  <c:v>6.2256809338521402</c:v>
                </c:pt>
                <c:pt idx="4" formatCode="General">
                  <c:v>0.2</c:v>
                </c:pt>
                <c:pt idx="5" formatCode="General">
                  <c:v>0.2</c:v>
                </c:pt>
                <c:pt idx="6" formatCode="General">
                  <c:v>0.2</c:v>
                </c:pt>
                <c:pt idx="7">
                  <c:v>4.8875855327468232</c:v>
                </c:pt>
                <c:pt idx="8" formatCode="General">
                  <c:v>0.22000000000000003</c:v>
                </c:pt>
                <c:pt idx="9" formatCode="General">
                  <c:v>0.24</c:v>
                </c:pt>
                <c:pt idx="10" formatCode="General">
                  <c:v>0.26</c:v>
                </c:pt>
                <c:pt idx="11" formatCode="General">
                  <c:v>0.28000000000000003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D-4BCF-9E4C-4F786E8C38A7}"/>
            </c:ext>
          </c:extLst>
        </c:ser>
        <c:ser>
          <c:idx val="4"/>
          <c:order val="4"/>
          <c:tx>
            <c:strRef>
              <c:f>ESW!$AK$21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ESW!$AL$21:$AX$21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8.7548638132295729</c:v>
                </c:pt>
                <c:pt idx="2" formatCode="General">
                  <c:v>0.3</c:v>
                </c:pt>
                <c:pt idx="3">
                  <c:v>8.6575875486381317</c:v>
                </c:pt>
                <c:pt idx="4" formatCode="General">
                  <c:v>0.3</c:v>
                </c:pt>
                <c:pt idx="5" formatCode="General">
                  <c:v>0.3</c:v>
                </c:pt>
                <c:pt idx="6" formatCode="General">
                  <c:v>0.3</c:v>
                </c:pt>
                <c:pt idx="7">
                  <c:v>7.6246334310850443</c:v>
                </c:pt>
                <c:pt idx="8" formatCode="General">
                  <c:v>0.26</c:v>
                </c:pt>
                <c:pt idx="9" formatCode="General">
                  <c:v>0.22</c:v>
                </c:pt>
                <c:pt idx="10" formatCode="General">
                  <c:v>0.18</c:v>
                </c:pt>
                <c:pt idx="11" formatCode="General">
                  <c:v>0.14000000000000001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D-4BCF-9E4C-4F786E8C38A7}"/>
            </c:ext>
          </c:extLst>
        </c:ser>
        <c:ser>
          <c:idx val="5"/>
          <c:order val="5"/>
          <c:tx>
            <c:strRef>
              <c:f>ESW!$AK$22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ESW!$AL$22:$AX$22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CD-4BCF-9E4C-4F786E8C38A7}"/>
            </c:ext>
          </c:extLst>
        </c:ser>
        <c:ser>
          <c:idx val="6"/>
          <c:order val="6"/>
          <c:tx>
            <c:strRef>
              <c:f>ESW!$AK$23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ESW!$AL$23:$AX$23</c:f>
              <c:numCache>
                <c:formatCode>0</c:formatCode>
                <c:ptCount val="13"/>
                <c:pt idx="0" formatCode="General">
                  <c:v>2.2000000000000002</c:v>
                </c:pt>
                <c:pt idx="1">
                  <c:v>19.844357976653693</c:v>
                </c:pt>
                <c:pt idx="2" formatCode="General">
                  <c:v>0.8</c:v>
                </c:pt>
                <c:pt idx="3">
                  <c:v>23.929961089494164</c:v>
                </c:pt>
                <c:pt idx="4" formatCode="General">
                  <c:v>0.8</c:v>
                </c:pt>
                <c:pt idx="5" formatCode="General">
                  <c:v>0.75</c:v>
                </c:pt>
                <c:pt idx="6" formatCode="General">
                  <c:v>0.7</c:v>
                </c:pt>
                <c:pt idx="7">
                  <c:v>32.453567937438912</c:v>
                </c:pt>
                <c:pt idx="8" formatCode="General">
                  <c:v>0.6399999999999999</c:v>
                </c:pt>
                <c:pt idx="9" formatCode="General">
                  <c:v>0.58000000000000007</c:v>
                </c:pt>
                <c:pt idx="10" formatCode="General">
                  <c:v>0.52</c:v>
                </c:pt>
                <c:pt idx="11" formatCode="General">
                  <c:v>0.46000000000000008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CD-4BCF-9E4C-4F786E8C38A7}"/>
            </c:ext>
          </c:extLst>
        </c:ser>
        <c:ser>
          <c:idx val="7"/>
          <c:order val="7"/>
          <c:tx>
            <c:strRef>
              <c:f>ESW!$AK$24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ESW!$AL$16:$AX$16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ESW!$AL$24:$AX$24</c:f>
              <c:numCache>
                <c:formatCode>General</c:formatCode>
                <c:ptCount val="13"/>
                <c:pt idx="0">
                  <c:v>10.9</c:v>
                </c:pt>
                <c:pt idx="2">
                  <c:v>10.9</c:v>
                </c:pt>
                <c:pt idx="4">
                  <c:v>10.7</c:v>
                </c:pt>
                <c:pt idx="5">
                  <c:v>10.399999999999999</c:v>
                </c:pt>
                <c:pt idx="6">
                  <c:v>10.1</c:v>
                </c:pt>
                <c:pt idx="8">
                  <c:v>9.84</c:v>
                </c:pt>
                <c:pt idx="9">
                  <c:v>9.58</c:v>
                </c:pt>
                <c:pt idx="10">
                  <c:v>9.32</c:v>
                </c:pt>
                <c:pt idx="11">
                  <c:v>9.06</c:v>
                </c:pt>
                <c:pt idx="1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CD-4BCF-9E4C-4F786E8C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EUR!$AK$4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EUR!$AL$4:$AX$4</c:f>
              <c:numCache>
                <c:formatCode>General</c:formatCode>
                <c:ptCount val="13"/>
                <c:pt idx="0">
                  <c:v>0.7</c:v>
                </c:pt>
                <c:pt idx="2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D96-B7F4-514CF61DB435}"/>
            </c:ext>
          </c:extLst>
        </c:ser>
        <c:ser>
          <c:idx val="1"/>
          <c:order val="1"/>
          <c:tx>
            <c:strRef>
              <c:f>EUR!$AK$5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EUR!$AL$5:$AX$5</c:f>
              <c:numCache>
                <c:formatCode>General</c:formatCode>
                <c:ptCount val="13"/>
                <c:pt idx="0">
                  <c:v>0.7</c:v>
                </c:pt>
                <c:pt idx="2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D-4D96-B7F4-514CF61DB435}"/>
            </c:ext>
          </c:extLst>
        </c:ser>
        <c:ser>
          <c:idx val="2"/>
          <c:order val="2"/>
          <c:tx>
            <c:strRef>
              <c:f>EUR!$AK$6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EUR!$AL$6:$AX$6</c:f>
              <c:numCache>
                <c:formatCode>General</c:formatCode>
                <c:ptCount val="13"/>
                <c:pt idx="0">
                  <c:v>48.6</c:v>
                </c:pt>
                <c:pt idx="2">
                  <c:v>48.6</c:v>
                </c:pt>
                <c:pt idx="4">
                  <c:v>48.6</c:v>
                </c:pt>
                <c:pt idx="5">
                  <c:v>48.6</c:v>
                </c:pt>
                <c:pt idx="6">
                  <c:v>48.6</c:v>
                </c:pt>
                <c:pt idx="8">
                  <c:v>48.6</c:v>
                </c:pt>
                <c:pt idx="9">
                  <c:v>48.6</c:v>
                </c:pt>
                <c:pt idx="10">
                  <c:v>48.6</c:v>
                </c:pt>
                <c:pt idx="11">
                  <c:v>48.6</c:v>
                </c:pt>
                <c:pt idx="12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D-4D96-B7F4-514CF61DB435}"/>
            </c:ext>
          </c:extLst>
        </c:ser>
        <c:ser>
          <c:idx val="3"/>
          <c:order val="3"/>
          <c:tx>
            <c:strRef>
              <c:f>EUR!$AK$7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EUR!$AL$7:$AX$7</c:f>
              <c:numCache>
                <c:formatCode>General</c:formatCode>
                <c:ptCount val="13"/>
                <c:pt idx="0">
                  <c:v>21.1</c:v>
                </c:pt>
                <c:pt idx="2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D-4D96-B7F4-514CF61DB435}"/>
            </c:ext>
          </c:extLst>
        </c:ser>
        <c:ser>
          <c:idx val="4"/>
          <c:order val="4"/>
          <c:tx>
            <c:strRef>
              <c:f>EUR!$AK$8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EUR!$AL$8:$AX$8</c:f>
              <c:numCache>
                <c:formatCode>General</c:formatCode>
                <c:ptCount val="13"/>
                <c:pt idx="0">
                  <c:v>7.3</c:v>
                </c:pt>
                <c:pt idx="2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D-4D96-B7F4-514CF61DB435}"/>
            </c:ext>
          </c:extLst>
        </c:ser>
        <c:ser>
          <c:idx val="5"/>
          <c:order val="5"/>
          <c:tx>
            <c:strRef>
              <c:f>EUR!$AK$9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EUR!$AL$9:$AX$9</c:f>
              <c:numCache>
                <c:formatCode>General</c:formatCode>
                <c:ptCount val="13"/>
                <c:pt idx="0">
                  <c:v>2.1</c:v>
                </c:pt>
                <c:pt idx="2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D-4D96-B7F4-514CF61DB435}"/>
            </c:ext>
          </c:extLst>
        </c:ser>
        <c:ser>
          <c:idx val="6"/>
          <c:order val="6"/>
          <c:tx>
            <c:strRef>
              <c:f>EUR!$AK$10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EUR!$AL$10:$AX$10</c:f>
              <c:numCache>
                <c:formatCode>General</c:formatCode>
                <c:ptCount val="13"/>
                <c:pt idx="0">
                  <c:v>7.7</c:v>
                </c:pt>
                <c:pt idx="2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D-4D96-B7F4-514CF61DB435}"/>
            </c:ext>
          </c:extLst>
        </c:ser>
        <c:ser>
          <c:idx val="7"/>
          <c:order val="7"/>
          <c:tx>
            <c:strRef>
              <c:f>EUR!$AK$11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EUR!$AL$3:$AX$3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EUR!$AL$11:$AX$11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5D-4D96-B7F4-514CF61D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EUR!$AK$17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EUR!$AL$17:$AX$17</c:f>
              <c:numCache>
                <c:formatCode>General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1.4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A-40CE-99AC-E34417070414}"/>
            </c:ext>
          </c:extLst>
        </c:ser>
        <c:ser>
          <c:idx val="1"/>
          <c:order val="1"/>
          <c:tx>
            <c:strRef>
              <c:f>EUR!$AK$18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EUR!$AL$18:$AX$18</c:f>
              <c:numCache>
                <c:formatCode>General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A-40CE-99AC-E34417070414}"/>
            </c:ext>
          </c:extLst>
        </c:ser>
        <c:ser>
          <c:idx val="2"/>
          <c:order val="2"/>
          <c:tx>
            <c:strRef>
              <c:f>EUR!$AK$19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EUR!$AL$19:$AX$19</c:f>
              <c:numCache>
                <c:formatCode>0</c:formatCode>
                <c:ptCount val="13"/>
                <c:pt idx="0" formatCode="General">
                  <c:v>2.2000000000000002</c:v>
                </c:pt>
                <c:pt idx="1">
                  <c:v>0</c:v>
                </c:pt>
                <c:pt idx="2" formatCode="General">
                  <c:v>48.6</c:v>
                </c:pt>
                <c:pt idx="3">
                  <c:v>0</c:v>
                </c:pt>
                <c:pt idx="4" formatCode="General">
                  <c:v>48.6</c:v>
                </c:pt>
                <c:pt idx="5" formatCode="General">
                  <c:v>48.6</c:v>
                </c:pt>
                <c:pt idx="6" formatCode="General">
                  <c:v>48.6</c:v>
                </c:pt>
                <c:pt idx="7">
                  <c:v>0</c:v>
                </c:pt>
                <c:pt idx="8" formatCode="General">
                  <c:v>48.6</c:v>
                </c:pt>
                <c:pt idx="9" formatCode="General">
                  <c:v>48.6</c:v>
                </c:pt>
                <c:pt idx="10" formatCode="General">
                  <c:v>48.6</c:v>
                </c:pt>
                <c:pt idx="11" formatCode="General">
                  <c:v>48.6</c:v>
                </c:pt>
                <c:pt idx="12" formatCode="General">
                  <c:v>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A-40CE-99AC-E34417070414}"/>
            </c:ext>
          </c:extLst>
        </c:ser>
        <c:ser>
          <c:idx val="3"/>
          <c:order val="3"/>
          <c:tx>
            <c:strRef>
              <c:f>EUR!$AK$20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EUR!$AL$20:$AX$20</c:f>
              <c:numCache>
                <c:formatCode>0</c:formatCode>
                <c:ptCount val="13"/>
                <c:pt idx="0" formatCode="General">
                  <c:v>21.1</c:v>
                </c:pt>
                <c:pt idx="1">
                  <c:v>0</c:v>
                </c:pt>
                <c:pt idx="2" formatCode="General">
                  <c:v>21.1</c:v>
                </c:pt>
                <c:pt idx="3">
                  <c:v>0</c:v>
                </c:pt>
                <c:pt idx="4" formatCode="General">
                  <c:v>21.1</c:v>
                </c:pt>
                <c:pt idx="5" formatCode="General">
                  <c:v>21.1</c:v>
                </c:pt>
                <c:pt idx="6" formatCode="General">
                  <c:v>21.1</c:v>
                </c:pt>
                <c:pt idx="7">
                  <c:v>0</c:v>
                </c:pt>
                <c:pt idx="8" formatCode="General">
                  <c:v>21.1</c:v>
                </c:pt>
                <c:pt idx="9" formatCode="General">
                  <c:v>21.1</c:v>
                </c:pt>
                <c:pt idx="10" formatCode="General">
                  <c:v>21.1</c:v>
                </c:pt>
                <c:pt idx="11" formatCode="General">
                  <c:v>21.1</c:v>
                </c:pt>
                <c:pt idx="12" formatCode="General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A-40CE-99AC-E34417070414}"/>
            </c:ext>
          </c:extLst>
        </c:ser>
        <c:ser>
          <c:idx val="4"/>
          <c:order val="4"/>
          <c:tx>
            <c:strRef>
              <c:f>EUR!$AK$21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EUR!$AL$21:$AX$21</c:f>
              <c:numCache>
                <c:formatCode>0</c:formatCode>
                <c:ptCount val="13"/>
                <c:pt idx="0" formatCode="General">
                  <c:v>7.3</c:v>
                </c:pt>
                <c:pt idx="1">
                  <c:v>0</c:v>
                </c:pt>
                <c:pt idx="2" formatCode="General">
                  <c:v>7.3</c:v>
                </c:pt>
                <c:pt idx="3">
                  <c:v>0</c:v>
                </c:pt>
                <c:pt idx="4" formatCode="General">
                  <c:v>7.3</c:v>
                </c:pt>
                <c:pt idx="5" formatCode="General">
                  <c:v>7.3</c:v>
                </c:pt>
                <c:pt idx="6" formatCode="General">
                  <c:v>7.3</c:v>
                </c:pt>
                <c:pt idx="7">
                  <c:v>0</c:v>
                </c:pt>
                <c:pt idx="8" formatCode="General">
                  <c:v>7.3</c:v>
                </c:pt>
                <c:pt idx="9" formatCode="General">
                  <c:v>7.3</c:v>
                </c:pt>
                <c:pt idx="10" formatCode="General">
                  <c:v>7.3</c:v>
                </c:pt>
                <c:pt idx="11" formatCode="General">
                  <c:v>7.3</c:v>
                </c:pt>
                <c:pt idx="12" formatCode="General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A-40CE-99AC-E34417070414}"/>
            </c:ext>
          </c:extLst>
        </c:ser>
        <c:ser>
          <c:idx val="5"/>
          <c:order val="5"/>
          <c:tx>
            <c:strRef>
              <c:f>EUR!$AK$22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EUR!$AL$22:$AX$22</c:f>
              <c:numCache>
                <c:formatCode>General</c:formatCode>
                <c:ptCount val="13"/>
                <c:pt idx="0">
                  <c:v>2.1</c:v>
                </c:pt>
                <c:pt idx="2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A-40CE-99AC-E34417070414}"/>
            </c:ext>
          </c:extLst>
        </c:ser>
        <c:ser>
          <c:idx val="6"/>
          <c:order val="6"/>
          <c:tx>
            <c:strRef>
              <c:f>EUR!$AK$23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EUR!$AL$23:$AX$23</c:f>
              <c:numCache>
                <c:formatCode>0</c:formatCode>
                <c:ptCount val="13"/>
                <c:pt idx="0" formatCode="General">
                  <c:v>7.7</c:v>
                </c:pt>
                <c:pt idx="1">
                  <c:v>0</c:v>
                </c:pt>
                <c:pt idx="2" formatCode="General">
                  <c:v>7.7</c:v>
                </c:pt>
                <c:pt idx="3">
                  <c:v>0</c:v>
                </c:pt>
                <c:pt idx="4" formatCode="General">
                  <c:v>7.7</c:v>
                </c:pt>
                <c:pt idx="5" formatCode="General">
                  <c:v>7.7</c:v>
                </c:pt>
                <c:pt idx="6" formatCode="General">
                  <c:v>7.7</c:v>
                </c:pt>
                <c:pt idx="7">
                  <c:v>0</c:v>
                </c:pt>
                <c:pt idx="8" formatCode="General">
                  <c:v>7.7</c:v>
                </c:pt>
                <c:pt idx="9" formatCode="General">
                  <c:v>7.7</c:v>
                </c:pt>
                <c:pt idx="10" formatCode="General">
                  <c:v>7.7</c:v>
                </c:pt>
                <c:pt idx="11" formatCode="General">
                  <c:v>7.7</c:v>
                </c:pt>
                <c:pt idx="12" formatCode="General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A-40CE-99AC-E34417070414}"/>
            </c:ext>
          </c:extLst>
        </c:ser>
        <c:ser>
          <c:idx val="7"/>
          <c:order val="7"/>
          <c:tx>
            <c:strRef>
              <c:f>EUR!$AK$24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EUR!$AL$16:$AX$16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EUR!$AL$24:$AX$24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CA-40CE-99AC-E3441707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EWN!$AK$4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EWN!$AL$4:$AX$4</c:f>
              <c:numCache>
                <c:formatCode>General</c:formatCode>
                <c:ptCount val="13"/>
                <c:pt idx="0">
                  <c:v>2.2999999999999998</c:v>
                </c:pt>
                <c:pt idx="2">
                  <c:v>2.2999999999999998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  <c:pt idx="8">
                  <c:v>1.4600000000000002</c:v>
                </c:pt>
                <c:pt idx="9">
                  <c:v>1.32</c:v>
                </c:pt>
                <c:pt idx="10">
                  <c:v>1.1800000000000002</c:v>
                </c:pt>
                <c:pt idx="11">
                  <c:v>1.04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983-BAFC-8D2507F854EE}"/>
            </c:ext>
          </c:extLst>
        </c:ser>
        <c:ser>
          <c:idx val="1"/>
          <c:order val="1"/>
          <c:tx>
            <c:strRef>
              <c:f>EWN!$AK$5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EWN!$AL$5:$AX$5</c:f>
              <c:numCache>
                <c:formatCode>General</c:formatCode>
                <c:ptCount val="13"/>
                <c:pt idx="0">
                  <c:v>0.8</c:v>
                </c:pt>
                <c:pt idx="2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8">
                  <c:v>0.46</c:v>
                </c:pt>
                <c:pt idx="9">
                  <c:v>0.42</c:v>
                </c:pt>
                <c:pt idx="10">
                  <c:v>0.38</c:v>
                </c:pt>
                <c:pt idx="11">
                  <c:v>0.33999999999999997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E-4983-BAFC-8D2507F854EE}"/>
            </c:ext>
          </c:extLst>
        </c:ser>
        <c:ser>
          <c:idx val="2"/>
          <c:order val="2"/>
          <c:tx>
            <c:strRef>
              <c:f>EWN!$AK$6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EWN!$AL$6:$AX$6</c:f>
              <c:numCache>
                <c:formatCode>General</c:formatCode>
                <c:ptCount val="13"/>
                <c:pt idx="0">
                  <c:v>66.8</c:v>
                </c:pt>
                <c:pt idx="2">
                  <c:v>76.7</c:v>
                </c:pt>
                <c:pt idx="4">
                  <c:v>77.2</c:v>
                </c:pt>
                <c:pt idx="5">
                  <c:v>77.5</c:v>
                </c:pt>
                <c:pt idx="6">
                  <c:v>77.8</c:v>
                </c:pt>
                <c:pt idx="8">
                  <c:v>77.94</c:v>
                </c:pt>
                <c:pt idx="9">
                  <c:v>78.08</c:v>
                </c:pt>
                <c:pt idx="10">
                  <c:v>78.22</c:v>
                </c:pt>
                <c:pt idx="11">
                  <c:v>78.36</c:v>
                </c:pt>
                <c:pt idx="12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E-4983-BAFC-8D2507F854EE}"/>
            </c:ext>
          </c:extLst>
        </c:ser>
        <c:ser>
          <c:idx val="3"/>
          <c:order val="3"/>
          <c:tx>
            <c:strRef>
              <c:f>EWN!$AK$7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EWN!$AL$7:$AX$7</c:f>
              <c:numCache>
                <c:formatCode>General</c:formatCode>
                <c:ptCount val="13"/>
                <c:pt idx="0">
                  <c:v>10.1</c:v>
                </c:pt>
                <c:pt idx="2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0.06</c:v>
                </c:pt>
                <c:pt idx="9">
                  <c:v>0.12</c:v>
                </c:pt>
                <c:pt idx="10">
                  <c:v>0.18</c:v>
                </c:pt>
                <c:pt idx="11">
                  <c:v>0.24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E-4983-BAFC-8D2507F854EE}"/>
            </c:ext>
          </c:extLst>
        </c:ser>
        <c:ser>
          <c:idx val="4"/>
          <c:order val="4"/>
          <c:tx>
            <c:strRef>
              <c:f>EWN!$AK$8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EWN!$AL$8:$AX$8</c:f>
              <c:numCache>
                <c:formatCode>General</c:formatCode>
                <c:ptCount val="13"/>
                <c:pt idx="0">
                  <c:v>0.3</c:v>
                </c:pt>
                <c:pt idx="2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4E-4983-BAFC-8D2507F854EE}"/>
            </c:ext>
          </c:extLst>
        </c:ser>
        <c:ser>
          <c:idx val="5"/>
          <c:order val="5"/>
          <c:tx>
            <c:strRef>
              <c:f>EWN!$AK$9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EWN!$AL$9:$AX$9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0.22000000000000003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4E-4983-BAFC-8D2507F854EE}"/>
            </c:ext>
          </c:extLst>
        </c:ser>
        <c:ser>
          <c:idx val="6"/>
          <c:order val="6"/>
          <c:tx>
            <c:strRef>
              <c:f>EWN!$AK$10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EWN!$AL$10:$AX$10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E-4983-BAFC-8D2507F854EE}"/>
            </c:ext>
          </c:extLst>
        </c:ser>
        <c:ser>
          <c:idx val="7"/>
          <c:order val="7"/>
          <c:tx>
            <c:strRef>
              <c:f>EWN!$AK$11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EWN!$AL$3:$AX$3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EWN!$AL$11:$AX$11</c:f>
              <c:numCache>
                <c:formatCode>General</c:formatCode>
                <c:ptCount val="13"/>
                <c:pt idx="0">
                  <c:v>19.600000000000001</c:v>
                </c:pt>
                <c:pt idx="2">
                  <c:v>19.600000000000001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19.600000000000001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19.600000000000001</c:v>
                </c:pt>
                <c:pt idx="11">
                  <c:v>19.600000000000001</c:v>
                </c:pt>
                <c:pt idx="12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4E-4983-BAFC-8D2507F8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CAZ!$AK$17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CAZ!$AL$17:$AX$17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89C-AFE6-BC668B0E665A}"/>
            </c:ext>
          </c:extLst>
        </c:ser>
        <c:ser>
          <c:idx val="1"/>
          <c:order val="1"/>
          <c:tx>
            <c:strRef>
              <c:f>CAZ!$AK$18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CAZ!$AL$18:$AX$18</c:f>
              <c:numCache>
                <c:formatCode>General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9-489C-AFE6-BC668B0E665A}"/>
            </c:ext>
          </c:extLst>
        </c:ser>
        <c:ser>
          <c:idx val="2"/>
          <c:order val="2"/>
          <c:tx>
            <c:strRef>
              <c:f>CAZ!$AK$19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CAZ!$AL$19:$AX$19</c:f>
              <c:numCache>
                <c:formatCode>0</c:formatCode>
                <c:ptCount val="13"/>
                <c:pt idx="0" formatCode="General">
                  <c:v>81.8</c:v>
                </c:pt>
                <c:pt idx="1">
                  <c:v>53.694581280788178</c:v>
                </c:pt>
                <c:pt idx="2" formatCode="General">
                  <c:v>90.4</c:v>
                </c:pt>
                <c:pt idx="3">
                  <c:v>52.118226600985224</c:v>
                </c:pt>
                <c:pt idx="4" formatCode="General">
                  <c:v>90.6</c:v>
                </c:pt>
                <c:pt idx="5" formatCode="General">
                  <c:v>90.699999999999989</c:v>
                </c:pt>
                <c:pt idx="6" formatCode="General">
                  <c:v>90.8</c:v>
                </c:pt>
                <c:pt idx="7">
                  <c:v>47.783251231527096</c:v>
                </c:pt>
                <c:pt idx="8" formatCode="General">
                  <c:v>90.92</c:v>
                </c:pt>
                <c:pt idx="9" formatCode="General">
                  <c:v>91.039999999999992</c:v>
                </c:pt>
                <c:pt idx="10" formatCode="General">
                  <c:v>91.16</c:v>
                </c:pt>
                <c:pt idx="11" formatCode="General">
                  <c:v>91.28</c:v>
                </c:pt>
                <c:pt idx="12" formatCode="General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9-489C-AFE6-BC668B0E665A}"/>
            </c:ext>
          </c:extLst>
        </c:ser>
        <c:ser>
          <c:idx val="3"/>
          <c:order val="3"/>
          <c:tx>
            <c:strRef>
              <c:f>CAZ!$AK$20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CAZ!$AL$20:$AX$20</c:f>
              <c:numCache>
                <c:formatCode>0</c:formatCode>
                <c:ptCount val="13"/>
                <c:pt idx="0" formatCode="General">
                  <c:v>7.1</c:v>
                </c:pt>
                <c:pt idx="1">
                  <c:v>9.1625615763546815</c:v>
                </c:pt>
                <c:pt idx="2" formatCode="General">
                  <c:v>0.3</c:v>
                </c:pt>
                <c:pt idx="3">
                  <c:v>8.9655172413793096</c:v>
                </c:pt>
                <c:pt idx="4" formatCode="General">
                  <c:v>0.4</c:v>
                </c:pt>
                <c:pt idx="5" formatCode="General">
                  <c:v>0.4</c:v>
                </c:pt>
                <c:pt idx="6" formatCode="General">
                  <c:v>0.4</c:v>
                </c:pt>
                <c:pt idx="7">
                  <c:v>7.389162561576355</c:v>
                </c:pt>
                <c:pt idx="8" formatCode="General">
                  <c:v>0.40000000000000008</c:v>
                </c:pt>
                <c:pt idx="9" formatCode="General">
                  <c:v>0.4</c:v>
                </c:pt>
                <c:pt idx="10" formatCode="General">
                  <c:v>0.4</c:v>
                </c:pt>
                <c:pt idx="11" formatCode="General">
                  <c:v>0.40000000000000008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9-489C-AFE6-BC668B0E665A}"/>
            </c:ext>
          </c:extLst>
        </c:ser>
        <c:ser>
          <c:idx val="4"/>
          <c:order val="4"/>
          <c:tx>
            <c:strRef>
              <c:f>CAZ!$AK$21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CAZ!$AL$21:$AX$21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14.38423645320197</c:v>
                </c:pt>
                <c:pt idx="2" formatCode="General">
                  <c:v>0</c:v>
                </c:pt>
                <c:pt idx="3">
                  <c:v>12.315270935960591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8.2758620689655178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9-489C-AFE6-BC668B0E665A}"/>
            </c:ext>
          </c:extLst>
        </c:ser>
        <c:ser>
          <c:idx val="5"/>
          <c:order val="5"/>
          <c:tx>
            <c:strRef>
              <c:f>CAZ!$AK$22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9-489C-AFE6-BC668B0E665A}"/>
            </c:ext>
          </c:extLst>
        </c:ser>
        <c:ser>
          <c:idx val="6"/>
          <c:order val="6"/>
          <c:tx>
            <c:strRef>
              <c:f>CAZ!$AK$23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CAZ!$AL$23:$AX$23</c:f>
              <c:numCache>
                <c:formatCode>0</c:formatCode>
                <c:ptCount val="13"/>
                <c:pt idx="0" formatCode="General">
                  <c:v>2.1</c:v>
                </c:pt>
                <c:pt idx="1">
                  <c:v>21.379310344827587</c:v>
                </c:pt>
                <c:pt idx="2" formatCode="General">
                  <c:v>1.7</c:v>
                </c:pt>
                <c:pt idx="3">
                  <c:v>25.024630541871922</c:v>
                </c:pt>
                <c:pt idx="4" formatCode="General">
                  <c:v>1.6</c:v>
                </c:pt>
                <c:pt idx="5" formatCode="General">
                  <c:v>1.4500000000000002</c:v>
                </c:pt>
                <c:pt idx="6" formatCode="General">
                  <c:v>1.3</c:v>
                </c:pt>
                <c:pt idx="7">
                  <c:v>34.975369458128078</c:v>
                </c:pt>
                <c:pt idx="8" formatCode="General">
                  <c:v>1.18</c:v>
                </c:pt>
                <c:pt idx="9" formatCode="General">
                  <c:v>1.06</c:v>
                </c:pt>
                <c:pt idx="10" formatCode="General">
                  <c:v>0.94</c:v>
                </c:pt>
                <c:pt idx="11" formatCode="General">
                  <c:v>0.82</c:v>
                </c:pt>
                <c:pt idx="12" formatCode="General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9-489C-AFE6-BC668B0E665A}"/>
            </c:ext>
          </c:extLst>
        </c:ser>
        <c:ser>
          <c:idx val="7"/>
          <c:order val="7"/>
          <c:tx>
            <c:strRef>
              <c:f>CAZ!$AK$24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CAZ!$AL$16:$AX$16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CAZ!$AL$24:$AX$24</c:f>
              <c:numCache>
                <c:formatCode>General</c:formatCode>
                <c:ptCount val="13"/>
                <c:pt idx="0">
                  <c:v>7.5</c:v>
                </c:pt>
                <c:pt idx="2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9-489C-AFE6-BC668B0E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EWN!$AK$17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EWN!$AL$17:$AX$17</c:f>
              <c:numCache>
                <c:formatCode>General</c:formatCode>
                <c:ptCount val="13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2.25</c:v>
                </c:pt>
                <c:pt idx="4">
                  <c:v>2.2000000000000002</c:v>
                </c:pt>
                <c:pt idx="5">
                  <c:v>2.1</c:v>
                </c:pt>
                <c:pt idx="6">
                  <c:v>2</c:v>
                </c:pt>
                <c:pt idx="7">
                  <c:v>2.7</c:v>
                </c:pt>
                <c:pt idx="8">
                  <c:v>1.8800000000000001</c:v>
                </c:pt>
                <c:pt idx="9">
                  <c:v>1.7599999999999998</c:v>
                </c:pt>
                <c:pt idx="10">
                  <c:v>1.6400000000000001</c:v>
                </c:pt>
                <c:pt idx="11">
                  <c:v>1.52</c:v>
                </c:pt>
                <c:pt idx="1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4-4873-ACAA-D439D47CE9E4}"/>
            </c:ext>
          </c:extLst>
        </c:ser>
        <c:ser>
          <c:idx val="1"/>
          <c:order val="1"/>
          <c:tx>
            <c:strRef>
              <c:f>EWN!$AK$18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EWN!$AL$18:$AX$18</c:f>
              <c:numCache>
                <c:formatCode>General</c:formatCode>
                <c:ptCount val="1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8">
                  <c:v>0.65999999999999992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4-4873-ACAA-D439D47CE9E4}"/>
            </c:ext>
          </c:extLst>
        </c:ser>
        <c:ser>
          <c:idx val="2"/>
          <c:order val="2"/>
          <c:tx>
            <c:strRef>
              <c:f>EWN!$AK$19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EWN!$AL$19:$AX$19</c:f>
              <c:numCache>
                <c:formatCode>0</c:formatCode>
                <c:ptCount val="13"/>
                <c:pt idx="0" formatCode="General">
                  <c:v>66.8</c:v>
                </c:pt>
                <c:pt idx="1">
                  <c:v>61.687681862269642</c:v>
                </c:pt>
                <c:pt idx="2" formatCode="General">
                  <c:v>76.7</c:v>
                </c:pt>
                <c:pt idx="3">
                  <c:v>58.446601941747574</c:v>
                </c:pt>
                <c:pt idx="4" formatCode="General">
                  <c:v>76.900000000000006</c:v>
                </c:pt>
                <c:pt idx="5" formatCode="General">
                  <c:v>77.050000000000011</c:v>
                </c:pt>
                <c:pt idx="6" formatCode="General">
                  <c:v>77.2</c:v>
                </c:pt>
                <c:pt idx="7">
                  <c:v>52.58033106134372</c:v>
                </c:pt>
                <c:pt idx="8" formatCode="General">
                  <c:v>77.360000000000014</c:v>
                </c:pt>
                <c:pt idx="9" formatCode="General">
                  <c:v>77.52000000000001</c:v>
                </c:pt>
                <c:pt idx="10" formatCode="General">
                  <c:v>77.680000000000007</c:v>
                </c:pt>
                <c:pt idx="11" formatCode="General">
                  <c:v>77.84</c:v>
                </c:pt>
                <c:pt idx="12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4-4873-ACAA-D439D47CE9E4}"/>
            </c:ext>
          </c:extLst>
        </c:ser>
        <c:ser>
          <c:idx val="3"/>
          <c:order val="3"/>
          <c:tx>
            <c:strRef>
              <c:f>EWN!$AK$20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EWN!$AL$20:$AX$20</c:f>
              <c:numCache>
                <c:formatCode>0</c:formatCode>
                <c:ptCount val="13"/>
                <c:pt idx="0" formatCode="General">
                  <c:v>10.1</c:v>
                </c:pt>
                <c:pt idx="1">
                  <c:v>6.7895247332686717</c:v>
                </c:pt>
                <c:pt idx="2" formatCode="General">
                  <c:v>0.1</c:v>
                </c:pt>
                <c:pt idx="3">
                  <c:v>6.2135922330097086</c:v>
                </c:pt>
                <c:pt idx="4" formatCode="General">
                  <c:v>0.1</c:v>
                </c:pt>
                <c:pt idx="5" formatCode="General">
                  <c:v>0.15000000000000002</c:v>
                </c:pt>
                <c:pt idx="6" formatCode="General">
                  <c:v>0.2</c:v>
                </c:pt>
                <c:pt idx="7">
                  <c:v>4.8685491723466408</c:v>
                </c:pt>
                <c:pt idx="8" formatCode="General">
                  <c:v>0.24000000000000005</c:v>
                </c:pt>
                <c:pt idx="9" formatCode="General">
                  <c:v>0.28000000000000003</c:v>
                </c:pt>
                <c:pt idx="10" formatCode="General">
                  <c:v>0.32</c:v>
                </c:pt>
                <c:pt idx="11" formatCode="General">
                  <c:v>0.3600000000000001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4-4873-ACAA-D439D47CE9E4}"/>
            </c:ext>
          </c:extLst>
        </c:ser>
        <c:ser>
          <c:idx val="4"/>
          <c:order val="4"/>
          <c:tx>
            <c:strRef>
              <c:f>EWN!$AK$21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EWN!$AL$21:$AX$21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8.7293889427740066</c:v>
                </c:pt>
                <c:pt idx="2" formatCode="General">
                  <c:v>0.3</c:v>
                </c:pt>
                <c:pt idx="3">
                  <c:v>8.6407766990291268</c:v>
                </c:pt>
                <c:pt idx="4" formatCode="General">
                  <c:v>0.3</c:v>
                </c:pt>
                <c:pt idx="5" formatCode="General">
                  <c:v>0.25</c:v>
                </c:pt>
                <c:pt idx="6" formatCode="General">
                  <c:v>0.2</c:v>
                </c:pt>
                <c:pt idx="7">
                  <c:v>7.5949367088607591</c:v>
                </c:pt>
                <c:pt idx="8" formatCode="General">
                  <c:v>0.18000000000000005</c:v>
                </c:pt>
                <c:pt idx="9" formatCode="General">
                  <c:v>0.16</c:v>
                </c:pt>
                <c:pt idx="10" formatCode="General">
                  <c:v>0.14000000000000001</c:v>
                </c:pt>
                <c:pt idx="11" formatCode="General">
                  <c:v>0.12000000000000002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4-4873-ACAA-D439D47CE9E4}"/>
            </c:ext>
          </c:extLst>
        </c:ser>
        <c:ser>
          <c:idx val="5"/>
          <c:order val="5"/>
          <c:tx>
            <c:strRef>
              <c:f>EWN!$AK$22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EWN!$AL$22:$AX$22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4-4873-ACAA-D439D47CE9E4}"/>
            </c:ext>
          </c:extLst>
        </c:ser>
        <c:ser>
          <c:idx val="6"/>
          <c:order val="6"/>
          <c:tx>
            <c:strRef>
              <c:f>EWN!$AK$23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EWN!$AL$23:$AX$23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19.786614936954411</c:v>
                </c:pt>
                <c:pt idx="2" formatCode="General">
                  <c:v>0</c:v>
                </c:pt>
                <c:pt idx="3">
                  <c:v>23.883495145631066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32.327166504381701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4-4873-ACAA-D439D47CE9E4}"/>
            </c:ext>
          </c:extLst>
        </c:ser>
        <c:ser>
          <c:idx val="7"/>
          <c:order val="7"/>
          <c:tx>
            <c:strRef>
              <c:f>EWN!$AK$24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EWN!$AL$16:$AX$16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EWN!$AL$24:$AX$24</c:f>
              <c:numCache>
                <c:formatCode>General</c:formatCode>
                <c:ptCount val="13"/>
                <c:pt idx="0">
                  <c:v>19.600000000000001</c:v>
                </c:pt>
                <c:pt idx="2">
                  <c:v>19.600000000000001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19.600000000000001</c:v>
                </c:pt>
                <c:pt idx="8">
                  <c:v>19.580000000000002</c:v>
                </c:pt>
                <c:pt idx="9">
                  <c:v>19.560000000000002</c:v>
                </c:pt>
                <c:pt idx="10">
                  <c:v>19.54</c:v>
                </c:pt>
                <c:pt idx="11">
                  <c:v>19.520000000000003</c:v>
                </c:pt>
                <c:pt idx="1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94-4873-ACAA-D439D47C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FRA!$AK$4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FRA!$AL$4:$AX$4</c:f>
              <c:numCache>
                <c:formatCode>General</c:formatCode>
                <c:ptCount val="13"/>
                <c:pt idx="0">
                  <c:v>2</c:v>
                </c:pt>
                <c:pt idx="2">
                  <c:v>2</c:v>
                </c:pt>
                <c:pt idx="4">
                  <c:v>1.7</c:v>
                </c:pt>
                <c:pt idx="5">
                  <c:v>1.5</c:v>
                </c:pt>
                <c:pt idx="6">
                  <c:v>1.3</c:v>
                </c:pt>
                <c:pt idx="8">
                  <c:v>1.2000000000000002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0.90000000000000013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D-4984-80E5-D33CB7430783}"/>
            </c:ext>
          </c:extLst>
        </c:ser>
        <c:ser>
          <c:idx val="1"/>
          <c:order val="1"/>
          <c:tx>
            <c:strRef>
              <c:f>FRA!$AK$5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FRA!$AL$5:$AX$5</c:f>
              <c:numCache>
                <c:formatCode>General</c:formatCode>
                <c:ptCount val="13"/>
                <c:pt idx="0">
                  <c:v>0.7</c:v>
                </c:pt>
                <c:pt idx="2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8">
                  <c:v>0.38000000000000006</c:v>
                </c:pt>
                <c:pt idx="9">
                  <c:v>0.36</c:v>
                </c:pt>
                <c:pt idx="10">
                  <c:v>0.34</c:v>
                </c:pt>
                <c:pt idx="11">
                  <c:v>0.32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D-4984-80E5-D33CB7430783}"/>
            </c:ext>
          </c:extLst>
        </c:ser>
        <c:ser>
          <c:idx val="2"/>
          <c:order val="2"/>
          <c:tx>
            <c:strRef>
              <c:f>FRA!$AK$6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FRA!$AL$6:$AX$6</c:f>
              <c:numCache>
                <c:formatCode>General</c:formatCode>
                <c:ptCount val="13"/>
                <c:pt idx="0">
                  <c:v>78.2</c:v>
                </c:pt>
                <c:pt idx="2">
                  <c:v>85.5</c:v>
                </c:pt>
                <c:pt idx="4">
                  <c:v>85.9</c:v>
                </c:pt>
                <c:pt idx="5">
                  <c:v>86.2</c:v>
                </c:pt>
                <c:pt idx="6">
                  <c:v>86.5</c:v>
                </c:pt>
                <c:pt idx="8">
                  <c:v>86.580000000000013</c:v>
                </c:pt>
                <c:pt idx="9">
                  <c:v>86.66</c:v>
                </c:pt>
                <c:pt idx="10">
                  <c:v>86.740000000000009</c:v>
                </c:pt>
                <c:pt idx="11">
                  <c:v>86.820000000000007</c:v>
                </c:pt>
                <c:pt idx="12">
                  <c:v>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D-4984-80E5-D33CB7430783}"/>
            </c:ext>
          </c:extLst>
        </c:ser>
        <c:ser>
          <c:idx val="3"/>
          <c:order val="3"/>
          <c:tx>
            <c:strRef>
              <c:f>FRA!$AK$7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FRA!$AL$7:$AX$7</c:f>
              <c:numCache>
                <c:formatCode>General</c:formatCode>
                <c:ptCount val="13"/>
                <c:pt idx="0">
                  <c:v>7.1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D-4984-80E5-D33CB7430783}"/>
            </c:ext>
          </c:extLst>
        </c:ser>
        <c:ser>
          <c:idx val="4"/>
          <c:order val="4"/>
          <c:tx>
            <c:strRef>
              <c:f>FRA!$AK$8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FRA!$AL$8:$AX$8</c:f>
              <c:numCache>
                <c:formatCode>General</c:formatCode>
                <c:ptCount val="13"/>
                <c:pt idx="0">
                  <c:v>0.3</c:v>
                </c:pt>
                <c:pt idx="2">
                  <c:v>0.3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D-4984-80E5-D33CB7430783}"/>
            </c:ext>
          </c:extLst>
        </c:ser>
        <c:ser>
          <c:idx val="5"/>
          <c:order val="5"/>
          <c:tx>
            <c:strRef>
              <c:f>FRA!$AK$9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FRA!$AL$9:$AX$9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0.24000000000000005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0.3600000000000001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2D-4984-80E5-D33CB7430783}"/>
            </c:ext>
          </c:extLst>
        </c:ser>
        <c:ser>
          <c:idx val="6"/>
          <c:order val="6"/>
          <c:tx>
            <c:strRef>
              <c:f>FRA!$AK$10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FRA!$AL$10:$AX$10</c:f>
              <c:numCache>
                <c:formatCode>General</c:formatCode>
                <c:ptCount val="13"/>
                <c:pt idx="0">
                  <c:v>0.4</c:v>
                </c:pt>
                <c:pt idx="2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2D-4984-80E5-D33CB7430783}"/>
            </c:ext>
          </c:extLst>
        </c:ser>
        <c:ser>
          <c:idx val="7"/>
          <c:order val="7"/>
          <c:tx>
            <c:strRef>
              <c:f>FRA!$AK$11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FRA!$AL$3:$AX$3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FRA!$AL$11:$AX$11</c:f>
              <c:numCache>
                <c:formatCode>General</c:formatCode>
                <c:ptCount val="13"/>
                <c:pt idx="0">
                  <c:v>11.2</c:v>
                </c:pt>
                <c:pt idx="2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2D-4984-80E5-D33CB743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FRA!$AK$17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FRA!$AL$17:$AX$17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1.7999999999999998</c:v>
                </c:pt>
                <c:pt idx="6">
                  <c:v>1.7</c:v>
                </c:pt>
                <c:pt idx="7">
                  <c:v>2.2999999999999998</c:v>
                </c:pt>
                <c:pt idx="8">
                  <c:v>1.62</c:v>
                </c:pt>
                <c:pt idx="9">
                  <c:v>1.54</c:v>
                </c:pt>
                <c:pt idx="10">
                  <c:v>1.46</c:v>
                </c:pt>
                <c:pt idx="11">
                  <c:v>1.3800000000000001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2-44D2-B48C-C9781C5C6D14}"/>
            </c:ext>
          </c:extLst>
        </c:ser>
        <c:ser>
          <c:idx val="1"/>
          <c:order val="1"/>
          <c:tx>
            <c:strRef>
              <c:f>FRA!$AK$18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FRA!$AL$18:$AX$18</c:f>
              <c:numCache>
                <c:formatCode>General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0.64999999999999991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0.48</c:v>
                </c:pt>
                <c:pt idx="11">
                  <c:v>0.44000000000000006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2-44D2-B48C-C9781C5C6D14}"/>
            </c:ext>
          </c:extLst>
        </c:ser>
        <c:ser>
          <c:idx val="2"/>
          <c:order val="2"/>
          <c:tx>
            <c:strRef>
              <c:f>FRA!$AK$19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FRA!$AL$19:$AX$19</c:f>
              <c:numCache>
                <c:formatCode>0</c:formatCode>
                <c:ptCount val="13"/>
                <c:pt idx="0" formatCode="General">
                  <c:v>78.2</c:v>
                </c:pt>
                <c:pt idx="1">
                  <c:v>61.92794547224927</c:v>
                </c:pt>
                <c:pt idx="2" formatCode="General">
                  <c:v>85.5</c:v>
                </c:pt>
                <c:pt idx="3">
                  <c:v>58.674463937621837</c:v>
                </c:pt>
                <c:pt idx="4" formatCode="General">
                  <c:v>85</c:v>
                </c:pt>
                <c:pt idx="5" formatCode="General">
                  <c:v>84.5</c:v>
                </c:pt>
                <c:pt idx="6" formatCode="General">
                  <c:v>84</c:v>
                </c:pt>
                <c:pt idx="7">
                  <c:v>52.785923753665692</c:v>
                </c:pt>
                <c:pt idx="8" formatCode="General">
                  <c:v>83.48</c:v>
                </c:pt>
                <c:pt idx="9" formatCode="General">
                  <c:v>82.960000000000008</c:v>
                </c:pt>
                <c:pt idx="10" formatCode="General">
                  <c:v>82.44</c:v>
                </c:pt>
                <c:pt idx="11" formatCode="General">
                  <c:v>81.92</c:v>
                </c:pt>
                <c:pt idx="12" formatCode="General">
                  <c:v>81.400000000000006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2-44D2-B48C-C9781C5C6D14}"/>
            </c:ext>
          </c:extLst>
        </c:ser>
        <c:ser>
          <c:idx val="3"/>
          <c:order val="3"/>
          <c:tx>
            <c:strRef>
              <c:f>FRA!$AK$20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FRA!$AL$20:$AX$20</c:f>
              <c:numCache>
                <c:formatCode>0</c:formatCode>
                <c:ptCount val="13"/>
                <c:pt idx="0" formatCode="General">
                  <c:v>7.1</c:v>
                </c:pt>
                <c:pt idx="1">
                  <c:v>6.8159688412852972</c:v>
                </c:pt>
                <c:pt idx="2" formatCode="General">
                  <c:v>0.1</c:v>
                </c:pt>
                <c:pt idx="3">
                  <c:v>6.2378167641325541</c:v>
                </c:pt>
                <c:pt idx="4" formatCode="General">
                  <c:v>0.1</c:v>
                </c:pt>
                <c:pt idx="5" formatCode="General">
                  <c:v>0.15000000000000002</c:v>
                </c:pt>
                <c:pt idx="6" formatCode="General">
                  <c:v>0.2</c:v>
                </c:pt>
                <c:pt idx="7">
                  <c:v>4.8875855327468232</c:v>
                </c:pt>
                <c:pt idx="8" formatCode="General">
                  <c:v>0.24000000000000005</c:v>
                </c:pt>
                <c:pt idx="9" formatCode="General">
                  <c:v>0.28000000000000003</c:v>
                </c:pt>
                <c:pt idx="10" formatCode="General">
                  <c:v>0.32</c:v>
                </c:pt>
                <c:pt idx="11" formatCode="General">
                  <c:v>0.3600000000000001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2-44D2-B48C-C9781C5C6D14}"/>
            </c:ext>
          </c:extLst>
        </c:ser>
        <c:ser>
          <c:idx val="4"/>
          <c:order val="4"/>
          <c:tx>
            <c:strRef>
              <c:f>FRA!$AK$21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FRA!$AL$21:$AX$21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8.7633885102239528</c:v>
                </c:pt>
                <c:pt idx="2" formatCode="General">
                  <c:v>0.3</c:v>
                </c:pt>
                <c:pt idx="3">
                  <c:v>8.674463937621832</c:v>
                </c:pt>
                <c:pt idx="4" formatCode="General">
                  <c:v>0.3</c:v>
                </c:pt>
                <c:pt idx="5" formatCode="General">
                  <c:v>0.25</c:v>
                </c:pt>
                <c:pt idx="6" formatCode="General">
                  <c:v>0.2</c:v>
                </c:pt>
                <c:pt idx="7">
                  <c:v>7.6246334310850443</c:v>
                </c:pt>
                <c:pt idx="8" formatCode="General">
                  <c:v>0.18000000000000005</c:v>
                </c:pt>
                <c:pt idx="9" formatCode="General">
                  <c:v>0.16</c:v>
                </c:pt>
                <c:pt idx="10" formatCode="General">
                  <c:v>0.14000000000000001</c:v>
                </c:pt>
                <c:pt idx="11" formatCode="General">
                  <c:v>0.12000000000000002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2-44D2-B48C-C9781C5C6D14}"/>
            </c:ext>
          </c:extLst>
        </c:ser>
        <c:ser>
          <c:idx val="5"/>
          <c:order val="5"/>
          <c:tx>
            <c:strRef>
              <c:f>FRA!$AK$22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FRA!$AL$22:$AX$22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2-44D2-B48C-C9781C5C6D14}"/>
            </c:ext>
          </c:extLst>
        </c:ser>
        <c:ser>
          <c:idx val="6"/>
          <c:order val="6"/>
          <c:tx>
            <c:strRef>
              <c:f>FRA!$AK$23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FRA!$AL$23:$AX$23</c:f>
              <c:numCache>
                <c:formatCode>0</c:formatCode>
                <c:ptCount val="13"/>
                <c:pt idx="0" formatCode="General">
                  <c:v>0.4</c:v>
                </c:pt>
                <c:pt idx="1">
                  <c:v>19.863680623174293</c:v>
                </c:pt>
                <c:pt idx="2" formatCode="General">
                  <c:v>0</c:v>
                </c:pt>
                <c:pt idx="3">
                  <c:v>23.976608187134506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32.453567937438912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2-44D2-B48C-C9781C5C6D14}"/>
            </c:ext>
          </c:extLst>
        </c:ser>
        <c:ser>
          <c:idx val="7"/>
          <c:order val="7"/>
          <c:tx>
            <c:strRef>
              <c:f>FRA!$AK$24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FRA!$AL$16:$AX$16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FRA!$AL$24:$AX$24</c:f>
              <c:numCache>
                <c:formatCode>General</c:formatCode>
                <c:ptCount val="13"/>
                <c:pt idx="0">
                  <c:v>11.2</c:v>
                </c:pt>
                <c:pt idx="2">
                  <c:v>11.2</c:v>
                </c:pt>
                <c:pt idx="4">
                  <c:v>11.9</c:v>
                </c:pt>
                <c:pt idx="5">
                  <c:v>12.5</c:v>
                </c:pt>
                <c:pt idx="6">
                  <c:v>13.1</c:v>
                </c:pt>
                <c:pt idx="8">
                  <c:v>13.74</c:v>
                </c:pt>
                <c:pt idx="9">
                  <c:v>14.379999999999999</c:v>
                </c:pt>
                <c:pt idx="10">
                  <c:v>15.02</c:v>
                </c:pt>
                <c:pt idx="11">
                  <c:v>15.66</c:v>
                </c:pt>
                <c:pt idx="12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2-44D2-B48C-C9781C5C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IND!$AK$4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IND!$AL$4:$AX$4</c:f>
              <c:numCache>
                <c:formatCode>General</c:formatCode>
                <c:ptCount val="13"/>
                <c:pt idx="0">
                  <c:v>17.899999999999999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3-4177-82AF-AC73519A7F8B}"/>
            </c:ext>
          </c:extLst>
        </c:ser>
        <c:ser>
          <c:idx val="1"/>
          <c:order val="1"/>
          <c:tx>
            <c:strRef>
              <c:f>IND!$AK$5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IND!$AL$5:$AX$5</c:f>
              <c:numCache>
                <c:formatCode>General</c:formatCode>
                <c:ptCount val="13"/>
                <c:pt idx="0">
                  <c:v>9.5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3-4177-82AF-AC73519A7F8B}"/>
            </c:ext>
          </c:extLst>
        </c:ser>
        <c:ser>
          <c:idx val="2"/>
          <c:order val="2"/>
          <c:tx>
            <c:strRef>
              <c:f>IND!$AK$6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IND!$AL$6:$AX$6</c:f>
              <c:numCache>
                <c:formatCode>General</c:formatCode>
                <c:ptCount val="13"/>
                <c:pt idx="0">
                  <c:v>19.399999999999999</c:v>
                </c:pt>
                <c:pt idx="2">
                  <c:v>71.8</c:v>
                </c:pt>
                <c:pt idx="4">
                  <c:v>74.5</c:v>
                </c:pt>
                <c:pt idx="5">
                  <c:v>75.150000000000006</c:v>
                </c:pt>
                <c:pt idx="6">
                  <c:v>75.8</c:v>
                </c:pt>
                <c:pt idx="8">
                  <c:v>74.320000000000007</c:v>
                </c:pt>
                <c:pt idx="9">
                  <c:v>72.84</c:v>
                </c:pt>
                <c:pt idx="10">
                  <c:v>71.36</c:v>
                </c:pt>
                <c:pt idx="11">
                  <c:v>69.88000000000001</c:v>
                </c:pt>
                <c:pt idx="12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3-4177-82AF-AC73519A7F8B}"/>
            </c:ext>
          </c:extLst>
        </c:ser>
        <c:ser>
          <c:idx val="3"/>
          <c:order val="3"/>
          <c:tx>
            <c:strRef>
              <c:f>IND!$AK$7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IND!$AL$7:$AX$7</c:f>
              <c:numCache>
                <c:formatCode>General</c:formatCode>
                <c:ptCount val="13"/>
                <c:pt idx="0">
                  <c:v>47.2</c:v>
                </c:pt>
                <c:pt idx="2">
                  <c:v>25.7</c:v>
                </c:pt>
                <c:pt idx="4">
                  <c:v>23.7</c:v>
                </c:pt>
                <c:pt idx="5">
                  <c:v>23.25</c:v>
                </c:pt>
                <c:pt idx="6">
                  <c:v>22.8</c:v>
                </c:pt>
                <c:pt idx="8">
                  <c:v>24.220000000000002</c:v>
                </c:pt>
                <c:pt idx="9">
                  <c:v>25.64</c:v>
                </c:pt>
                <c:pt idx="10">
                  <c:v>27.06</c:v>
                </c:pt>
                <c:pt idx="11">
                  <c:v>28.480000000000004</c:v>
                </c:pt>
                <c:pt idx="12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3-4177-82AF-AC73519A7F8B}"/>
            </c:ext>
          </c:extLst>
        </c:ser>
        <c:ser>
          <c:idx val="4"/>
          <c:order val="4"/>
          <c:tx>
            <c:strRef>
              <c:f>IND!$AK$8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IND!$AL$8:$AX$8</c:f>
              <c:numCache>
                <c:formatCode>General</c:formatCode>
                <c:ptCount val="13"/>
                <c:pt idx="0">
                  <c:v>4.2</c:v>
                </c:pt>
                <c:pt idx="2">
                  <c:v>0.7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3-4177-82AF-AC73519A7F8B}"/>
            </c:ext>
          </c:extLst>
        </c:ser>
        <c:ser>
          <c:idx val="5"/>
          <c:order val="5"/>
          <c:tx>
            <c:strRef>
              <c:f>IND!$AK$9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3-4177-82AF-AC73519A7F8B}"/>
            </c:ext>
          </c:extLst>
        </c:ser>
        <c:ser>
          <c:idx val="6"/>
          <c:order val="6"/>
          <c:tx>
            <c:strRef>
              <c:f>IND!$AK$10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IND!$AL$10:$AX$10</c:f>
              <c:numCache>
                <c:formatCode>General</c:formatCode>
                <c:ptCount val="13"/>
                <c:pt idx="0">
                  <c:v>0.8</c:v>
                </c:pt>
                <c:pt idx="2">
                  <c:v>0.7</c:v>
                </c:pt>
                <c:pt idx="4">
                  <c:v>0.4</c:v>
                </c:pt>
                <c:pt idx="5">
                  <c:v>0.30000000000000004</c:v>
                </c:pt>
                <c:pt idx="6">
                  <c:v>0.2</c:v>
                </c:pt>
                <c:pt idx="8">
                  <c:v>0.26</c:v>
                </c:pt>
                <c:pt idx="9">
                  <c:v>0.32</c:v>
                </c:pt>
                <c:pt idx="10">
                  <c:v>0.38</c:v>
                </c:pt>
                <c:pt idx="11">
                  <c:v>0.44000000000000006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53-4177-82AF-AC73519A7F8B}"/>
            </c:ext>
          </c:extLst>
        </c:ser>
        <c:ser>
          <c:idx val="7"/>
          <c:order val="7"/>
          <c:tx>
            <c:strRef>
              <c:f>IND!$AK$11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IND!$AL$3:$AX$3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IND!$AL$11:$AX$11</c:f>
              <c:numCache>
                <c:formatCode>General</c:formatCode>
                <c:ptCount val="13"/>
                <c:pt idx="0">
                  <c:v>1.1000000000000001</c:v>
                </c:pt>
                <c:pt idx="2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53-4177-82AF-AC73519A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IND!$AK$17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IND!$AL$17:$AX$17</c:f>
              <c:numCache>
                <c:formatCode>General</c:formatCode>
                <c:ptCount val="13"/>
                <c:pt idx="0">
                  <c:v>17.899999999999999</c:v>
                </c:pt>
                <c:pt idx="1">
                  <c:v>8.9499999999999993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0.26</c:v>
                </c:pt>
                <c:pt idx="9">
                  <c:v>0.32</c:v>
                </c:pt>
                <c:pt idx="10">
                  <c:v>0.38</c:v>
                </c:pt>
                <c:pt idx="11">
                  <c:v>0.44000000000000006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5-4B4A-AD52-B11AAD1F122E}"/>
            </c:ext>
          </c:extLst>
        </c:ser>
        <c:ser>
          <c:idx val="1"/>
          <c:order val="1"/>
          <c:tx>
            <c:strRef>
              <c:f>IND!$AK$18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IND!$AL$18:$AX$18</c:f>
              <c:numCache>
                <c:formatCode>General</c:formatCode>
                <c:ptCount val="13"/>
                <c:pt idx="0">
                  <c:v>9.5</c:v>
                </c:pt>
                <c:pt idx="1">
                  <c:v>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5-4B4A-AD52-B11AAD1F122E}"/>
            </c:ext>
          </c:extLst>
        </c:ser>
        <c:ser>
          <c:idx val="2"/>
          <c:order val="2"/>
          <c:tx>
            <c:strRef>
              <c:f>IND!$AK$19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IND!$AL$19:$AX$19</c:f>
              <c:numCache>
                <c:formatCode>0</c:formatCode>
                <c:ptCount val="13"/>
                <c:pt idx="0" formatCode="General">
                  <c:v>19.399999999999999</c:v>
                </c:pt>
                <c:pt idx="1">
                  <c:v>40.369393139841691</c:v>
                </c:pt>
                <c:pt idx="2" formatCode="General">
                  <c:v>71.8</c:v>
                </c:pt>
                <c:pt idx="3">
                  <c:v>55.572213893053473</c:v>
                </c:pt>
                <c:pt idx="4" formatCode="General">
                  <c:v>72.400000000000006</c:v>
                </c:pt>
                <c:pt idx="5" formatCode="General">
                  <c:v>72.900000000000006</c:v>
                </c:pt>
                <c:pt idx="6" formatCode="General">
                  <c:v>73.400000000000006</c:v>
                </c:pt>
                <c:pt idx="7">
                  <c:v>66.400797607178461</c:v>
                </c:pt>
                <c:pt idx="8" formatCode="General">
                  <c:v>73.94</c:v>
                </c:pt>
                <c:pt idx="9" formatCode="General">
                  <c:v>74.47999999999999</c:v>
                </c:pt>
                <c:pt idx="10" formatCode="General">
                  <c:v>75.02</c:v>
                </c:pt>
                <c:pt idx="11" formatCode="General">
                  <c:v>75.56</c:v>
                </c:pt>
                <c:pt idx="12" formatCode="General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5-4B4A-AD52-B11AAD1F122E}"/>
            </c:ext>
          </c:extLst>
        </c:ser>
        <c:ser>
          <c:idx val="3"/>
          <c:order val="3"/>
          <c:tx>
            <c:strRef>
              <c:f>IND!$AK$20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IND!$AL$20:$AX$20</c:f>
              <c:numCache>
                <c:formatCode>0</c:formatCode>
                <c:ptCount val="13"/>
                <c:pt idx="0" formatCode="General">
                  <c:v>47.2</c:v>
                </c:pt>
                <c:pt idx="1">
                  <c:v>21.196130167106421</c:v>
                </c:pt>
                <c:pt idx="2" formatCode="General">
                  <c:v>25.7</c:v>
                </c:pt>
                <c:pt idx="3">
                  <c:v>16.491754122938531</c:v>
                </c:pt>
                <c:pt idx="4" formatCode="General">
                  <c:v>23.8</c:v>
                </c:pt>
                <c:pt idx="5" formatCode="General">
                  <c:v>21.85</c:v>
                </c:pt>
                <c:pt idx="6" formatCode="General">
                  <c:v>19.899999999999999</c:v>
                </c:pt>
                <c:pt idx="7">
                  <c:v>8.8733798604187442</c:v>
                </c:pt>
                <c:pt idx="8" formatCode="General">
                  <c:v>17.98</c:v>
                </c:pt>
                <c:pt idx="9" formatCode="General">
                  <c:v>16.059999999999999</c:v>
                </c:pt>
                <c:pt idx="10" formatCode="General">
                  <c:v>14.14</c:v>
                </c:pt>
                <c:pt idx="11" formatCode="General">
                  <c:v>12.22</c:v>
                </c:pt>
                <c:pt idx="12" formatCode="General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5-4B4A-AD52-B11AAD1F122E}"/>
            </c:ext>
          </c:extLst>
        </c:ser>
        <c:ser>
          <c:idx val="4"/>
          <c:order val="4"/>
          <c:tx>
            <c:strRef>
              <c:f>IND!$AK$21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IND!$AL$21:$AX$21</c:f>
              <c:numCache>
                <c:formatCode>0</c:formatCode>
                <c:ptCount val="13"/>
                <c:pt idx="0" formatCode="General">
                  <c:v>4.2</c:v>
                </c:pt>
                <c:pt idx="1">
                  <c:v>23.57080035180299</c:v>
                </c:pt>
                <c:pt idx="2" formatCode="General">
                  <c:v>0.7</c:v>
                </c:pt>
                <c:pt idx="3">
                  <c:v>23.288355822088956</c:v>
                </c:pt>
                <c:pt idx="4" formatCode="General">
                  <c:v>0.6</c:v>
                </c:pt>
                <c:pt idx="5" formatCode="General">
                  <c:v>0.55000000000000004</c:v>
                </c:pt>
                <c:pt idx="6" formatCode="General">
                  <c:v>0.5</c:v>
                </c:pt>
                <c:pt idx="7">
                  <c:v>14.755732801595215</c:v>
                </c:pt>
                <c:pt idx="8" formatCode="General">
                  <c:v>0.46</c:v>
                </c:pt>
                <c:pt idx="9" formatCode="General">
                  <c:v>0.42</c:v>
                </c:pt>
                <c:pt idx="10" formatCode="General">
                  <c:v>0.38</c:v>
                </c:pt>
                <c:pt idx="11" formatCode="General">
                  <c:v>0.33999999999999997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5-4B4A-AD52-B11AAD1F122E}"/>
            </c:ext>
          </c:extLst>
        </c:ser>
        <c:ser>
          <c:idx val="5"/>
          <c:order val="5"/>
          <c:tx>
            <c:strRef>
              <c:f>IND!$AK$22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A5-4B4A-AD52-B11AAD1F122E}"/>
            </c:ext>
          </c:extLst>
        </c:ser>
        <c:ser>
          <c:idx val="6"/>
          <c:order val="6"/>
          <c:tx>
            <c:strRef>
              <c:f>IND!$AK$23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IND!$AL$23:$AX$23</c:f>
              <c:numCache>
                <c:formatCode>0</c:formatCode>
                <c:ptCount val="13"/>
                <c:pt idx="0" formatCode="General">
                  <c:v>0.8</c:v>
                </c:pt>
                <c:pt idx="1">
                  <c:v>2.7264731750219875</c:v>
                </c:pt>
                <c:pt idx="2" formatCode="General">
                  <c:v>0.7</c:v>
                </c:pt>
                <c:pt idx="3">
                  <c:v>4.497751124437781</c:v>
                </c:pt>
                <c:pt idx="4" formatCode="General">
                  <c:v>0.6</c:v>
                </c:pt>
                <c:pt idx="5" formatCode="General">
                  <c:v>0.55000000000000004</c:v>
                </c:pt>
                <c:pt idx="6" formatCode="General">
                  <c:v>0.5</c:v>
                </c:pt>
                <c:pt idx="7">
                  <c:v>9.6709870388833483</c:v>
                </c:pt>
                <c:pt idx="8" formatCode="General">
                  <c:v>0.46</c:v>
                </c:pt>
                <c:pt idx="9" formatCode="General">
                  <c:v>0.42</c:v>
                </c:pt>
                <c:pt idx="10" formatCode="General">
                  <c:v>0.38</c:v>
                </c:pt>
                <c:pt idx="11" formatCode="General">
                  <c:v>0.33999999999999997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A5-4B4A-AD52-B11AAD1F122E}"/>
            </c:ext>
          </c:extLst>
        </c:ser>
        <c:ser>
          <c:idx val="7"/>
          <c:order val="7"/>
          <c:tx>
            <c:strRef>
              <c:f>IND!$AK$24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IND!$AL$16:$AX$16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IND!$AL$24:$AX$24</c:f>
              <c:numCache>
                <c:formatCode>General</c:formatCode>
                <c:ptCount val="13"/>
                <c:pt idx="0">
                  <c:v>1.1000000000000001</c:v>
                </c:pt>
                <c:pt idx="2">
                  <c:v>1.1000000000000001</c:v>
                </c:pt>
                <c:pt idx="4">
                  <c:v>2.5</c:v>
                </c:pt>
                <c:pt idx="5">
                  <c:v>3.9</c:v>
                </c:pt>
                <c:pt idx="6">
                  <c:v>5.3</c:v>
                </c:pt>
                <c:pt idx="8">
                  <c:v>6.7200000000000006</c:v>
                </c:pt>
                <c:pt idx="9">
                  <c:v>8.14</c:v>
                </c:pt>
                <c:pt idx="10">
                  <c:v>9.5599999999999987</c:v>
                </c:pt>
                <c:pt idx="11">
                  <c:v>10.980000000000002</c:v>
                </c:pt>
                <c:pt idx="1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A5-4B4A-AD52-B11AAD1F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LAM!$AK$4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LAM!$AL$4:$AX$4</c:f>
              <c:numCache>
                <c:formatCode>General</c:formatCode>
                <c:ptCount val="13"/>
                <c:pt idx="0">
                  <c:v>8.6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1-45FC-9B85-3A87886881A0}"/>
            </c:ext>
          </c:extLst>
        </c:ser>
        <c:ser>
          <c:idx val="1"/>
          <c:order val="1"/>
          <c:tx>
            <c:strRef>
              <c:f>LAM!$AK$5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LAM!$AL$5:$AX$5</c:f>
              <c:numCache>
                <c:formatCode>General</c:formatCode>
                <c:ptCount val="13"/>
                <c:pt idx="0">
                  <c:v>2.9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1-45FC-9B85-3A87886881A0}"/>
            </c:ext>
          </c:extLst>
        </c:ser>
        <c:ser>
          <c:idx val="2"/>
          <c:order val="2"/>
          <c:tx>
            <c:strRef>
              <c:f>LAM!$AK$6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LAM!$AL$6:$AX$6</c:f>
              <c:numCache>
                <c:formatCode>General</c:formatCode>
                <c:ptCount val="13"/>
                <c:pt idx="0">
                  <c:v>54.1</c:v>
                </c:pt>
                <c:pt idx="2">
                  <c:v>86</c:v>
                </c:pt>
                <c:pt idx="4">
                  <c:v>87</c:v>
                </c:pt>
                <c:pt idx="5">
                  <c:v>87.85</c:v>
                </c:pt>
                <c:pt idx="6">
                  <c:v>88.7</c:v>
                </c:pt>
                <c:pt idx="8">
                  <c:v>88.220000000000013</c:v>
                </c:pt>
                <c:pt idx="9">
                  <c:v>87.740000000000009</c:v>
                </c:pt>
                <c:pt idx="10">
                  <c:v>87.259999999999991</c:v>
                </c:pt>
                <c:pt idx="11">
                  <c:v>86.78</c:v>
                </c:pt>
                <c:pt idx="12">
                  <c:v>86.3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1-45FC-9B85-3A87886881A0}"/>
            </c:ext>
          </c:extLst>
        </c:ser>
        <c:ser>
          <c:idx val="3"/>
          <c:order val="3"/>
          <c:tx>
            <c:strRef>
              <c:f>LAM!$AK$7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LAM!$AL$7:$AX$7</c:f>
              <c:numCache>
                <c:formatCode>General</c:formatCode>
                <c:ptCount val="13"/>
                <c:pt idx="0">
                  <c:v>29.1</c:v>
                </c:pt>
                <c:pt idx="2">
                  <c:v>7.6</c:v>
                </c:pt>
                <c:pt idx="4">
                  <c:v>6.5</c:v>
                </c:pt>
                <c:pt idx="5">
                  <c:v>5.25</c:v>
                </c:pt>
                <c:pt idx="6">
                  <c:v>4</c:v>
                </c:pt>
                <c:pt idx="8">
                  <c:v>4.08</c:v>
                </c:pt>
                <c:pt idx="9">
                  <c:v>4.16</c:v>
                </c:pt>
                <c:pt idx="10">
                  <c:v>4.24</c:v>
                </c:pt>
                <c:pt idx="11">
                  <c:v>4.32</c:v>
                </c:pt>
                <c:pt idx="1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1-45FC-9B85-3A87886881A0}"/>
            </c:ext>
          </c:extLst>
        </c:ser>
        <c:ser>
          <c:idx val="4"/>
          <c:order val="4"/>
          <c:tx>
            <c:strRef>
              <c:f>LAM!$AK$8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LAM!$AL$8:$AX$8</c:f>
              <c:numCache>
                <c:formatCode>General</c:formatCode>
                <c:ptCount val="13"/>
                <c:pt idx="0">
                  <c:v>0.3</c:v>
                </c:pt>
                <c:pt idx="2">
                  <c:v>0.9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8">
                  <c:v>1.4000000000000001</c:v>
                </c:pt>
                <c:pt idx="9">
                  <c:v>1.5</c:v>
                </c:pt>
                <c:pt idx="10">
                  <c:v>1.6</c:v>
                </c:pt>
                <c:pt idx="11">
                  <c:v>1.7000000000000002</c:v>
                </c:pt>
                <c:pt idx="1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1-45FC-9B85-3A87886881A0}"/>
            </c:ext>
          </c:extLst>
        </c:ser>
        <c:ser>
          <c:idx val="5"/>
          <c:order val="5"/>
          <c:tx>
            <c:strRef>
              <c:f>LAM!$AK$9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1-45FC-9B85-3A87886881A0}"/>
            </c:ext>
          </c:extLst>
        </c:ser>
        <c:ser>
          <c:idx val="6"/>
          <c:order val="6"/>
          <c:tx>
            <c:strRef>
              <c:f>LAM!$AK$10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LAM!$AL$10:$AX$10</c:f>
              <c:numCache>
                <c:formatCode>General</c:formatCode>
                <c:ptCount val="13"/>
                <c:pt idx="0">
                  <c:v>1.1000000000000001</c:v>
                </c:pt>
                <c:pt idx="2">
                  <c:v>1.6</c:v>
                </c:pt>
                <c:pt idx="4">
                  <c:v>1.7</c:v>
                </c:pt>
                <c:pt idx="5">
                  <c:v>1.9500000000000002</c:v>
                </c:pt>
                <c:pt idx="6">
                  <c:v>2.2000000000000002</c:v>
                </c:pt>
                <c:pt idx="8">
                  <c:v>2.4600000000000004</c:v>
                </c:pt>
                <c:pt idx="9">
                  <c:v>2.72</c:v>
                </c:pt>
                <c:pt idx="10">
                  <c:v>2.9800000000000004</c:v>
                </c:pt>
                <c:pt idx="11">
                  <c:v>3.24</c:v>
                </c:pt>
                <c:pt idx="1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1-45FC-9B85-3A87886881A0}"/>
            </c:ext>
          </c:extLst>
        </c:ser>
        <c:ser>
          <c:idx val="7"/>
          <c:order val="7"/>
          <c:tx>
            <c:strRef>
              <c:f>LAM!$AK$11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LAM!$AL$3:$AX$3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LAM!$AL$11:$AX$11</c:f>
              <c:numCache>
                <c:formatCode>General</c:formatCode>
                <c:ptCount val="13"/>
                <c:pt idx="0">
                  <c:v>4</c:v>
                </c:pt>
                <c:pt idx="2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1-45FC-9B85-3A878868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LAM!$AK$17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LAM!$AL$17:$AX$17</c:f>
              <c:numCache>
                <c:formatCode>General</c:formatCode>
                <c:ptCount val="13"/>
                <c:pt idx="0">
                  <c:v>8.6</c:v>
                </c:pt>
                <c:pt idx="1">
                  <c:v>4.3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9-49E4-8815-3EA033C1E3A1}"/>
            </c:ext>
          </c:extLst>
        </c:ser>
        <c:ser>
          <c:idx val="1"/>
          <c:order val="1"/>
          <c:tx>
            <c:strRef>
              <c:f>LAM!$AK$18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LAM!$AL$18:$AX$18</c:f>
              <c:numCache>
                <c:formatCode>General</c:formatCode>
                <c:ptCount val="13"/>
                <c:pt idx="0">
                  <c:v>2.9</c:v>
                </c:pt>
                <c:pt idx="1">
                  <c:v>1.45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9-49E4-8815-3EA033C1E3A1}"/>
            </c:ext>
          </c:extLst>
        </c:ser>
        <c:ser>
          <c:idx val="2"/>
          <c:order val="2"/>
          <c:tx>
            <c:strRef>
              <c:f>LAM!$AK$19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LAM!$AL$19:$AX$19</c:f>
              <c:numCache>
                <c:formatCode>0</c:formatCode>
                <c:ptCount val="13"/>
                <c:pt idx="0" formatCode="General">
                  <c:v>54.1</c:v>
                </c:pt>
                <c:pt idx="1">
                  <c:v>67.139479905437355</c:v>
                </c:pt>
                <c:pt idx="2" formatCode="General">
                  <c:v>86</c:v>
                </c:pt>
                <c:pt idx="3">
                  <c:v>68.900000000000006</c:v>
                </c:pt>
                <c:pt idx="4" formatCode="General">
                  <c:v>86.4</c:v>
                </c:pt>
                <c:pt idx="5" formatCode="General">
                  <c:v>86.85</c:v>
                </c:pt>
                <c:pt idx="6" formatCode="General">
                  <c:v>87.3</c:v>
                </c:pt>
                <c:pt idx="7">
                  <c:v>66.900000000000006</c:v>
                </c:pt>
                <c:pt idx="8" formatCode="General">
                  <c:v>87.76</c:v>
                </c:pt>
                <c:pt idx="9" formatCode="General">
                  <c:v>88.22</c:v>
                </c:pt>
                <c:pt idx="10" formatCode="General">
                  <c:v>88.68</c:v>
                </c:pt>
                <c:pt idx="11" formatCode="General">
                  <c:v>89.139999999999986</c:v>
                </c:pt>
                <c:pt idx="12" formatCode="General">
                  <c:v>89.6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9-49E4-8815-3EA033C1E3A1}"/>
            </c:ext>
          </c:extLst>
        </c:ser>
        <c:ser>
          <c:idx val="3"/>
          <c:order val="3"/>
          <c:tx>
            <c:strRef>
              <c:f>LAM!$AK$20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LAM!$AL$20:$AX$20</c:f>
              <c:numCache>
                <c:formatCode>0</c:formatCode>
                <c:ptCount val="13"/>
                <c:pt idx="0" formatCode="General">
                  <c:v>29.1</c:v>
                </c:pt>
                <c:pt idx="1">
                  <c:v>16.643026004728135</c:v>
                </c:pt>
                <c:pt idx="2" formatCode="General">
                  <c:v>7.6</c:v>
                </c:pt>
                <c:pt idx="3">
                  <c:v>18.5</c:v>
                </c:pt>
                <c:pt idx="4" formatCode="General">
                  <c:v>7.1</c:v>
                </c:pt>
                <c:pt idx="5" formatCode="General">
                  <c:v>6.55</c:v>
                </c:pt>
                <c:pt idx="6" formatCode="General">
                  <c:v>6</c:v>
                </c:pt>
                <c:pt idx="7">
                  <c:v>15.5</c:v>
                </c:pt>
                <c:pt idx="8" formatCode="General">
                  <c:v>5.4400000000000013</c:v>
                </c:pt>
                <c:pt idx="9" formatCode="General">
                  <c:v>4.88</c:v>
                </c:pt>
                <c:pt idx="10" formatCode="General">
                  <c:v>4.32</c:v>
                </c:pt>
                <c:pt idx="11" formatCode="General">
                  <c:v>3.7600000000000007</c:v>
                </c:pt>
                <c:pt idx="12" formatCode="General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9-49E4-8815-3EA033C1E3A1}"/>
            </c:ext>
          </c:extLst>
        </c:ser>
        <c:ser>
          <c:idx val="4"/>
          <c:order val="4"/>
          <c:tx>
            <c:strRef>
              <c:f>LAM!$AK$21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LAM!$AL$21:$AX$21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2.6477541371158391</c:v>
                </c:pt>
                <c:pt idx="2" formatCode="General">
                  <c:v>0.9</c:v>
                </c:pt>
                <c:pt idx="3">
                  <c:v>3.1</c:v>
                </c:pt>
                <c:pt idx="4" formatCode="General">
                  <c:v>0.8</c:v>
                </c:pt>
                <c:pt idx="5" formatCode="General">
                  <c:v>0.75</c:v>
                </c:pt>
                <c:pt idx="6" formatCode="General">
                  <c:v>0.7</c:v>
                </c:pt>
                <c:pt idx="7">
                  <c:v>3.1</c:v>
                </c:pt>
                <c:pt idx="8" formatCode="General">
                  <c:v>0.6399999999999999</c:v>
                </c:pt>
                <c:pt idx="9" formatCode="General">
                  <c:v>0.58000000000000007</c:v>
                </c:pt>
                <c:pt idx="10" formatCode="General">
                  <c:v>0.52</c:v>
                </c:pt>
                <c:pt idx="11" formatCode="General">
                  <c:v>0.46000000000000008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9-49E4-8815-3EA033C1E3A1}"/>
            </c:ext>
          </c:extLst>
        </c:ser>
        <c:ser>
          <c:idx val="5"/>
          <c:order val="5"/>
          <c:tx>
            <c:strRef>
              <c:f>LAM!$AK$22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B9-49E4-8815-3EA033C1E3A1}"/>
            </c:ext>
          </c:extLst>
        </c:ser>
        <c:ser>
          <c:idx val="6"/>
          <c:order val="6"/>
          <c:tx>
            <c:strRef>
              <c:f>LAM!$AK$23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LAM!$AL$23:$AX$23</c:f>
              <c:numCache>
                <c:formatCode>0</c:formatCode>
                <c:ptCount val="13"/>
                <c:pt idx="0" formatCode="General">
                  <c:v>1.1000000000000001</c:v>
                </c:pt>
                <c:pt idx="1">
                  <c:v>8.0378250591016549</c:v>
                </c:pt>
                <c:pt idx="2" formatCode="General">
                  <c:v>1.6</c:v>
                </c:pt>
                <c:pt idx="3">
                  <c:v>9.5</c:v>
                </c:pt>
                <c:pt idx="4" formatCode="General">
                  <c:v>1.5</c:v>
                </c:pt>
                <c:pt idx="5" formatCode="General">
                  <c:v>1.35</c:v>
                </c:pt>
                <c:pt idx="6" formatCode="General">
                  <c:v>1.2</c:v>
                </c:pt>
                <c:pt idx="7">
                  <c:v>14.6</c:v>
                </c:pt>
                <c:pt idx="8" formatCode="General">
                  <c:v>1.0999999999999999</c:v>
                </c:pt>
                <c:pt idx="9" formatCode="General">
                  <c:v>1</c:v>
                </c:pt>
                <c:pt idx="10" formatCode="General">
                  <c:v>0.89999999999999991</c:v>
                </c:pt>
                <c:pt idx="11" formatCode="General">
                  <c:v>0.79999999999999993</c:v>
                </c:pt>
                <c:pt idx="12" formatCode="General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B9-49E4-8815-3EA033C1E3A1}"/>
            </c:ext>
          </c:extLst>
        </c:ser>
        <c:ser>
          <c:idx val="7"/>
          <c:order val="7"/>
          <c:tx>
            <c:strRef>
              <c:f>LAM!$AK$24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LAM!$AL$16:$AX$16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LAM!$AL$24:$AX$24</c:f>
              <c:numCache>
                <c:formatCode>General</c:formatCode>
                <c:ptCount val="13"/>
                <c:pt idx="0">
                  <c:v>4</c:v>
                </c:pt>
                <c:pt idx="2">
                  <c:v>4</c:v>
                </c:pt>
                <c:pt idx="4">
                  <c:v>4.2</c:v>
                </c:pt>
                <c:pt idx="5">
                  <c:v>4.5</c:v>
                </c:pt>
                <c:pt idx="6">
                  <c:v>4.8</c:v>
                </c:pt>
                <c:pt idx="8">
                  <c:v>5.0599999999999996</c:v>
                </c:pt>
                <c:pt idx="9">
                  <c:v>5.32</c:v>
                </c:pt>
                <c:pt idx="10">
                  <c:v>5.58</c:v>
                </c:pt>
                <c:pt idx="11">
                  <c:v>5.84</c:v>
                </c:pt>
                <c:pt idx="1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B9-49E4-8815-3EA033C1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JPN!$AK$4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JPN!$AL$4:$AX$4</c:f>
              <c:numCache>
                <c:formatCode>General</c:formatCode>
                <c:ptCount val="13"/>
                <c:pt idx="0">
                  <c:v>4.0999999999999996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D-4B0F-80B6-41AF146AEDDE}"/>
            </c:ext>
          </c:extLst>
        </c:ser>
        <c:ser>
          <c:idx val="1"/>
          <c:order val="1"/>
          <c:tx>
            <c:strRef>
              <c:f>JPN!$AK$5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JPN!$AL$5:$AX$5</c:f>
              <c:numCache>
                <c:formatCode>General</c:formatCode>
                <c:ptCount val="13"/>
                <c:pt idx="0">
                  <c:v>1.2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D-4B0F-80B6-41AF146AEDDE}"/>
            </c:ext>
          </c:extLst>
        </c:ser>
        <c:ser>
          <c:idx val="2"/>
          <c:order val="2"/>
          <c:tx>
            <c:strRef>
              <c:f>JPN!$AK$6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JPN!$AL$6:$AX$6</c:f>
              <c:numCache>
                <c:formatCode>General</c:formatCode>
                <c:ptCount val="13"/>
                <c:pt idx="0">
                  <c:v>76.400000000000006</c:v>
                </c:pt>
                <c:pt idx="2">
                  <c:v>88.7</c:v>
                </c:pt>
                <c:pt idx="4">
                  <c:v>86.6</c:v>
                </c:pt>
                <c:pt idx="5">
                  <c:v>86.199999999999989</c:v>
                </c:pt>
                <c:pt idx="6">
                  <c:v>85.8</c:v>
                </c:pt>
                <c:pt idx="8">
                  <c:v>85.52000000000001</c:v>
                </c:pt>
                <c:pt idx="9">
                  <c:v>85.240000000000009</c:v>
                </c:pt>
                <c:pt idx="10">
                  <c:v>84.960000000000008</c:v>
                </c:pt>
                <c:pt idx="11">
                  <c:v>84.68</c:v>
                </c:pt>
                <c:pt idx="12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D-4B0F-80B6-41AF146AEDDE}"/>
            </c:ext>
          </c:extLst>
        </c:ser>
        <c:ser>
          <c:idx val="3"/>
          <c:order val="3"/>
          <c:tx>
            <c:strRef>
              <c:f>JPN!$AK$7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JPN!$AL$7:$AX$7</c:f>
              <c:numCache>
                <c:formatCode>General</c:formatCode>
                <c:ptCount val="13"/>
                <c:pt idx="0">
                  <c:v>7.6</c:v>
                </c:pt>
                <c:pt idx="2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8">
                  <c:v>0.33999999999999997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D-4B0F-80B6-41AF146AEDDE}"/>
            </c:ext>
          </c:extLst>
        </c:ser>
        <c:ser>
          <c:idx val="4"/>
          <c:order val="4"/>
          <c:tx>
            <c:strRef>
              <c:f>JPN!$AK$8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JPN!$AL$8:$AX$8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0.2</c:v>
                </c:pt>
                <c:pt idx="5">
                  <c:v>0.15000000000000002</c:v>
                </c:pt>
                <c:pt idx="6">
                  <c:v>0.1</c:v>
                </c:pt>
                <c:pt idx="8">
                  <c:v>8.0000000000000016E-2</c:v>
                </c:pt>
                <c:pt idx="9">
                  <c:v>0.06</c:v>
                </c:pt>
                <c:pt idx="10">
                  <c:v>4.0000000000000008E-2</c:v>
                </c:pt>
                <c:pt idx="11">
                  <c:v>2.0000000000000004E-2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D-4B0F-80B6-41AF146AEDDE}"/>
            </c:ext>
          </c:extLst>
        </c:ser>
        <c:ser>
          <c:idx val="5"/>
          <c:order val="5"/>
          <c:tx>
            <c:strRef>
              <c:f>JPN!$AK$9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JPN!$AL$9:$AX$9</c:f>
              <c:numCache>
                <c:formatCode>General</c:formatCode>
                <c:ptCount val="13"/>
                <c:pt idx="0">
                  <c:v>1.6</c:v>
                </c:pt>
                <c:pt idx="2">
                  <c:v>2</c:v>
                </c:pt>
                <c:pt idx="4">
                  <c:v>2.2000000000000002</c:v>
                </c:pt>
                <c:pt idx="5">
                  <c:v>2.35</c:v>
                </c:pt>
                <c:pt idx="6">
                  <c:v>2.5</c:v>
                </c:pt>
                <c:pt idx="8">
                  <c:v>2.58</c:v>
                </c:pt>
                <c:pt idx="9">
                  <c:v>2.66</c:v>
                </c:pt>
                <c:pt idx="10">
                  <c:v>2.74</c:v>
                </c:pt>
                <c:pt idx="11">
                  <c:v>2.82</c:v>
                </c:pt>
                <c:pt idx="1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D-4B0F-80B6-41AF146AEDDE}"/>
            </c:ext>
          </c:extLst>
        </c:ser>
        <c:ser>
          <c:idx val="6"/>
          <c:order val="6"/>
          <c:tx>
            <c:strRef>
              <c:f>JPN!$AK$10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JPN!$AL$10:$AX$10</c:f>
              <c:numCache>
                <c:formatCode>General</c:formatCode>
                <c:ptCount val="13"/>
                <c:pt idx="0">
                  <c:v>1.5</c:v>
                </c:pt>
                <c:pt idx="2">
                  <c:v>1.5</c:v>
                </c:pt>
                <c:pt idx="4">
                  <c:v>3.4</c:v>
                </c:pt>
                <c:pt idx="5">
                  <c:v>3.65</c:v>
                </c:pt>
                <c:pt idx="6">
                  <c:v>3.9</c:v>
                </c:pt>
                <c:pt idx="8">
                  <c:v>4.08</c:v>
                </c:pt>
                <c:pt idx="9">
                  <c:v>4.26</c:v>
                </c:pt>
                <c:pt idx="10">
                  <c:v>4.4399999999999995</c:v>
                </c:pt>
                <c:pt idx="11">
                  <c:v>4.62</c:v>
                </c:pt>
                <c:pt idx="1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D-4B0F-80B6-41AF146AEDDE}"/>
            </c:ext>
          </c:extLst>
        </c:ser>
        <c:ser>
          <c:idx val="7"/>
          <c:order val="7"/>
          <c:tx>
            <c:strRef>
              <c:f>JPN!$AK$11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JPN!$AL$3:$AX$3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JPN!$AL$11:$AX$11</c:f>
              <c:numCache>
                <c:formatCode>General</c:formatCode>
                <c:ptCount val="13"/>
                <c:pt idx="0">
                  <c:v>7.4</c:v>
                </c:pt>
                <c:pt idx="2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8">
                  <c:v>7.4000000000000012</c:v>
                </c:pt>
                <c:pt idx="9">
                  <c:v>7.4</c:v>
                </c:pt>
                <c:pt idx="10">
                  <c:v>7.4</c:v>
                </c:pt>
                <c:pt idx="11">
                  <c:v>7.4000000000000012</c:v>
                </c:pt>
                <c:pt idx="12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6D-4B0F-80B6-41AF146A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JPN!$AK$17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JPN!$AL$17:$AX$17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2.0499999999999998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0.16000000000000003</c:v>
                </c:pt>
                <c:pt idx="9">
                  <c:v>0.22000000000000003</c:v>
                </c:pt>
                <c:pt idx="10">
                  <c:v>0.28000000000000003</c:v>
                </c:pt>
                <c:pt idx="11">
                  <c:v>0.34000000000000008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4A31-865B-4BCAB5CC0A0C}"/>
            </c:ext>
          </c:extLst>
        </c:ser>
        <c:ser>
          <c:idx val="1"/>
          <c:order val="1"/>
          <c:tx>
            <c:strRef>
              <c:f>JPN!$AK$18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JPN!$AL$18:$AX$18</c:f>
              <c:numCache>
                <c:formatCode>General</c:formatCode>
                <c:ptCount val="13"/>
                <c:pt idx="0">
                  <c:v>1.2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2.0000000000000004E-2</c:v>
                </c:pt>
                <c:pt idx="9">
                  <c:v>4.0000000000000008E-2</c:v>
                </c:pt>
                <c:pt idx="10">
                  <c:v>0.06</c:v>
                </c:pt>
                <c:pt idx="11">
                  <c:v>8.0000000000000016E-2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2-4A31-865B-4BCAB5CC0A0C}"/>
            </c:ext>
          </c:extLst>
        </c:ser>
        <c:ser>
          <c:idx val="2"/>
          <c:order val="2"/>
          <c:tx>
            <c:strRef>
              <c:f>JPN!$AK$19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JPN!$AL$19:$AX$19</c:f>
              <c:numCache>
                <c:formatCode>0</c:formatCode>
                <c:ptCount val="13"/>
                <c:pt idx="0" formatCode="General">
                  <c:v>76.400000000000006</c:v>
                </c:pt>
                <c:pt idx="1">
                  <c:v>53.093034583536287</c:v>
                </c:pt>
                <c:pt idx="2" formatCode="General">
                  <c:v>88.7</c:v>
                </c:pt>
                <c:pt idx="3">
                  <c:v>52.9</c:v>
                </c:pt>
                <c:pt idx="4" formatCode="General">
                  <c:v>87.8</c:v>
                </c:pt>
                <c:pt idx="5" formatCode="General">
                  <c:v>86.949999999999989</c:v>
                </c:pt>
                <c:pt idx="6" formatCode="General">
                  <c:v>86.1</c:v>
                </c:pt>
                <c:pt idx="7">
                  <c:v>48.451548451548454</c:v>
                </c:pt>
                <c:pt idx="8" formatCode="General">
                  <c:v>85.259999999999991</c:v>
                </c:pt>
                <c:pt idx="9" formatCode="General">
                  <c:v>84.42</c:v>
                </c:pt>
                <c:pt idx="10" formatCode="General">
                  <c:v>83.58</c:v>
                </c:pt>
                <c:pt idx="11" formatCode="General">
                  <c:v>82.740000000000009</c:v>
                </c:pt>
                <c:pt idx="12" formatCode="General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2-4A31-865B-4BCAB5CC0A0C}"/>
            </c:ext>
          </c:extLst>
        </c:ser>
        <c:ser>
          <c:idx val="3"/>
          <c:order val="3"/>
          <c:tx>
            <c:strRef>
              <c:f>JPN!$AK$20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JPN!$AL$20:$AX$20</c:f>
              <c:numCache>
                <c:formatCode>0</c:formatCode>
                <c:ptCount val="13"/>
                <c:pt idx="0" formatCode="General">
                  <c:v>7.6</c:v>
                </c:pt>
                <c:pt idx="1">
                  <c:v>9.0599123234291294</c:v>
                </c:pt>
                <c:pt idx="2" formatCode="General">
                  <c:v>0.3</c:v>
                </c:pt>
                <c:pt idx="3">
                  <c:v>9.1</c:v>
                </c:pt>
                <c:pt idx="4" formatCode="General">
                  <c:v>0.4</c:v>
                </c:pt>
                <c:pt idx="5" formatCode="General">
                  <c:v>0.55000000000000004</c:v>
                </c:pt>
                <c:pt idx="6" formatCode="General">
                  <c:v>0.7</c:v>
                </c:pt>
                <c:pt idx="7">
                  <c:v>7.4925074925074933</c:v>
                </c:pt>
                <c:pt idx="8" formatCode="General">
                  <c:v>0.86</c:v>
                </c:pt>
                <c:pt idx="9" formatCode="General">
                  <c:v>1.02</c:v>
                </c:pt>
                <c:pt idx="10" formatCode="General">
                  <c:v>1.18</c:v>
                </c:pt>
                <c:pt idx="11" formatCode="General">
                  <c:v>1.34</c:v>
                </c:pt>
                <c:pt idx="12" formatCode="General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2-4A31-865B-4BCAB5CC0A0C}"/>
            </c:ext>
          </c:extLst>
        </c:ser>
        <c:ser>
          <c:idx val="4"/>
          <c:order val="4"/>
          <c:tx>
            <c:strRef>
              <c:f>JPN!$AK$21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JPN!$AL$21:$AX$21</c:f>
              <c:numCache>
                <c:formatCode>0</c:formatCode>
                <c:ptCount val="13"/>
                <c:pt idx="0" formatCode="General">
                  <c:v>0.2</c:v>
                </c:pt>
                <c:pt idx="1">
                  <c:v>14.223088163662931</c:v>
                </c:pt>
                <c:pt idx="2" formatCode="General">
                  <c:v>0.2</c:v>
                </c:pt>
                <c:pt idx="3">
                  <c:v>12.5</c:v>
                </c:pt>
                <c:pt idx="4" formatCode="General">
                  <c:v>0.2</c:v>
                </c:pt>
                <c:pt idx="5" formatCode="General">
                  <c:v>0.15000000000000002</c:v>
                </c:pt>
                <c:pt idx="6" formatCode="General">
                  <c:v>0.1</c:v>
                </c:pt>
                <c:pt idx="7">
                  <c:v>8.3916083916083917</c:v>
                </c:pt>
                <c:pt idx="8" formatCode="General">
                  <c:v>0.10000000000000002</c:v>
                </c:pt>
                <c:pt idx="9" formatCode="General">
                  <c:v>0.1</c:v>
                </c:pt>
                <c:pt idx="10" formatCode="General">
                  <c:v>0.1</c:v>
                </c:pt>
                <c:pt idx="11" formatCode="General">
                  <c:v>0.10000000000000002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2-4A31-865B-4BCAB5CC0A0C}"/>
            </c:ext>
          </c:extLst>
        </c:ser>
        <c:ser>
          <c:idx val="5"/>
          <c:order val="5"/>
          <c:tx>
            <c:strRef>
              <c:f>JPN!$AK$22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JPN!$AL$22:$AX$22</c:f>
              <c:numCache>
                <c:formatCode>General</c:formatCode>
                <c:ptCount val="13"/>
                <c:pt idx="0">
                  <c:v>1.6</c:v>
                </c:pt>
                <c:pt idx="2">
                  <c:v>2</c:v>
                </c:pt>
                <c:pt idx="4">
                  <c:v>1.9</c:v>
                </c:pt>
                <c:pt idx="5">
                  <c:v>1.75</c:v>
                </c:pt>
                <c:pt idx="6">
                  <c:v>1.6</c:v>
                </c:pt>
                <c:pt idx="8">
                  <c:v>1.4400000000000004</c:v>
                </c:pt>
                <c:pt idx="9">
                  <c:v>1.28</c:v>
                </c:pt>
                <c:pt idx="10">
                  <c:v>1.1200000000000001</c:v>
                </c:pt>
                <c:pt idx="11">
                  <c:v>0.96000000000000019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32-4A31-865B-4BCAB5CC0A0C}"/>
            </c:ext>
          </c:extLst>
        </c:ser>
        <c:ser>
          <c:idx val="6"/>
          <c:order val="6"/>
          <c:tx>
            <c:strRef>
              <c:f>JPN!$AK$23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JPN!$AL$23:$AX$23</c:f>
              <c:numCache>
                <c:formatCode>0</c:formatCode>
                <c:ptCount val="13"/>
                <c:pt idx="0" formatCode="General">
                  <c:v>1.5</c:v>
                </c:pt>
                <c:pt idx="1">
                  <c:v>21.139795421334632</c:v>
                </c:pt>
                <c:pt idx="2" formatCode="General">
                  <c:v>1.5</c:v>
                </c:pt>
                <c:pt idx="3">
                  <c:v>25.4</c:v>
                </c:pt>
                <c:pt idx="4" formatCode="General">
                  <c:v>1.4</c:v>
                </c:pt>
                <c:pt idx="5" formatCode="General">
                  <c:v>1.25</c:v>
                </c:pt>
                <c:pt idx="6" formatCode="General">
                  <c:v>1.1000000000000001</c:v>
                </c:pt>
                <c:pt idx="7">
                  <c:v>35.464535464535466</c:v>
                </c:pt>
                <c:pt idx="8" formatCode="General">
                  <c:v>1</c:v>
                </c:pt>
                <c:pt idx="9" formatCode="General">
                  <c:v>0.9</c:v>
                </c:pt>
                <c:pt idx="10" formatCode="General">
                  <c:v>0.8</c:v>
                </c:pt>
                <c:pt idx="11" formatCode="General">
                  <c:v>0.7</c:v>
                </c:pt>
                <c:pt idx="12" formatCode="General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32-4A31-865B-4BCAB5CC0A0C}"/>
            </c:ext>
          </c:extLst>
        </c:ser>
        <c:ser>
          <c:idx val="7"/>
          <c:order val="7"/>
          <c:tx>
            <c:strRef>
              <c:f>JPN!$AK$24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JPN!$AL$16:$AX$16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JPN!$AL$24:$AX$24</c:f>
              <c:numCache>
                <c:formatCode>General</c:formatCode>
                <c:ptCount val="13"/>
                <c:pt idx="0">
                  <c:v>7.4</c:v>
                </c:pt>
                <c:pt idx="2">
                  <c:v>7.4</c:v>
                </c:pt>
                <c:pt idx="4">
                  <c:v>8.3000000000000007</c:v>
                </c:pt>
                <c:pt idx="5">
                  <c:v>9.1999999999999993</c:v>
                </c:pt>
                <c:pt idx="6">
                  <c:v>10.1</c:v>
                </c:pt>
                <c:pt idx="8">
                  <c:v>11</c:v>
                </c:pt>
                <c:pt idx="9">
                  <c:v>11.899999999999999</c:v>
                </c:pt>
                <c:pt idx="10">
                  <c:v>12.8</c:v>
                </c:pt>
                <c:pt idx="11">
                  <c:v>13.7</c:v>
                </c:pt>
                <c:pt idx="1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32-4A31-865B-4BCAB5CC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NEN!$AK$4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NEN!$AL$4:$AX$4</c:f>
              <c:numCache>
                <c:formatCode>General</c:formatCode>
                <c:ptCount val="13"/>
                <c:pt idx="0">
                  <c:v>2.1</c:v>
                </c:pt>
                <c:pt idx="2">
                  <c:v>2</c:v>
                </c:pt>
                <c:pt idx="4">
                  <c:v>1.8</c:v>
                </c:pt>
                <c:pt idx="5">
                  <c:v>1.7000000000000002</c:v>
                </c:pt>
                <c:pt idx="6">
                  <c:v>1.6</c:v>
                </c:pt>
                <c:pt idx="8">
                  <c:v>1.4800000000000002</c:v>
                </c:pt>
                <c:pt idx="9">
                  <c:v>1.3599999999999999</c:v>
                </c:pt>
                <c:pt idx="10">
                  <c:v>1.2400000000000002</c:v>
                </c:pt>
                <c:pt idx="11">
                  <c:v>1.1200000000000001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45CA-ABE6-1E60ED503106}"/>
            </c:ext>
          </c:extLst>
        </c:ser>
        <c:ser>
          <c:idx val="1"/>
          <c:order val="1"/>
          <c:tx>
            <c:strRef>
              <c:f>NEN!$AK$5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NEN!$AL$5:$AX$5</c:f>
              <c:numCache>
                <c:formatCode>General</c:formatCode>
                <c:ptCount val="13"/>
                <c:pt idx="0">
                  <c:v>0.7</c:v>
                </c:pt>
                <c:pt idx="2">
                  <c:v>0.7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8">
                  <c:v>0.46</c:v>
                </c:pt>
                <c:pt idx="9">
                  <c:v>0.42</c:v>
                </c:pt>
                <c:pt idx="10">
                  <c:v>0.38</c:v>
                </c:pt>
                <c:pt idx="11">
                  <c:v>0.33999999999999997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45CA-ABE6-1E60ED503106}"/>
            </c:ext>
          </c:extLst>
        </c:ser>
        <c:ser>
          <c:idx val="2"/>
          <c:order val="2"/>
          <c:tx>
            <c:strRef>
              <c:f>NEN!$AK$6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NEN!$AL$6:$AX$6</c:f>
              <c:numCache>
                <c:formatCode>General</c:formatCode>
                <c:ptCount val="13"/>
                <c:pt idx="0">
                  <c:v>72.5</c:v>
                </c:pt>
                <c:pt idx="2">
                  <c:v>86.5</c:v>
                </c:pt>
                <c:pt idx="4">
                  <c:v>86.6</c:v>
                </c:pt>
                <c:pt idx="5">
                  <c:v>86.75</c:v>
                </c:pt>
                <c:pt idx="6">
                  <c:v>86.9</c:v>
                </c:pt>
                <c:pt idx="8">
                  <c:v>86.940000000000012</c:v>
                </c:pt>
                <c:pt idx="9">
                  <c:v>86.97999999999999</c:v>
                </c:pt>
                <c:pt idx="10">
                  <c:v>87.02000000000001</c:v>
                </c:pt>
                <c:pt idx="11">
                  <c:v>87.06</c:v>
                </c:pt>
                <c:pt idx="12">
                  <c:v>87.1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A-45CA-ABE6-1E60ED503106}"/>
            </c:ext>
          </c:extLst>
        </c:ser>
        <c:ser>
          <c:idx val="3"/>
          <c:order val="3"/>
          <c:tx>
            <c:strRef>
              <c:f>NEN!$AK$7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NEN!$AL$7:$AX$7</c:f>
              <c:numCache>
                <c:formatCode>General</c:formatCode>
                <c:ptCount val="13"/>
                <c:pt idx="0">
                  <c:v>13.6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8.0000000000000016E-2</c:v>
                </c:pt>
                <c:pt idx="9">
                  <c:v>0.16000000000000003</c:v>
                </c:pt>
                <c:pt idx="10">
                  <c:v>0.24</c:v>
                </c:pt>
                <c:pt idx="11">
                  <c:v>0.32000000000000006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A-45CA-ABE6-1E60ED503106}"/>
            </c:ext>
          </c:extLst>
        </c:ser>
        <c:ser>
          <c:idx val="4"/>
          <c:order val="4"/>
          <c:tx>
            <c:strRef>
              <c:f>NEN!$AK$8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NEN!$AL$8:$AX$8</c:f>
              <c:numCache>
                <c:formatCode>General</c:formatCode>
                <c:ptCount val="13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A-45CA-ABE6-1E60ED503106}"/>
            </c:ext>
          </c:extLst>
        </c:ser>
        <c:ser>
          <c:idx val="5"/>
          <c:order val="5"/>
          <c:tx>
            <c:strRef>
              <c:f>NEN!$AK$9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NEN!$AL$9:$AX$9</c:f>
              <c:numCache>
                <c:formatCode>General</c:formatCode>
                <c:ptCount val="13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A-45CA-ABE6-1E60ED503106}"/>
            </c:ext>
          </c:extLst>
        </c:ser>
        <c:ser>
          <c:idx val="6"/>
          <c:order val="6"/>
          <c:tx>
            <c:strRef>
              <c:f>NEN!$AK$10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NEN!$AL$10:$AX$10</c:f>
              <c:numCache>
                <c:formatCode>General</c:formatCode>
                <c:ptCount val="13"/>
                <c:pt idx="0">
                  <c:v>1</c:v>
                </c:pt>
                <c:pt idx="2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8">
                  <c:v>0.82000000000000017</c:v>
                </c:pt>
                <c:pt idx="9">
                  <c:v>0.84000000000000008</c:v>
                </c:pt>
                <c:pt idx="10">
                  <c:v>0.8600000000000001</c:v>
                </c:pt>
                <c:pt idx="11">
                  <c:v>0.88000000000000012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7A-45CA-ABE6-1E60ED503106}"/>
            </c:ext>
          </c:extLst>
        </c:ser>
        <c:ser>
          <c:idx val="7"/>
          <c:order val="7"/>
          <c:tx>
            <c:strRef>
              <c:f>NEN!$AK$11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NEN!$AL$3:$AX$3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NEN!$AL$11:$AX$11</c:f>
              <c:numCache>
                <c:formatCode>General</c:formatCode>
                <c:ptCount val="13"/>
                <c:pt idx="0">
                  <c:v>9.9</c:v>
                </c:pt>
                <c:pt idx="2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8">
                  <c:v>9.9</c:v>
                </c:pt>
                <c:pt idx="9">
                  <c:v>9.9</c:v>
                </c:pt>
                <c:pt idx="10">
                  <c:v>9.9</c:v>
                </c:pt>
                <c:pt idx="11">
                  <c:v>9.9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7A-45CA-ABE6-1E60ED50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CHA!$AL$4:$AX$4</c:f>
              <c:numCache>
                <c:formatCode>General</c:formatCode>
                <c:ptCount val="13"/>
                <c:pt idx="0">
                  <c:v>2.4</c:v>
                </c:pt>
                <c:pt idx="2">
                  <c:v>2.2999999999999998</c:v>
                </c:pt>
                <c:pt idx="4">
                  <c:v>1.2</c:v>
                </c:pt>
                <c:pt idx="5">
                  <c:v>0.89999999999999991</c:v>
                </c:pt>
                <c:pt idx="6">
                  <c:v>0.6</c:v>
                </c:pt>
                <c:pt idx="8">
                  <c:v>1.1400000000000001</c:v>
                </c:pt>
                <c:pt idx="9">
                  <c:v>1.6800000000000002</c:v>
                </c:pt>
                <c:pt idx="10">
                  <c:v>2.2199999999999998</c:v>
                </c:pt>
                <c:pt idx="11">
                  <c:v>2.7600000000000002</c:v>
                </c:pt>
                <c:pt idx="1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52A-98B4-B0E02FC7D3B8}"/>
            </c:ext>
          </c:extLst>
        </c:ser>
        <c:ser>
          <c:idx val="1"/>
          <c:order val="1"/>
          <c:tx>
            <c:strRef>
              <c:f>CHA!$AK$5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CHA!$AL$5:$AX$5</c:f>
              <c:numCache>
                <c:formatCode>General</c:formatCode>
                <c:ptCount val="13"/>
                <c:pt idx="0">
                  <c:v>9.1</c:v>
                </c:pt>
                <c:pt idx="2">
                  <c:v>2.4</c:v>
                </c:pt>
                <c:pt idx="4">
                  <c:v>2.2999999999999998</c:v>
                </c:pt>
                <c:pt idx="5">
                  <c:v>1.75</c:v>
                </c:pt>
                <c:pt idx="6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52A-98B4-B0E02FC7D3B8}"/>
            </c:ext>
          </c:extLst>
        </c:ser>
        <c:ser>
          <c:idx val="2"/>
          <c:order val="2"/>
          <c:tx>
            <c:strRef>
              <c:f>CHA!$AK$6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CHA!$AL$6:$AX$6</c:f>
              <c:numCache>
                <c:formatCode>General</c:formatCode>
                <c:ptCount val="13"/>
                <c:pt idx="0">
                  <c:v>22.5</c:v>
                </c:pt>
                <c:pt idx="2">
                  <c:v>57.5</c:v>
                </c:pt>
                <c:pt idx="4">
                  <c:v>58</c:v>
                </c:pt>
                <c:pt idx="5">
                  <c:v>59.7</c:v>
                </c:pt>
                <c:pt idx="6">
                  <c:v>61.4</c:v>
                </c:pt>
                <c:pt idx="8">
                  <c:v>58.660000000000004</c:v>
                </c:pt>
                <c:pt idx="9">
                  <c:v>55.92</c:v>
                </c:pt>
                <c:pt idx="10">
                  <c:v>53.180000000000007</c:v>
                </c:pt>
                <c:pt idx="11">
                  <c:v>50.440000000000005</c:v>
                </c:pt>
                <c:pt idx="1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52A-98B4-B0E02FC7D3B8}"/>
            </c:ext>
          </c:extLst>
        </c:ser>
        <c:ser>
          <c:idx val="3"/>
          <c:order val="3"/>
          <c:tx>
            <c:strRef>
              <c:f>CHA!$AK$7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CHA!$AL$7:$AX$7</c:f>
              <c:numCache>
                <c:formatCode>General</c:formatCode>
                <c:ptCount val="13"/>
                <c:pt idx="0">
                  <c:v>61.9</c:v>
                </c:pt>
                <c:pt idx="2">
                  <c:v>16.7</c:v>
                </c:pt>
                <c:pt idx="4">
                  <c:v>17.3</c:v>
                </c:pt>
                <c:pt idx="5">
                  <c:v>15.850000000000001</c:v>
                </c:pt>
                <c:pt idx="6">
                  <c:v>14.4</c:v>
                </c:pt>
                <c:pt idx="8">
                  <c:v>13.840000000000002</c:v>
                </c:pt>
                <c:pt idx="9">
                  <c:v>13.280000000000001</c:v>
                </c:pt>
                <c:pt idx="10">
                  <c:v>12.72</c:v>
                </c:pt>
                <c:pt idx="11">
                  <c:v>12.16</c:v>
                </c:pt>
                <c:pt idx="12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52A-98B4-B0E02FC7D3B8}"/>
            </c:ext>
          </c:extLst>
        </c:ser>
        <c:ser>
          <c:idx val="4"/>
          <c:order val="4"/>
          <c:tx>
            <c:strRef>
              <c:f>CHA!$AK$8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CHA!$AL$8:$AX$8</c:f>
              <c:numCache>
                <c:formatCode>General</c:formatCode>
                <c:ptCount val="13"/>
                <c:pt idx="0">
                  <c:v>0.2</c:v>
                </c:pt>
                <c:pt idx="2">
                  <c:v>10.7</c:v>
                </c:pt>
                <c:pt idx="4">
                  <c:v>11.8</c:v>
                </c:pt>
                <c:pt idx="5">
                  <c:v>11.3</c:v>
                </c:pt>
                <c:pt idx="6">
                  <c:v>10.8</c:v>
                </c:pt>
                <c:pt idx="8">
                  <c:v>12.68</c:v>
                </c:pt>
                <c:pt idx="9">
                  <c:v>14.56</c:v>
                </c:pt>
                <c:pt idx="10">
                  <c:v>16.439999999999998</c:v>
                </c:pt>
                <c:pt idx="11">
                  <c:v>18.32</c:v>
                </c:pt>
                <c:pt idx="12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52A-98B4-B0E02FC7D3B8}"/>
            </c:ext>
          </c:extLst>
        </c:ser>
        <c:ser>
          <c:idx val="5"/>
          <c:order val="5"/>
          <c:tx>
            <c:strRef>
              <c:f>CHA!$AK$9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CHA!$AL$9:$AX$9</c:f>
              <c:numCache>
                <c:formatCode>General</c:formatCode>
                <c:ptCount val="13"/>
                <c:pt idx="0">
                  <c:v>0.6</c:v>
                </c:pt>
                <c:pt idx="2">
                  <c:v>5.2</c:v>
                </c:pt>
                <c:pt idx="4">
                  <c:v>4.2</c:v>
                </c:pt>
                <c:pt idx="5">
                  <c:v>4.0999999999999996</c:v>
                </c:pt>
                <c:pt idx="6">
                  <c:v>4</c:v>
                </c:pt>
                <c:pt idx="8">
                  <c:v>5.82</c:v>
                </c:pt>
                <c:pt idx="9">
                  <c:v>7.6400000000000006</c:v>
                </c:pt>
                <c:pt idx="10">
                  <c:v>9.4599999999999991</c:v>
                </c:pt>
                <c:pt idx="11">
                  <c:v>11.280000000000001</c:v>
                </c:pt>
                <c:pt idx="12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52A-98B4-B0E02FC7D3B8}"/>
            </c:ext>
          </c:extLst>
        </c:ser>
        <c:ser>
          <c:idx val="6"/>
          <c:order val="6"/>
          <c:tx>
            <c:strRef>
              <c:f>CHA!$AK$10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CHA!$AL$10:$AX$10</c:f>
              <c:numCache>
                <c:formatCode>General</c:formatCode>
                <c:ptCount val="13"/>
                <c:pt idx="0">
                  <c:v>1.4</c:v>
                </c:pt>
                <c:pt idx="2">
                  <c:v>3.3</c:v>
                </c:pt>
                <c:pt idx="4">
                  <c:v>3.3</c:v>
                </c:pt>
                <c:pt idx="5">
                  <c:v>4.5</c:v>
                </c:pt>
                <c:pt idx="6">
                  <c:v>5.7</c:v>
                </c:pt>
                <c:pt idx="8">
                  <c:v>4.5600000000000005</c:v>
                </c:pt>
                <c:pt idx="9">
                  <c:v>3.42</c:v>
                </c:pt>
                <c:pt idx="10">
                  <c:v>2.2800000000000002</c:v>
                </c:pt>
                <c:pt idx="11">
                  <c:v>1.1400000000000001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52A-98B4-B0E02FC7D3B8}"/>
            </c:ext>
          </c:extLst>
        </c:ser>
        <c:ser>
          <c:idx val="7"/>
          <c:order val="7"/>
          <c:tx>
            <c:strRef>
              <c:f>CHA!$AK$11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CHA!$AL$11:$AX$11</c:f>
              <c:numCache>
                <c:formatCode>General</c:formatCode>
                <c:ptCount val="13"/>
                <c:pt idx="0">
                  <c:v>1.9</c:v>
                </c:pt>
                <c:pt idx="2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5C4-B7C1-AE1C8C2C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NEN!$AK$17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NEN!$AL$17:$AX$17</c:f>
              <c:numCache>
                <c:formatCode>General</c:formatCode>
                <c:ptCount val="13"/>
                <c:pt idx="0">
                  <c:v>2.1</c:v>
                </c:pt>
                <c:pt idx="1">
                  <c:v>2.0499999999999998</c:v>
                </c:pt>
                <c:pt idx="2">
                  <c:v>2</c:v>
                </c:pt>
                <c:pt idx="3">
                  <c:v>1.95</c:v>
                </c:pt>
                <c:pt idx="4">
                  <c:v>1.9</c:v>
                </c:pt>
                <c:pt idx="5">
                  <c:v>1.85</c:v>
                </c:pt>
                <c:pt idx="6">
                  <c:v>1.8</c:v>
                </c:pt>
                <c:pt idx="7">
                  <c:v>2.4</c:v>
                </c:pt>
                <c:pt idx="8">
                  <c:v>1.7200000000000002</c:v>
                </c:pt>
                <c:pt idx="9">
                  <c:v>1.6400000000000001</c:v>
                </c:pt>
                <c:pt idx="10">
                  <c:v>1.56</c:v>
                </c:pt>
                <c:pt idx="11">
                  <c:v>1.48</c:v>
                </c:pt>
                <c:pt idx="1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3-491E-B2E2-B836E902AF48}"/>
            </c:ext>
          </c:extLst>
        </c:ser>
        <c:ser>
          <c:idx val="1"/>
          <c:order val="1"/>
          <c:tx>
            <c:strRef>
              <c:f>NEN!$AK$18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NEN!$AL$18:$AX$18</c:f>
              <c:numCache>
                <c:formatCode>General</c:formatCode>
                <c:ptCount val="1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0.64999999999999991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8">
                  <c:v>0.57999999999999996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0.52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3-491E-B2E2-B836E902AF48}"/>
            </c:ext>
          </c:extLst>
        </c:ser>
        <c:ser>
          <c:idx val="2"/>
          <c:order val="2"/>
          <c:tx>
            <c:strRef>
              <c:f>NEN!$AK$19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NEN!$AL$19:$AX$19</c:f>
              <c:numCache>
                <c:formatCode>0</c:formatCode>
                <c:ptCount val="13"/>
                <c:pt idx="0" formatCode="General">
                  <c:v>72.5</c:v>
                </c:pt>
                <c:pt idx="1">
                  <c:v>53.041362530413622</c:v>
                </c:pt>
                <c:pt idx="2" formatCode="General">
                  <c:v>86.5</c:v>
                </c:pt>
                <c:pt idx="3">
                  <c:v>51.55945419103314</c:v>
                </c:pt>
                <c:pt idx="4" formatCode="General">
                  <c:v>86.6</c:v>
                </c:pt>
                <c:pt idx="5" formatCode="General">
                  <c:v>86.75</c:v>
                </c:pt>
                <c:pt idx="6" formatCode="General">
                  <c:v>86.9</c:v>
                </c:pt>
                <c:pt idx="7">
                  <c:v>47.36328125</c:v>
                </c:pt>
                <c:pt idx="8" formatCode="General">
                  <c:v>87.060000000000016</c:v>
                </c:pt>
                <c:pt idx="9" formatCode="General">
                  <c:v>87.22</c:v>
                </c:pt>
                <c:pt idx="10" formatCode="General">
                  <c:v>87.38</c:v>
                </c:pt>
                <c:pt idx="11" formatCode="General">
                  <c:v>87.54000000000002</c:v>
                </c:pt>
                <c:pt idx="12" formatCode="General">
                  <c:v>87.7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3-491E-B2E2-B836E902AF48}"/>
            </c:ext>
          </c:extLst>
        </c:ser>
        <c:ser>
          <c:idx val="3"/>
          <c:order val="3"/>
          <c:tx>
            <c:strRef>
              <c:f>NEN!$AK$20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NEN!$AL$20:$AX$20</c:f>
              <c:numCache>
                <c:formatCode>0</c:formatCode>
                <c:ptCount val="13"/>
                <c:pt idx="0" formatCode="General">
                  <c:v>13.6</c:v>
                </c:pt>
                <c:pt idx="1">
                  <c:v>9.0510948905109494</c:v>
                </c:pt>
                <c:pt idx="2" formatCode="General">
                  <c:v>0</c:v>
                </c:pt>
                <c:pt idx="3">
                  <c:v>8.8693957115009745</c:v>
                </c:pt>
                <c:pt idx="4" formatCode="General">
                  <c:v>0.1</c:v>
                </c:pt>
                <c:pt idx="5" formatCode="General">
                  <c:v>0.1</c:v>
                </c:pt>
                <c:pt idx="6" formatCode="General">
                  <c:v>0.1</c:v>
                </c:pt>
                <c:pt idx="7">
                  <c:v>7.32421875</c:v>
                </c:pt>
                <c:pt idx="8" formatCode="General">
                  <c:v>0.14000000000000001</c:v>
                </c:pt>
                <c:pt idx="9" formatCode="General">
                  <c:v>0.18</c:v>
                </c:pt>
                <c:pt idx="10" formatCode="General">
                  <c:v>0.22</c:v>
                </c:pt>
                <c:pt idx="11" formatCode="General">
                  <c:v>0.26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3-491E-B2E2-B836E902AF48}"/>
            </c:ext>
          </c:extLst>
        </c:ser>
        <c:ser>
          <c:idx val="4"/>
          <c:order val="4"/>
          <c:tx>
            <c:strRef>
              <c:f>NEN!$AK$21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NEN!$AL$21:$AX$21</c:f>
              <c:numCache>
                <c:formatCode>0</c:formatCode>
                <c:ptCount val="13"/>
                <c:pt idx="0" formatCode="General">
                  <c:v>0.1</c:v>
                </c:pt>
                <c:pt idx="1">
                  <c:v>14.209245742092458</c:v>
                </c:pt>
                <c:pt idx="2" formatCode="General">
                  <c:v>0.1</c:v>
                </c:pt>
                <c:pt idx="3">
                  <c:v>12.183235867446394</c:v>
                </c:pt>
                <c:pt idx="4" formatCode="General">
                  <c:v>0.1</c:v>
                </c:pt>
                <c:pt idx="5" formatCode="General">
                  <c:v>0.1</c:v>
                </c:pt>
                <c:pt idx="6" formatCode="General">
                  <c:v>0.1</c:v>
                </c:pt>
                <c:pt idx="7">
                  <c:v>8.203125</c:v>
                </c:pt>
                <c:pt idx="8" formatCode="General">
                  <c:v>0.10000000000000002</c:v>
                </c:pt>
                <c:pt idx="9" formatCode="General">
                  <c:v>0.1</c:v>
                </c:pt>
                <c:pt idx="10" formatCode="General">
                  <c:v>0.1</c:v>
                </c:pt>
                <c:pt idx="11" formatCode="General">
                  <c:v>0.10000000000000002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3-491E-B2E2-B836E902AF48}"/>
            </c:ext>
          </c:extLst>
        </c:ser>
        <c:ser>
          <c:idx val="5"/>
          <c:order val="5"/>
          <c:tx>
            <c:strRef>
              <c:f>NEN!$AK$22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NEN!$AL$22:$AX$22</c:f>
              <c:numCache>
                <c:formatCode>General</c:formatCode>
                <c:ptCount val="13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8.0000000000000016E-2</c:v>
                </c:pt>
                <c:pt idx="9">
                  <c:v>0.06</c:v>
                </c:pt>
                <c:pt idx="10">
                  <c:v>4.0000000000000008E-2</c:v>
                </c:pt>
                <c:pt idx="11">
                  <c:v>2.0000000000000004E-2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53-491E-B2E2-B836E902AF48}"/>
            </c:ext>
          </c:extLst>
        </c:ser>
        <c:ser>
          <c:idx val="6"/>
          <c:order val="6"/>
          <c:tx>
            <c:strRef>
              <c:f>NEN!$AK$23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NEN!$AL$23:$AX$23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21.119221411192214</c:v>
                </c:pt>
                <c:pt idx="2" formatCode="General">
                  <c:v>0.7</c:v>
                </c:pt>
                <c:pt idx="3">
                  <c:v>24.756335282651072</c:v>
                </c:pt>
                <c:pt idx="4" formatCode="General">
                  <c:v>0.7</c:v>
                </c:pt>
                <c:pt idx="5" formatCode="General">
                  <c:v>0.64999999999999991</c:v>
                </c:pt>
                <c:pt idx="6" formatCode="General">
                  <c:v>0.6</c:v>
                </c:pt>
                <c:pt idx="7">
                  <c:v>34.66796875</c:v>
                </c:pt>
                <c:pt idx="8" formatCode="General">
                  <c:v>0.54</c:v>
                </c:pt>
                <c:pt idx="9" formatCode="General">
                  <c:v>0.48</c:v>
                </c:pt>
                <c:pt idx="10" formatCode="General">
                  <c:v>0.42</c:v>
                </c:pt>
                <c:pt idx="11" formatCode="General">
                  <c:v>0.36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3-491E-B2E2-B836E902AF48}"/>
            </c:ext>
          </c:extLst>
        </c:ser>
        <c:ser>
          <c:idx val="7"/>
          <c:order val="7"/>
          <c:tx>
            <c:strRef>
              <c:f>NEN!$AK$24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NEN!$AL$16:$AX$16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NEN!$AL$24:$AX$24</c:f>
              <c:numCache>
                <c:formatCode>General</c:formatCode>
                <c:ptCount val="13"/>
                <c:pt idx="0">
                  <c:v>9.9</c:v>
                </c:pt>
                <c:pt idx="2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8">
                  <c:v>9.8800000000000008</c:v>
                </c:pt>
                <c:pt idx="9">
                  <c:v>9.8600000000000012</c:v>
                </c:pt>
                <c:pt idx="10">
                  <c:v>9.84</c:v>
                </c:pt>
                <c:pt idx="11">
                  <c:v>9.82</c:v>
                </c:pt>
                <c:pt idx="12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53-491E-B2E2-B836E902A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MEA!$AK$4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MEA!$AL$4:$AX$4</c:f>
              <c:numCache>
                <c:formatCode>General</c:formatCode>
                <c:ptCount val="13"/>
                <c:pt idx="0">
                  <c:v>4.9000000000000004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8-43AB-914D-69B5FA4A4809}"/>
            </c:ext>
          </c:extLst>
        </c:ser>
        <c:ser>
          <c:idx val="1"/>
          <c:order val="1"/>
          <c:tx>
            <c:strRef>
              <c:f>MEA!$AK$5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MEA!$AL$5:$AX$5</c:f>
              <c:numCache>
                <c:formatCode>General</c:formatCode>
                <c:ptCount val="13"/>
                <c:pt idx="0">
                  <c:v>1.9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8-43AB-914D-69B5FA4A4809}"/>
            </c:ext>
          </c:extLst>
        </c:ser>
        <c:ser>
          <c:idx val="2"/>
          <c:order val="2"/>
          <c:tx>
            <c:strRef>
              <c:f>MEA!$AK$6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MEA!$AL$6:$AX$6</c:f>
              <c:numCache>
                <c:formatCode>General</c:formatCode>
                <c:ptCount val="13"/>
                <c:pt idx="0">
                  <c:v>46.2</c:v>
                </c:pt>
                <c:pt idx="2">
                  <c:v>87.3</c:v>
                </c:pt>
                <c:pt idx="4">
                  <c:v>86.9</c:v>
                </c:pt>
                <c:pt idx="5">
                  <c:v>87.95</c:v>
                </c:pt>
                <c:pt idx="6">
                  <c:v>89</c:v>
                </c:pt>
                <c:pt idx="8">
                  <c:v>88.42</c:v>
                </c:pt>
                <c:pt idx="9">
                  <c:v>87.84</c:v>
                </c:pt>
                <c:pt idx="10">
                  <c:v>87.259999999999991</c:v>
                </c:pt>
                <c:pt idx="11">
                  <c:v>86.679999999999993</c:v>
                </c:pt>
                <c:pt idx="12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8-43AB-914D-69B5FA4A4809}"/>
            </c:ext>
          </c:extLst>
        </c:ser>
        <c:ser>
          <c:idx val="3"/>
          <c:order val="3"/>
          <c:tx>
            <c:strRef>
              <c:f>MEA!$AK$7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MEA!$AL$7:$AX$7</c:f>
              <c:numCache>
                <c:formatCode>General</c:formatCode>
                <c:ptCount val="13"/>
                <c:pt idx="0">
                  <c:v>40.700000000000003</c:v>
                </c:pt>
                <c:pt idx="2">
                  <c:v>6.2</c:v>
                </c:pt>
                <c:pt idx="4">
                  <c:v>5.7</c:v>
                </c:pt>
                <c:pt idx="5">
                  <c:v>4.9000000000000004</c:v>
                </c:pt>
                <c:pt idx="6">
                  <c:v>4.0999999999999996</c:v>
                </c:pt>
                <c:pt idx="8">
                  <c:v>4.68</c:v>
                </c:pt>
                <c:pt idx="9">
                  <c:v>5.26</c:v>
                </c:pt>
                <c:pt idx="10">
                  <c:v>5.84</c:v>
                </c:pt>
                <c:pt idx="11">
                  <c:v>6.4200000000000008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F8-43AB-914D-69B5FA4A4809}"/>
            </c:ext>
          </c:extLst>
        </c:ser>
        <c:ser>
          <c:idx val="4"/>
          <c:order val="4"/>
          <c:tx>
            <c:strRef>
              <c:f>MEA!$AK$8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MEA!$AL$8:$AX$8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8-43AB-914D-69B5FA4A4809}"/>
            </c:ext>
          </c:extLst>
        </c:ser>
        <c:ser>
          <c:idx val="5"/>
          <c:order val="5"/>
          <c:tx>
            <c:strRef>
              <c:f>MEA!$AK$9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F8-43AB-914D-69B5FA4A4809}"/>
            </c:ext>
          </c:extLst>
        </c:ser>
        <c:ser>
          <c:idx val="6"/>
          <c:order val="6"/>
          <c:tx>
            <c:strRef>
              <c:f>MEA!$AK$10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MEA!$AL$10:$AX$10</c:f>
              <c:numCache>
                <c:formatCode>General</c:formatCode>
                <c:ptCount val="13"/>
                <c:pt idx="0">
                  <c:v>0.3</c:v>
                </c:pt>
                <c:pt idx="2">
                  <c:v>0.5</c:v>
                </c:pt>
                <c:pt idx="4">
                  <c:v>1.4</c:v>
                </c:pt>
                <c:pt idx="5">
                  <c:v>1.2</c:v>
                </c:pt>
                <c:pt idx="6">
                  <c:v>1</c:v>
                </c:pt>
                <c:pt idx="8">
                  <c:v>0.98000000000000009</c:v>
                </c:pt>
                <c:pt idx="9">
                  <c:v>0.96</c:v>
                </c:pt>
                <c:pt idx="10">
                  <c:v>0.94000000000000006</c:v>
                </c:pt>
                <c:pt idx="11">
                  <c:v>0.92000000000000015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F8-43AB-914D-69B5FA4A4809}"/>
            </c:ext>
          </c:extLst>
        </c:ser>
        <c:ser>
          <c:idx val="7"/>
          <c:order val="7"/>
          <c:tx>
            <c:strRef>
              <c:f>MEA!$AK$11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MEA!$AL$3:$AX$3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MEA!$AL$11:$AX$11</c:f>
              <c:numCache>
                <c:formatCode>General</c:formatCode>
                <c:ptCount val="13"/>
                <c:pt idx="0">
                  <c:v>6</c:v>
                </c:pt>
                <c:pt idx="2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8">
                  <c:v>6.0000000000000009</c:v>
                </c:pt>
                <c:pt idx="9">
                  <c:v>6</c:v>
                </c:pt>
                <c:pt idx="10">
                  <c:v>6</c:v>
                </c:pt>
                <c:pt idx="11">
                  <c:v>6.0000000000000009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F8-43AB-914D-69B5FA4A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MEA!$AK$17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MEA!$AL$17:$AX$17</c:f>
              <c:numCache>
                <c:formatCode>General</c:formatCode>
                <c:ptCount val="13"/>
                <c:pt idx="0">
                  <c:v>4.9000000000000004</c:v>
                </c:pt>
                <c:pt idx="1">
                  <c:v>2.4500000000000002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0.26</c:v>
                </c:pt>
                <c:pt idx="9">
                  <c:v>0.32</c:v>
                </c:pt>
                <c:pt idx="10">
                  <c:v>0.38</c:v>
                </c:pt>
                <c:pt idx="11">
                  <c:v>0.44000000000000006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3-405C-83DF-FF9A1C90DCD6}"/>
            </c:ext>
          </c:extLst>
        </c:ser>
        <c:ser>
          <c:idx val="1"/>
          <c:order val="1"/>
          <c:tx>
            <c:strRef>
              <c:f>MEA!$AK$18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MEA!$AL$18:$AX$18</c:f>
              <c:numCache>
                <c:formatCode>General</c:formatCode>
                <c:ptCount val="13"/>
                <c:pt idx="0">
                  <c:v>1.9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3-405C-83DF-FF9A1C90DCD6}"/>
            </c:ext>
          </c:extLst>
        </c:ser>
        <c:ser>
          <c:idx val="2"/>
          <c:order val="2"/>
          <c:tx>
            <c:strRef>
              <c:f>MEA!$AK$19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MEA!$AL$19:$AX$19</c:f>
              <c:numCache>
                <c:formatCode>0</c:formatCode>
                <c:ptCount val="13"/>
                <c:pt idx="0" formatCode="General">
                  <c:v>46.2</c:v>
                </c:pt>
                <c:pt idx="1">
                  <c:v>63.539651837524175</c:v>
                </c:pt>
                <c:pt idx="2" formatCode="General">
                  <c:v>87.3</c:v>
                </c:pt>
                <c:pt idx="3">
                  <c:v>63.568215892053978</c:v>
                </c:pt>
                <c:pt idx="4" formatCode="General">
                  <c:v>86.7</c:v>
                </c:pt>
                <c:pt idx="5" formatCode="General">
                  <c:v>86.050000000000011</c:v>
                </c:pt>
                <c:pt idx="6" formatCode="General">
                  <c:v>85.4</c:v>
                </c:pt>
                <c:pt idx="7">
                  <c:v>62.31306081754736</c:v>
                </c:pt>
                <c:pt idx="8" formatCode="General">
                  <c:v>84.740000000000009</c:v>
                </c:pt>
                <c:pt idx="9" formatCode="General">
                  <c:v>84.08</c:v>
                </c:pt>
                <c:pt idx="10" formatCode="General">
                  <c:v>83.42</c:v>
                </c:pt>
                <c:pt idx="11" formatCode="General">
                  <c:v>82.759999999999991</c:v>
                </c:pt>
                <c:pt idx="12" formatCode="General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3-405C-83DF-FF9A1C90DCD6}"/>
            </c:ext>
          </c:extLst>
        </c:ser>
        <c:ser>
          <c:idx val="3"/>
          <c:order val="3"/>
          <c:tx>
            <c:strRef>
              <c:f>MEA!$AK$20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MEA!$AL$20:$AX$20</c:f>
              <c:numCache>
                <c:formatCode>0</c:formatCode>
                <c:ptCount val="13"/>
                <c:pt idx="0" formatCode="General">
                  <c:v>40.700000000000003</c:v>
                </c:pt>
                <c:pt idx="1">
                  <c:v>20.986460348162474</c:v>
                </c:pt>
                <c:pt idx="2" formatCode="General">
                  <c:v>6.2</c:v>
                </c:pt>
                <c:pt idx="3">
                  <c:v>22.388805597201401</c:v>
                </c:pt>
                <c:pt idx="4" formatCode="General">
                  <c:v>5.8</c:v>
                </c:pt>
                <c:pt idx="5" formatCode="General">
                  <c:v>5.35</c:v>
                </c:pt>
                <c:pt idx="6" formatCode="General">
                  <c:v>4.9000000000000004</c:v>
                </c:pt>
                <c:pt idx="7">
                  <c:v>19.14257228315055</c:v>
                </c:pt>
                <c:pt idx="8" formatCode="General">
                  <c:v>4.4800000000000004</c:v>
                </c:pt>
                <c:pt idx="9" formatCode="General">
                  <c:v>4.0599999999999996</c:v>
                </c:pt>
                <c:pt idx="10" formatCode="General">
                  <c:v>3.64</c:v>
                </c:pt>
                <c:pt idx="11" formatCode="General">
                  <c:v>3.2199999999999998</c:v>
                </c:pt>
                <c:pt idx="12" formatCode="General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3-405C-83DF-FF9A1C90DCD6}"/>
            </c:ext>
          </c:extLst>
        </c:ser>
        <c:ser>
          <c:idx val="4"/>
          <c:order val="4"/>
          <c:tx>
            <c:strRef>
              <c:f>MEA!$AK$21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MEA!$AL$21:$AX$21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2.611218568665377</c:v>
                </c:pt>
                <c:pt idx="2" formatCode="General">
                  <c:v>0</c:v>
                </c:pt>
                <c:pt idx="3">
                  <c:v>3.0984507746126937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3.3898305084745766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3-405C-83DF-FF9A1C90DCD6}"/>
            </c:ext>
          </c:extLst>
        </c:ser>
        <c:ser>
          <c:idx val="5"/>
          <c:order val="5"/>
          <c:tx>
            <c:strRef>
              <c:f>MEA!$AK$22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3-405C-83DF-FF9A1C90DCD6}"/>
            </c:ext>
          </c:extLst>
        </c:ser>
        <c:ser>
          <c:idx val="6"/>
          <c:order val="6"/>
          <c:tx>
            <c:strRef>
              <c:f>MEA!$AK$23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MEA!$AL$23:$AX$23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9.6711798839458414</c:v>
                </c:pt>
                <c:pt idx="2" formatCode="General">
                  <c:v>0.5</c:v>
                </c:pt>
                <c:pt idx="3">
                  <c:v>10.894552723638181</c:v>
                </c:pt>
                <c:pt idx="4" formatCode="General">
                  <c:v>0.4</c:v>
                </c:pt>
                <c:pt idx="5" formatCode="General">
                  <c:v>0.4</c:v>
                </c:pt>
                <c:pt idx="6" formatCode="General">
                  <c:v>0.4</c:v>
                </c:pt>
                <c:pt idx="7">
                  <c:v>14.755732801595215</c:v>
                </c:pt>
                <c:pt idx="8" formatCode="General">
                  <c:v>0.3600000000000001</c:v>
                </c:pt>
                <c:pt idx="9" formatCode="General">
                  <c:v>0.32</c:v>
                </c:pt>
                <c:pt idx="10" formatCode="General">
                  <c:v>0.28000000000000003</c:v>
                </c:pt>
                <c:pt idx="11" formatCode="General">
                  <c:v>0.24000000000000005</c:v>
                </c:pt>
                <c:pt idx="12" formatCode="General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C3-405C-83DF-FF9A1C90DCD6}"/>
            </c:ext>
          </c:extLst>
        </c:ser>
        <c:ser>
          <c:idx val="7"/>
          <c:order val="7"/>
          <c:tx>
            <c:strRef>
              <c:f>MEA!$AK$24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MEA!$AL$16:$AX$16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MEA!$AL$24:$AX$24</c:f>
              <c:numCache>
                <c:formatCode>General</c:formatCode>
                <c:ptCount val="13"/>
                <c:pt idx="0">
                  <c:v>6</c:v>
                </c:pt>
                <c:pt idx="2">
                  <c:v>6</c:v>
                </c:pt>
                <c:pt idx="4">
                  <c:v>7</c:v>
                </c:pt>
                <c:pt idx="5">
                  <c:v>8.0500000000000007</c:v>
                </c:pt>
                <c:pt idx="6">
                  <c:v>9.1</c:v>
                </c:pt>
                <c:pt idx="8">
                  <c:v>10.120000000000001</c:v>
                </c:pt>
                <c:pt idx="9">
                  <c:v>11.14</c:v>
                </c:pt>
                <c:pt idx="10">
                  <c:v>12.16</c:v>
                </c:pt>
                <c:pt idx="11">
                  <c:v>13.18</c:v>
                </c:pt>
                <c:pt idx="1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3-405C-83DF-FF9A1C90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NES!$AK$4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NES!$AL$4:$AX$4</c:f>
              <c:numCache>
                <c:formatCode>General</c:formatCode>
                <c:ptCount val="13"/>
                <c:pt idx="0">
                  <c:v>7.5</c:v>
                </c:pt>
                <c:pt idx="2">
                  <c:v>12.7</c:v>
                </c:pt>
                <c:pt idx="4">
                  <c:v>9.5</c:v>
                </c:pt>
                <c:pt idx="5">
                  <c:v>7.25</c:v>
                </c:pt>
                <c:pt idx="6">
                  <c:v>5</c:v>
                </c:pt>
                <c:pt idx="8">
                  <c:v>4.2</c:v>
                </c:pt>
                <c:pt idx="9">
                  <c:v>3.4</c:v>
                </c:pt>
                <c:pt idx="10">
                  <c:v>2.6</c:v>
                </c:pt>
                <c:pt idx="11">
                  <c:v>1.8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468-91FB-93E520C740E1}"/>
            </c:ext>
          </c:extLst>
        </c:ser>
        <c:ser>
          <c:idx val="1"/>
          <c:order val="1"/>
          <c:tx>
            <c:strRef>
              <c:f>NES!$AK$5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NES!$AL$5:$AX$5</c:f>
              <c:numCache>
                <c:formatCode>General</c:formatCode>
                <c:ptCount val="13"/>
                <c:pt idx="0">
                  <c:v>2.5</c:v>
                </c:pt>
                <c:pt idx="2">
                  <c:v>4.2</c:v>
                </c:pt>
                <c:pt idx="4">
                  <c:v>3.2</c:v>
                </c:pt>
                <c:pt idx="5">
                  <c:v>2.4500000000000002</c:v>
                </c:pt>
                <c:pt idx="6">
                  <c:v>1.7</c:v>
                </c:pt>
                <c:pt idx="8">
                  <c:v>1.4200000000000002</c:v>
                </c:pt>
                <c:pt idx="9">
                  <c:v>1.1400000000000001</c:v>
                </c:pt>
                <c:pt idx="10">
                  <c:v>0.8600000000000001</c:v>
                </c:pt>
                <c:pt idx="11">
                  <c:v>0.58000000000000007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9-4468-91FB-93E520C740E1}"/>
            </c:ext>
          </c:extLst>
        </c:ser>
        <c:ser>
          <c:idx val="2"/>
          <c:order val="2"/>
          <c:tx>
            <c:strRef>
              <c:f>NES!$AK$6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NES!$AL$6:$AX$6</c:f>
              <c:numCache>
                <c:formatCode>General</c:formatCode>
                <c:ptCount val="13"/>
                <c:pt idx="0">
                  <c:v>31.2</c:v>
                </c:pt>
                <c:pt idx="2">
                  <c:v>59.8</c:v>
                </c:pt>
                <c:pt idx="4">
                  <c:v>65.599999999999994</c:v>
                </c:pt>
                <c:pt idx="5">
                  <c:v>68.05</c:v>
                </c:pt>
                <c:pt idx="6">
                  <c:v>70.5</c:v>
                </c:pt>
                <c:pt idx="8">
                  <c:v>71.440000000000012</c:v>
                </c:pt>
                <c:pt idx="9">
                  <c:v>72.38</c:v>
                </c:pt>
                <c:pt idx="10">
                  <c:v>73.319999999999993</c:v>
                </c:pt>
                <c:pt idx="11">
                  <c:v>74.260000000000005</c:v>
                </c:pt>
                <c:pt idx="12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9-4468-91FB-93E520C740E1}"/>
            </c:ext>
          </c:extLst>
        </c:ser>
        <c:ser>
          <c:idx val="3"/>
          <c:order val="3"/>
          <c:tx>
            <c:strRef>
              <c:f>NES!$AK$7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NES!$AL$7:$AX$7</c:f>
              <c:numCache>
                <c:formatCode>General</c:formatCode>
                <c:ptCount val="13"/>
                <c:pt idx="0">
                  <c:v>51.4</c:v>
                </c:pt>
                <c:pt idx="2">
                  <c:v>7.2</c:v>
                </c:pt>
                <c:pt idx="4">
                  <c:v>5.4</c:v>
                </c:pt>
                <c:pt idx="5">
                  <c:v>4.2</c:v>
                </c:pt>
                <c:pt idx="6">
                  <c:v>3</c:v>
                </c:pt>
                <c:pt idx="8">
                  <c:v>2.9400000000000004</c:v>
                </c:pt>
                <c:pt idx="9">
                  <c:v>2.88</c:v>
                </c:pt>
                <c:pt idx="10">
                  <c:v>2.8200000000000003</c:v>
                </c:pt>
                <c:pt idx="11">
                  <c:v>2.7600000000000002</c:v>
                </c:pt>
                <c:pt idx="1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9-4468-91FB-93E520C740E1}"/>
            </c:ext>
          </c:extLst>
        </c:ser>
        <c:ser>
          <c:idx val="4"/>
          <c:order val="4"/>
          <c:tx>
            <c:strRef>
              <c:f>NES!$AK$8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NES!$AL$8:$AX$8</c:f>
              <c:numCache>
                <c:formatCode>General</c:formatCode>
                <c:ptCount val="13"/>
                <c:pt idx="0">
                  <c:v>0.6</c:v>
                </c:pt>
                <c:pt idx="2">
                  <c:v>1.8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8">
                  <c:v>1.78</c:v>
                </c:pt>
                <c:pt idx="9">
                  <c:v>1.66</c:v>
                </c:pt>
                <c:pt idx="10">
                  <c:v>1.54</c:v>
                </c:pt>
                <c:pt idx="11">
                  <c:v>1.42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9-4468-91FB-93E520C740E1}"/>
            </c:ext>
          </c:extLst>
        </c:ser>
        <c:ser>
          <c:idx val="5"/>
          <c:order val="5"/>
          <c:tx>
            <c:strRef>
              <c:f>NES!$AK$9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NES!$AL$9:$AX$9</c:f>
              <c:numCache>
                <c:formatCode>General</c:formatCode>
                <c:ptCount val="13"/>
                <c:pt idx="0">
                  <c:v>0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0.22000000000000003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49-4468-91FB-93E520C740E1}"/>
            </c:ext>
          </c:extLst>
        </c:ser>
        <c:ser>
          <c:idx val="6"/>
          <c:order val="6"/>
          <c:tx>
            <c:strRef>
              <c:f>NES!$AK$10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NES!$AL$10:$AX$10</c:f>
              <c:numCache>
                <c:formatCode>General</c:formatCode>
                <c:ptCount val="13"/>
                <c:pt idx="0">
                  <c:v>2.2000000000000002</c:v>
                </c:pt>
                <c:pt idx="2">
                  <c:v>9.4</c:v>
                </c:pt>
                <c:pt idx="4">
                  <c:v>9.5</c:v>
                </c:pt>
                <c:pt idx="5">
                  <c:v>11.3</c:v>
                </c:pt>
                <c:pt idx="6">
                  <c:v>13.1</c:v>
                </c:pt>
                <c:pt idx="8">
                  <c:v>13.4</c:v>
                </c:pt>
                <c:pt idx="9">
                  <c:v>13.7</c:v>
                </c:pt>
                <c:pt idx="10">
                  <c:v>14</c:v>
                </c:pt>
                <c:pt idx="11">
                  <c:v>14.3</c:v>
                </c:pt>
                <c:pt idx="1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49-4468-91FB-93E520C740E1}"/>
            </c:ext>
          </c:extLst>
        </c:ser>
        <c:ser>
          <c:idx val="7"/>
          <c:order val="7"/>
          <c:tx>
            <c:strRef>
              <c:f>NES!$AK$11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NES!$AL$3:$AX$3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NES!$AL$11:$AX$11</c:f>
              <c:numCache>
                <c:formatCode>General</c:formatCode>
                <c:ptCount val="13"/>
                <c:pt idx="0">
                  <c:v>4.5999999999999996</c:v>
                </c:pt>
                <c:pt idx="2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49-4468-91FB-93E520C7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NES!$AK$17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NES!$AL$17:$AX$17</c:f>
              <c:numCache>
                <c:formatCode>General</c:formatCode>
                <c:ptCount val="13"/>
                <c:pt idx="0">
                  <c:v>7.5</c:v>
                </c:pt>
                <c:pt idx="1">
                  <c:v>10.1</c:v>
                </c:pt>
                <c:pt idx="2">
                  <c:v>12.7</c:v>
                </c:pt>
                <c:pt idx="3">
                  <c:v>12.25</c:v>
                </c:pt>
                <c:pt idx="4">
                  <c:v>11.8</c:v>
                </c:pt>
                <c:pt idx="5">
                  <c:v>10.8</c:v>
                </c:pt>
                <c:pt idx="6">
                  <c:v>9.8000000000000007</c:v>
                </c:pt>
                <c:pt idx="7">
                  <c:v>13.100000000000001</c:v>
                </c:pt>
                <c:pt idx="8">
                  <c:v>8.82</c:v>
                </c:pt>
                <c:pt idx="9">
                  <c:v>7.84</c:v>
                </c:pt>
                <c:pt idx="10">
                  <c:v>6.86</c:v>
                </c:pt>
                <c:pt idx="11">
                  <c:v>5.8800000000000008</c:v>
                </c:pt>
                <c:pt idx="1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9-4931-97FB-9C537384C475}"/>
            </c:ext>
          </c:extLst>
        </c:ser>
        <c:ser>
          <c:idx val="1"/>
          <c:order val="1"/>
          <c:tx>
            <c:strRef>
              <c:f>NES!$AK$18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NES!$AL$18:$AX$18</c:f>
              <c:numCache>
                <c:formatCode>General</c:formatCode>
                <c:ptCount val="13"/>
                <c:pt idx="0">
                  <c:v>2.5</c:v>
                </c:pt>
                <c:pt idx="1">
                  <c:v>3.35</c:v>
                </c:pt>
                <c:pt idx="2">
                  <c:v>4.2</c:v>
                </c:pt>
                <c:pt idx="3">
                  <c:v>4.05</c:v>
                </c:pt>
                <c:pt idx="4">
                  <c:v>3.9</c:v>
                </c:pt>
                <c:pt idx="5">
                  <c:v>3.5999999999999996</c:v>
                </c:pt>
                <c:pt idx="6">
                  <c:v>3.3</c:v>
                </c:pt>
                <c:pt idx="8">
                  <c:v>2.96</c:v>
                </c:pt>
                <c:pt idx="9">
                  <c:v>2.62</c:v>
                </c:pt>
                <c:pt idx="10">
                  <c:v>2.2800000000000002</c:v>
                </c:pt>
                <c:pt idx="11">
                  <c:v>1.9400000000000004</c:v>
                </c:pt>
                <c:pt idx="1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9-4931-97FB-9C537384C475}"/>
            </c:ext>
          </c:extLst>
        </c:ser>
        <c:ser>
          <c:idx val="2"/>
          <c:order val="2"/>
          <c:tx>
            <c:strRef>
              <c:f>NES!$AK$19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NES!$AL$19:$AX$19</c:f>
              <c:numCache>
                <c:formatCode>0</c:formatCode>
                <c:ptCount val="13"/>
                <c:pt idx="0" formatCode="General">
                  <c:v>31.2</c:v>
                </c:pt>
                <c:pt idx="1">
                  <c:v>52.269722344645217</c:v>
                </c:pt>
                <c:pt idx="2" formatCode="General">
                  <c:v>59.8</c:v>
                </c:pt>
                <c:pt idx="3">
                  <c:v>49.871023215821154</c:v>
                </c:pt>
                <c:pt idx="4" formatCode="General">
                  <c:v>62.3</c:v>
                </c:pt>
                <c:pt idx="5" formatCode="General">
                  <c:v>64.75</c:v>
                </c:pt>
                <c:pt idx="6" formatCode="General">
                  <c:v>67.2</c:v>
                </c:pt>
                <c:pt idx="7">
                  <c:v>50.221043324491603</c:v>
                </c:pt>
                <c:pt idx="8" formatCode="General">
                  <c:v>69.680000000000007</c:v>
                </c:pt>
                <c:pt idx="9" formatCode="General">
                  <c:v>72.16</c:v>
                </c:pt>
                <c:pt idx="10" formatCode="General">
                  <c:v>74.64</c:v>
                </c:pt>
                <c:pt idx="11" formatCode="General">
                  <c:v>77.12</c:v>
                </c:pt>
                <c:pt idx="12" formatCode="General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9-4931-97FB-9C537384C475}"/>
            </c:ext>
          </c:extLst>
        </c:ser>
        <c:ser>
          <c:idx val="3"/>
          <c:order val="3"/>
          <c:tx>
            <c:strRef>
              <c:f>NES!$AK$20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NES!$AL$20:$AX$20</c:f>
              <c:numCache>
                <c:formatCode>0</c:formatCode>
                <c:ptCount val="13"/>
                <c:pt idx="0" formatCode="General">
                  <c:v>51.4</c:v>
                </c:pt>
                <c:pt idx="1">
                  <c:v>12.869105332745702</c:v>
                </c:pt>
                <c:pt idx="2" formatCode="General">
                  <c:v>7.2</c:v>
                </c:pt>
                <c:pt idx="3">
                  <c:v>13.327601031814273</c:v>
                </c:pt>
                <c:pt idx="4" formatCode="General">
                  <c:v>6.7</c:v>
                </c:pt>
                <c:pt idx="5" formatCode="General">
                  <c:v>6.15</c:v>
                </c:pt>
                <c:pt idx="6" formatCode="General">
                  <c:v>5.6</c:v>
                </c:pt>
                <c:pt idx="7">
                  <c:v>12.732095490716182</c:v>
                </c:pt>
                <c:pt idx="8" formatCode="General">
                  <c:v>5.08</c:v>
                </c:pt>
                <c:pt idx="9" formatCode="General">
                  <c:v>4.5600000000000005</c:v>
                </c:pt>
                <c:pt idx="10" formatCode="General">
                  <c:v>4.0399999999999991</c:v>
                </c:pt>
                <c:pt idx="11" formatCode="General">
                  <c:v>3.5200000000000005</c:v>
                </c:pt>
                <c:pt idx="1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9-4931-97FB-9C537384C475}"/>
            </c:ext>
          </c:extLst>
        </c:ser>
        <c:ser>
          <c:idx val="4"/>
          <c:order val="4"/>
          <c:tx>
            <c:strRef>
              <c:f>NES!$AK$21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NES!$AL$21:$AX$21</c:f>
              <c:numCache>
                <c:formatCode>0</c:formatCode>
                <c:ptCount val="13"/>
                <c:pt idx="0" formatCode="General">
                  <c:v>0.6</c:v>
                </c:pt>
                <c:pt idx="1">
                  <c:v>8.3737329219920671</c:v>
                </c:pt>
                <c:pt idx="2" formatCode="General">
                  <c:v>1.8</c:v>
                </c:pt>
                <c:pt idx="3">
                  <c:v>6.8787618228718834</c:v>
                </c:pt>
                <c:pt idx="4" formatCode="General">
                  <c:v>1.7</c:v>
                </c:pt>
                <c:pt idx="5" formatCode="General">
                  <c:v>1.5499999999999998</c:v>
                </c:pt>
                <c:pt idx="6" formatCode="General">
                  <c:v>1.4</c:v>
                </c:pt>
                <c:pt idx="7">
                  <c:v>4.8629531388152083</c:v>
                </c:pt>
                <c:pt idx="8" formatCode="General">
                  <c:v>1.2599999999999998</c:v>
                </c:pt>
                <c:pt idx="9" formatCode="General">
                  <c:v>1.1199999999999999</c:v>
                </c:pt>
                <c:pt idx="10" formatCode="General">
                  <c:v>0.98</c:v>
                </c:pt>
                <c:pt idx="11" formatCode="General">
                  <c:v>0.83999999999999986</c:v>
                </c:pt>
                <c:pt idx="12" formatCode="General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9-4931-97FB-9C537384C475}"/>
            </c:ext>
          </c:extLst>
        </c:ser>
        <c:ser>
          <c:idx val="5"/>
          <c:order val="5"/>
          <c:tx>
            <c:strRef>
              <c:f>NES!$AK$22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9-4931-97FB-9C537384C475}"/>
            </c:ext>
          </c:extLst>
        </c:ser>
        <c:ser>
          <c:idx val="6"/>
          <c:order val="6"/>
          <c:tx>
            <c:strRef>
              <c:f>NES!$AK$23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NES!$AL$23:$AX$23</c:f>
              <c:numCache>
                <c:formatCode>0</c:formatCode>
                <c:ptCount val="13"/>
                <c:pt idx="0" formatCode="General">
                  <c:v>2.2000000000000002</c:v>
                </c:pt>
                <c:pt idx="1">
                  <c:v>14.720141031291318</c:v>
                </c:pt>
                <c:pt idx="2" formatCode="General">
                  <c:v>9.4</c:v>
                </c:pt>
                <c:pt idx="3">
                  <c:v>15.821152192605329</c:v>
                </c:pt>
                <c:pt idx="4" formatCode="General">
                  <c:v>8.6999999999999993</c:v>
                </c:pt>
                <c:pt idx="5" formatCode="General">
                  <c:v>8</c:v>
                </c:pt>
                <c:pt idx="6" formatCode="General">
                  <c:v>7.3</c:v>
                </c:pt>
                <c:pt idx="7">
                  <c:v>20.601237842617152</c:v>
                </c:pt>
                <c:pt idx="8" formatCode="General">
                  <c:v>6.58</c:v>
                </c:pt>
                <c:pt idx="9" formatCode="General">
                  <c:v>5.86</c:v>
                </c:pt>
                <c:pt idx="10" formatCode="General">
                  <c:v>5.1400000000000006</c:v>
                </c:pt>
                <c:pt idx="11" formatCode="General">
                  <c:v>4.42</c:v>
                </c:pt>
                <c:pt idx="12" formatCode="General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9-4931-97FB-9C537384C475}"/>
            </c:ext>
          </c:extLst>
        </c:ser>
        <c:ser>
          <c:idx val="7"/>
          <c:order val="7"/>
          <c:tx>
            <c:strRef>
              <c:f>NES!$AK$24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NES!$AL$16:$AX$16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NES!$AL$24:$AX$24</c:f>
              <c:numCache>
                <c:formatCode>General</c:formatCode>
                <c:ptCount val="13"/>
                <c:pt idx="0">
                  <c:v>4.5999999999999996</c:v>
                </c:pt>
                <c:pt idx="2">
                  <c:v>4.5999999999999996</c:v>
                </c:pt>
                <c:pt idx="4">
                  <c:v>4.8</c:v>
                </c:pt>
                <c:pt idx="5">
                  <c:v>5.05</c:v>
                </c:pt>
                <c:pt idx="6">
                  <c:v>5.3</c:v>
                </c:pt>
                <c:pt idx="8">
                  <c:v>5.5200000000000005</c:v>
                </c:pt>
                <c:pt idx="9">
                  <c:v>5.74</c:v>
                </c:pt>
                <c:pt idx="10">
                  <c:v>5.96</c:v>
                </c:pt>
                <c:pt idx="11">
                  <c:v>6.1800000000000015</c:v>
                </c:pt>
                <c:pt idx="12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39-4931-97FB-9C537384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SSA!$AK$4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SSA!$AL$4:$AX$4</c:f>
              <c:numCache>
                <c:formatCode>General</c:formatCode>
                <c:ptCount val="13"/>
                <c:pt idx="0">
                  <c:v>23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9-40E6-90BA-F53F3B086FAD}"/>
            </c:ext>
          </c:extLst>
        </c:ser>
        <c:ser>
          <c:idx val="1"/>
          <c:order val="1"/>
          <c:tx>
            <c:strRef>
              <c:f>SSA!$AK$5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SSA!$AL$5:$AX$5</c:f>
              <c:numCache>
                <c:formatCode>General</c:formatCode>
                <c:ptCount val="13"/>
                <c:pt idx="0">
                  <c:v>7.7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9-40E6-90BA-F53F3B086FAD}"/>
            </c:ext>
          </c:extLst>
        </c:ser>
        <c:ser>
          <c:idx val="2"/>
          <c:order val="2"/>
          <c:tx>
            <c:strRef>
              <c:f>SSA!$AK$6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SSA!$AL$6:$AX$6</c:f>
              <c:numCache>
                <c:formatCode>General</c:formatCode>
                <c:ptCount val="13"/>
                <c:pt idx="0">
                  <c:v>17.5</c:v>
                </c:pt>
                <c:pt idx="2">
                  <c:v>65</c:v>
                </c:pt>
                <c:pt idx="4">
                  <c:v>66.599999999999994</c:v>
                </c:pt>
                <c:pt idx="5">
                  <c:v>70.599999999999994</c:v>
                </c:pt>
                <c:pt idx="6">
                  <c:v>74.599999999999994</c:v>
                </c:pt>
                <c:pt idx="8">
                  <c:v>74.36</c:v>
                </c:pt>
                <c:pt idx="9">
                  <c:v>74.12</c:v>
                </c:pt>
                <c:pt idx="10">
                  <c:v>73.88</c:v>
                </c:pt>
                <c:pt idx="11">
                  <c:v>73.64</c:v>
                </c:pt>
                <c:pt idx="12">
                  <c:v>73.400000000000006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9-40E6-90BA-F53F3B086FAD}"/>
            </c:ext>
          </c:extLst>
        </c:ser>
        <c:ser>
          <c:idx val="3"/>
          <c:order val="3"/>
          <c:tx>
            <c:strRef>
              <c:f>SSA!$AK$7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SSA!$AL$7:$AX$7</c:f>
              <c:numCache>
                <c:formatCode>General</c:formatCode>
                <c:ptCount val="13"/>
                <c:pt idx="0">
                  <c:v>48.7</c:v>
                </c:pt>
                <c:pt idx="2">
                  <c:v>31.2</c:v>
                </c:pt>
                <c:pt idx="4">
                  <c:v>29.9</c:v>
                </c:pt>
                <c:pt idx="5">
                  <c:v>25.5</c:v>
                </c:pt>
                <c:pt idx="6">
                  <c:v>21.1</c:v>
                </c:pt>
                <c:pt idx="8">
                  <c:v>20.560000000000002</c:v>
                </c:pt>
                <c:pt idx="9">
                  <c:v>20.02</c:v>
                </c:pt>
                <c:pt idx="10">
                  <c:v>19.48</c:v>
                </c:pt>
                <c:pt idx="11">
                  <c:v>18.939999999999998</c:v>
                </c:pt>
                <c:pt idx="1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9-40E6-90BA-F53F3B086FAD}"/>
            </c:ext>
          </c:extLst>
        </c:ser>
        <c:ser>
          <c:idx val="4"/>
          <c:order val="4"/>
          <c:tx>
            <c:strRef>
              <c:f>SSA!$AK$8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SSA!$AL$8:$AX$8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9-40E6-90BA-F53F3B086FAD}"/>
            </c:ext>
          </c:extLst>
        </c:ser>
        <c:ser>
          <c:idx val="5"/>
          <c:order val="5"/>
          <c:tx>
            <c:strRef>
              <c:f>SSA!$AK$9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9-40E6-90BA-F53F3B086FAD}"/>
            </c:ext>
          </c:extLst>
        </c:ser>
        <c:ser>
          <c:idx val="6"/>
          <c:order val="6"/>
          <c:tx>
            <c:strRef>
              <c:f>SSA!$AK$10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SSA!$AL$10:$AX$10</c:f>
              <c:numCache>
                <c:formatCode>General</c:formatCode>
                <c:ptCount val="13"/>
                <c:pt idx="0">
                  <c:v>1</c:v>
                </c:pt>
                <c:pt idx="2">
                  <c:v>1.6</c:v>
                </c:pt>
                <c:pt idx="4">
                  <c:v>1.3</c:v>
                </c:pt>
                <c:pt idx="5">
                  <c:v>1.7000000000000002</c:v>
                </c:pt>
                <c:pt idx="6">
                  <c:v>2.1</c:v>
                </c:pt>
                <c:pt idx="8">
                  <c:v>2.8800000000000003</c:v>
                </c:pt>
                <c:pt idx="9">
                  <c:v>3.66</c:v>
                </c:pt>
                <c:pt idx="10">
                  <c:v>4.4399999999999995</c:v>
                </c:pt>
                <c:pt idx="11">
                  <c:v>5.2200000000000006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09-40E6-90BA-F53F3B086FAD}"/>
            </c:ext>
          </c:extLst>
        </c:ser>
        <c:ser>
          <c:idx val="7"/>
          <c:order val="7"/>
          <c:tx>
            <c:strRef>
              <c:f>SSA!$AK$11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SSA!$AL$11:$AX$11</c:f>
              <c:numCache>
                <c:formatCode>General</c:formatCode>
                <c:ptCount val="13"/>
                <c:pt idx="0">
                  <c:v>2.2000000000000002</c:v>
                </c:pt>
                <c:pt idx="2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09-40E6-90BA-F53F3B08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SSA!$AK$17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SSA!$AL$17:$AX$17</c:f>
              <c:numCache>
                <c:formatCode>General</c:formatCode>
                <c:ptCount val="13"/>
                <c:pt idx="0">
                  <c:v>23</c:v>
                </c:pt>
                <c:pt idx="1">
                  <c:v>11.5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0.28000000000000003</c:v>
                </c:pt>
                <c:pt idx="9">
                  <c:v>0.36</c:v>
                </c:pt>
                <c:pt idx="10">
                  <c:v>0.44</c:v>
                </c:pt>
                <c:pt idx="11">
                  <c:v>0.52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2-4298-922A-968061FF11DE}"/>
            </c:ext>
          </c:extLst>
        </c:ser>
        <c:ser>
          <c:idx val="1"/>
          <c:order val="1"/>
          <c:tx>
            <c:strRef>
              <c:f>SSA!$AK$18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SSA!$AL$18:$AX$18</c:f>
              <c:numCache>
                <c:formatCode>General</c:formatCode>
                <c:ptCount val="13"/>
                <c:pt idx="0">
                  <c:v>7.7</c:v>
                </c:pt>
                <c:pt idx="1">
                  <c:v>3.85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2-4298-922A-968061FF11DE}"/>
            </c:ext>
          </c:extLst>
        </c:ser>
        <c:ser>
          <c:idx val="2"/>
          <c:order val="2"/>
          <c:tx>
            <c:strRef>
              <c:f>SSA!$AK$19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SSA!$AL$19:$AX$19</c:f>
              <c:numCache>
                <c:formatCode>0</c:formatCode>
                <c:ptCount val="13"/>
                <c:pt idx="0" formatCode="General">
                  <c:v>17.5</c:v>
                </c:pt>
                <c:pt idx="1">
                  <c:v>59.731252709146091</c:v>
                </c:pt>
                <c:pt idx="2" formatCode="General">
                  <c:v>65</c:v>
                </c:pt>
                <c:pt idx="3">
                  <c:v>66.56671664167915</c:v>
                </c:pt>
                <c:pt idx="4" formatCode="General">
                  <c:v>66.8</c:v>
                </c:pt>
                <c:pt idx="5" formatCode="General">
                  <c:v>68.599999999999994</c:v>
                </c:pt>
                <c:pt idx="6" formatCode="General">
                  <c:v>70.400000000000006</c:v>
                </c:pt>
                <c:pt idx="7">
                  <c:v>64.606181455633106</c:v>
                </c:pt>
                <c:pt idx="8" formatCode="General">
                  <c:v>72.220000000000013</c:v>
                </c:pt>
                <c:pt idx="9" formatCode="General">
                  <c:v>74.040000000000006</c:v>
                </c:pt>
                <c:pt idx="10" formatCode="General">
                  <c:v>75.86</c:v>
                </c:pt>
                <c:pt idx="11" formatCode="General">
                  <c:v>77.680000000000007</c:v>
                </c:pt>
                <c:pt idx="12" formatCode="General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2-4298-922A-968061FF11DE}"/>
            </c:ext>
          </c:extLst>
        </c:ser>
        <c:ser>
          <c:idx val="3"/>
          <c:order val="3"/>
          <c:tx>
            <c:strRef>
              <c:f>SSA!$AK$20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SSA!$AL$20:$AX$20</c:f>
              <c:numCache>
                <c:formatCode>0</c:formatCode>
                <c:ptCount val="13"/>
                <c:pt idx="0" formatCode="General">
                  <c:v>48.7</c:v>
                </c:pt>
                <c:pt idx="1">
                  <c:v>15.951452102297354</c:v>
                </c:pt>
                <c:pt idx="2" formatCode="General">
                  <c:v>31.2</c:v>
                </c:pt>
                <c:pt idx="3">
                  <c:v>19.1904047976012</c:v>
                </c:pt>
                <c:pt idx="4" formatCode="General">
                  <c:v>28.9</c:v>
                </c:pt>
                <c:pt idx="5" formatCode="General">
                  <c:v>26.5</c:v>
                </c:pt>
                <c:pt idx="6" formatCode="General">
                  <c:v>24.1</c:v>
                </c:pt>
                <c:pt idx="7">
                  <c:v>16.550348953140581</c:v>
                </c:pt>
                <c:pt idx="8" formatCode="General">
                  <c:v>21.740000000000002</c:v>
                </c:pt>
                <c:pt idx="9" formatCode="General">
                  <c:v>19.380000000000003</c:v>
                </c:pt>
                <c:pt idx="10" formatCode="General">
                  <c:v>17.02</c:v>
                </c:pt>
                <c:pt idx="11" formatCode="General">
                  <c:v>14.660000000000002</c:v>
                </c:pt>
                <c:pt idx="12" formatCode="General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2-4298-922A-968061FF11DE}"/>
            </c:ext>
          </c:extLst>
        </c:ser>
        <c:ser>
          <c:idx val="4"/>
          <c:order val="4"/>
          <c:tx>
            <c:strRef>
              <c:f>SSA!$AK$21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SSA!$AL$21:$AX$21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2.6874729085392284</c:v>
                </c:pt>
                <c:pt idx="2" formatCode="General">
                  <c:v>0</c:v>
                </c:pt>
                <c:pt idx="3">
                  <c:v>3.6981509245377313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3.7886340977068795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42-4298-922A-968061FF11DE}"/>
            </c:ext>
          </c:extLst>
        </c:ser>
        <c:ser>
          <c:idx val="5"/>
          <c:order val="5"/>
          <c:tx>
            <c:strRef>
              <c:f>SSA!$AK$22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42-4298-922A-968061FF11DE}"/>
            </c:ext>
          </c:extLst>
        </c:ser>
        <c:ser>
          <c:idx val="6"/>
          <c:order val="6"/>
          <c:tx>
            <c:strRef>
              <c:f>SSA!$AK$23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SSA!$AL$23:$AX$23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8.3224967490247082</c:v>
                </c:pt>
                <c:pt idx="2" formatCode="General">
                  <c:v>1.6</c:v>
                </c:pt>
                <c:pt idx="3">
                  <c:v>10.494752623688155</c:v>
                </c:pt>
                <c:pt idx="4" formatCode="General">
                  <c:v>1.4</c:v>
                </c:pt>
                <c:pt idx="5" formatCode="General">
                  <c:v>1.2999999999999998</c:v>
                </c:pt>
                <c:pt idx="6" formatCode="General">
                  <c:v>1.2</c:v>
                </c:pt>
                <c:pt idx="7">
                  <c:v>14.85543369890329</c:v>
                </c:pt>
                <c:pt idx="8" formatCode="General">
                  <c:v>1.08</c:v>
                </c:pt>
                <c:pt idx="9" formatCode="General">
                  <c:v>0.96</c:v>
                </c:pt>
                <c:pt idx="10" formatCode="General">
                  <c:v>0.84</c:v>
                </c:pt>
                <c:pt idx="11" formatCode="General">
                  <c:v>0.72</c:v>
                </c:pt>
                <c:pt idx="12" formatCode="General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42-4298-922A-968061FF11DE}"/>
            </c:ext>
          </c:extLst>
        </c:ser>
        <c:ser>
          <c:idx val="7"/>
          <c:order val="7"/>
          <c:tx>
            <c:strRef>
              <c:f>SSA!$AK$24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SSA!$AL$24:$AX$24</c:f>
              <c:numCache>
                <c:formatCode>General</c:formatCode>
                <c:ptCount val="13"/>
                <c:pt idx="0">
                  <c:v>2.2000000000000002</c:v>
                </c:pt>
                <c:pt idx="2">
                  <c:v>2.2000000000000002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8">
                  <c:v>4.4800000000000004</c:v>
                </c:pt>
                <c:pt idx="9">
                  <c:v>5.0600000000000005</c:v>
                </c:pt>
                <c:pt idx="10">
                  <c:v>5.6400000000000006</c:v>
                </c:pt>
                <c:pt idx="11">
                  <c:v>6.2200000000000006</c:v>
                </c:pt>
                <c:pt idx="1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42-4298-922A-968061FF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OAS!$AK$4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OAS!$AL$4:$AX$4</c:f>
              <c:numCache>
                <c:formatCode>General</c:formatCode>
                <c:ptCount val="13"/>
                <c:pt idx="0">
                  <c:v>3.5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CCC-840F-948F3DD4E79A}"/>
            </c:ext>
          </c:extLst>
        </c:ser>
        <c:ser>
          <c:idx val="1"/>
          <c:order val="1"/>
          <c:tx>
            <c:strRef>
              <c:f>OAS!$AK$5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OAS!$AL$5:$AX$5</c:f>
              <c:numCache>
                <c:formatCode>General</c:formatCode>
                <c:ptCount val="13"/>
                <c:pt idx="0">
                  <c:v>2.6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CCC-840F-948F3DD4E79A}"/>
            </c:ext>
          </c:extLst>
        </c:ser>
        <c:ser>
          <c:idx val="2"/>
          <c:order val="2"/>
          <c:tx>
            <c:strRef>
              <c:f>OAS!$AK$6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OAS!$AL$6:$AX$6</c:f>
              <c:numCache>
                <c:formatCode>General</c:formatCode>
                <c:ptCount val="13"/>
                <c:pt idx="0">
                  <c:v>30.1</c:v>
                </c:pt>
                <c:pt idx="2">
                  <c:v>77.2</c:v>
                </c:pt>
                <c:pt idx="4">
                  <c:v>81.900000000000006</c:v>
                </c:pt>
                <c:pt idx="5">
                  <c:v>84.7</c:v>
                </c:pt>
                <c:pt idx="6">
                  <c:v>87.5</c:v>
                </c:pt>
                <c:pt idx="8">
                  <c:v>86.4</c:v>
                </c:pt>
                <c:pt idx="9">
                  <c:v>85.300000000000011</c:v>
                </c:pt>
                <c:pt idx="10">
                  <c:v>84.199999999999989</c:v>
                </c:pt>
                <c:pt idx="11">
                  <c:v>83.100000000000009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D-4CCC-840F-948F3DD4E79A}"/>
            </c:ext>
          </c:extLst>
        </c:ser>
        <c:ser>
          <c:idx val="3"/>
          <c:order val="3"/>
          <c:tx>
            <c:strRef>
              <c:f>OAS!$AK$7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OAS!$AL$7:$AX$7</c:f>
              <c:numCache>
                <c:formatCode>General</c:formatCode>
                <c:ptCount val="13"/>
                <c:pt idx="0">
                  <c:v>59.9</c:v>
                </c:pt>
                <c:pt idx="2">
                  <c:v>17.8</c:v>
                </c:pt>
                <c:pt idx="4">
                  <c:v>11.3</c:v>
                </c:pt>
                <c:pt idx="5">
                  <c:v>8.3000000000000007</c:v>
                </c:pt>
                <c:pt idx="6">
                  <c:v>5.3</c:v>
                </c:pt>
                <c:pt idx="8">
                  <c:v>6.620000000000001</c:v>
                </c:pt>
                <c:pt idx="9">
                  <c:v>7.94</c:v>
                </c:pt>
                <c:pt idx="10">
                  <c:v>9.26</c:v>
                </c:pt>
                <c:pt idx="11">
                  <c:v>10.580000000000002</c:v>
                </c:pt>
                <c:pt idx="12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D-4CCC-840F-948F3DD4E79A}"/>
            </c:ext>
          </c:extLst>
        </c:ser>
        <c:ser>
          <c:idx val="4"/>
          <c:order val="4"/>
          <c:tx>
            <c:strRef>
              <c:f>OAS!$AK$8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OAS!$AL$8:$AX$8</c:f>
              <c:numCache>
                <c:formatCode>General</c:formatCode>
                <c:ptCount val="13"/>
                <c:pt idx="0">
                  <c:v>0.1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0.18000000000000005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D-4CCC-840F-948F3DD4E79A}"/>
            </c:ext>
          </c:extLst>
        </c:ser>
        <c:ser>
          <c:idx val="5"/>
          <c:order val="5"/>
          <c:tx>
            <c:strRef>
              <c:f>OAS!$AK$9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OAS!$AL$9:$AX$9</c:f>
              <c:numCache>
                <c:formatCode>General</c:formatCode>
                <c:ptCount val="13"/>
                <c:pt idx="0">
                  <c:v>0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D-4CCC-840F-948F3DD4E79A}"/>
            </c:ext>
          </c:extLst>
        </c:ser>
        <c:ser>
          <c:idx val="6"/>
          <c:order val="6"/>
          <c:tx>
            <c:strRef>
              <c:f>OAS!$AK$10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OAS!$AL$10:$AX$10</c:f>
              <c:numCache>
                <c:formatCode>General</c:formatCode>
                <c:ptCount val="13"/>
                <c:pt idx="0">
                  <c:v>0.6</c:v>
                </c:pt>
                <c:pt idx="2">
                  <c:v>1.5</c:v>
                </c:pt>
                <c:pt idx="4">
                  <c:v>3.2</c:v>
                </c:pt>
                <c:pt idx="5">
                  <c:v>3.4000000000000004</c:v>
                </c:pt>
                <c:pt idx="6">
                  <c:v>3.6</c:v>
                </c:pt>
                <c:pt idx="8">
                  <c:v>3.3800000000000003</c:v>
                </c:pt>
                <c:pt idx="9">
                  <c:v>3.16</c:v>
                </c:pt>
                <c:pt idx="10">
                  <c:v>2.9400000000000004</c:v>
                </c:pt>
                <c:pt idx="11">
                  <c:v>2.72</c:v>
                </c:pt>
                <c:pt idx="1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D-4CCC-840F-948F3DD4E79A}"/>
            </c:ext>
          </c:extLst>
        </c:ser>
        <c:ser>
          <c:idx val="7"/>
          <c:order val="7"/>
          <c:tx>
            <c:strRef>
              <c:f>OAS!$AK$11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OAS!$AL$3:$AX$3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OAS!$AL$11:$AX$11</c:f>
              <c:numCache>
                <c:formatCode>General</c:formatCode>
                <c:ptCount val="13"/>
                <c:pt idx="0">
                  <c:v>3.2</c:v>
                </c:pt>
                <c:pt idx="2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8">
                  <c:v>3.2000000000000006</c:v>
                </c:pt>
                <c:pt idx="9">
                  <c:v>3.2</c:v>
                </c:pt>
                <c:pt idx="10">
                  <c:v>3.2</c:v>
                </c:pt>
                <c:pt idx="11">
                  <c:v>3.2000000000000006</c:v>
                </c:pt>
                <c:pt idx="1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8D-4CCC-840F-948F3DD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OAS!$AK$17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OAS!$AL$17:$AX$17</c:f>
              <c:numCache>
                <c:formatCode>General</c:formatCode>
                <c:ptCount val="13"/>
                <c:pt idx="0">
                  <c:v>3.5</c:v>
                </c:pt>
                <c:pt idx="1">
                  <c:v>1.75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0.26</c:v>
                </c:pt>
                <c:pt idx="9">
                  <c:v>0.32</c:v>
                </c:pt>
                <c:pt idx="10">
                  <c:v>0.38</c:v>
                </c:pt>
                <c:pt idx="11">
                  <c:v>0.44000000000000006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3-430B-AFF5-D5E8497911AD}"/>
            </c:ext>
          </c:extLst>
        </c:ser>
        <c:ser>
          <c:idx val="1"/>
          <c:order val="1"/>
          <c:tx>
            <c:strRef>
              <c:f>OAS!$AK$18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OAS!$AL$18:$AX$18</c:f>
              <c:numCache>
                <c:formatCode>General</c:formatCode>
                <c:ptCount val="13"/>
                <c:pt idx="0">
                  <c:v>2.6</c:v>
                </c:pt>
                <c:pt idx="1">
                  <c:v>1.3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3-430B-AFF5-D5E8497911AD}"/>
            </c:ext>
          </c:extLst>
        </c:ser>
        <c:ser>
          <c:idx val="2"/>
          <c:order val="2"/>
          <c:tx>
            <c:strRef>
              <c:f>OAS!$AK$19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OAS!$AL$19:$AX$19</c:f>
              <c:numCache>
                <c:formatCode>0</c:formatCode>
                <c:ptCount val="13"/>
                <c:pt idx="0" formatCode="General">
                  <c:v>30.1</c:v>
                </c:pt>
                <c:pt idx="1">
                  <c:v>70.936438622028135</c:v>
                </c:pt>
                <c:pt idx="2" formatCode="General">
                  <c:v>77.2</c:v>
                </c:pt>
                <c:pt idx="3">
                  <c:v>67.766116941529233</c:v>
                </c:pt>
                <c:pt idx="4" formatCode="General">
                  <c:v>77.3</c:v>
                </c:pt>
                <c:pt idx="5" formatCode="General">
                  <c:v>77.400000000000006</c:v>
                </c:pt>
                <c:pt idx="6" formatCode="General">
                  <c:v>77.5</c:v>
                </c:pt>
                <c:pt idx="7">
                  <c:v>61.3160518444666</c:v>
                </c:pt>
                <c:pt idx="8" formatCode="General">
                  <c:v>77.64</c:v>
                </c:pt>
                <c:pt idx="9" formatCode="General">
                  <c:v>77.78</c:v>
                </c:pt>
                <c:pt idx="10" formatCode="General">
                  <c:v>77.92</c:v>
                </c:pt>
                <c:pt idx="11" formatCode="General">
                  <c:v>78.06</c:v>
                </c:pt>
                <c:pt idx="12" formatCode="General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3-430B-AFF5-D5E8497911AD}"/>
            </c:ext>
          </c:extLst>
        </c:ser>
        <c:ser>
          <c:idx val="3"/>
          <c:order val="3"/>
          <c:tx>
            <c:strRef>
              <c:f>OAS!$AK$20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OAS!$AL$20:$AX$20</c:f>
              <c:numCache>
                <c:formatCode>0</c:formatCode>
                <c:ptCount val="13"/>
                <c:pt idx="0" formatCode="General">
                  <c:v>59.9</c:v>
                </c:pt>
                <c:pt idx="1">
                  <c:v>10.577389616690928</c:v>
                </c:pt>
                <c:pt idx="2" formatCode="General">
                  <c:v>17.8</c:v>
                </c:pt>
                <c:pt idx="3">
                  <c:v>13.293353323338332</c:v>
                </c:pt>
                <c:pt idx="4" formatCode="General">
                  <c:v>16.5</c:v>
                </c:pt>
                <c:pt idx="5" formatCode="General">
                  <c:v>15.2</c:v>
                </c:pt>
                <c:pt idx="6" formatCode="General">
                  <c:v>13.9</c:v>
                </c:pt>
                <c:pt idx="7">
                  <c:v>10.368893320039881</c:v>
                </c:pt>
                <c:pt idx="8" formatCode="General">
                  <c:v>12.56</c:v>
                </c:pt>
                <c:pt idx="9" formatCode="General">
                  <c:v>11.22</c:v>
                </c:pt>
                <c:pt idx="10" formatCode="General">
                  <c:v>9.8800000000000008</c:v>
                </c:pt>
                <c:pt idx="11" formatCode="General">
                  <c:v>8.5400000000000009</c:v>
                </c:pt>
                <c:pt idx="12" formatCode="General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3-430B-AFF5-D5E8497911AD}"/>
            </c:ext>
          </c:extLst>
        </c:ser>
        <c:ser>
          <c:idx val="4"/>
          <c:order val="4"/>
          <c:tx>
            <c:strRef>
              <c:f>OAS!$AK$21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OAS!$AL$21:$AX$21</c:f>
              <c:numCache>
                <c:formatCode>0</c:formatCode>
                <c:ptCount val="13"/>
                <c:pt idx="0" formatCode="General">
                  <c:v>0.1</c:v>
                </c:pt>
                <c:pt idx="1">
                  <c:v>2.7171276079573023</c:v>
                </c:pt>
                <c:pt idx="2" formatCode="General">
                  <c:v>0.2</c:v>
                </c:pt>
                <c:pt idx="3">
                  <c:v>2.6986506746626686</c:v>
                </c:pt>
                <c:pt idx="4" formatCode="General">
                  <c:v>0.2</c:v>
                </c:pt>
                <c:pt idx="5" formatCode="General">
                  <c:v>0.15000000000000002</c:v>
                </c:pt>
                <c:pt idx="6" formatCode="General">
                  <c:v>0.1</c:v>
                </c:pt>
                <c:pt idx="7">
                  <c:v>2.0937188434695915</c:v>
                </c:pt>
                <c:pt idx="8" formatCode="General">
                  <c:v>0.10000000000000002</c:v>
                </c:pt>
                <c:pt idx="9" formatCode="General">
                  <c:v>0.1</c:v>
                </c:pt>
                <c:pt idx="10" formatCode="General">
                  <c:v>0.1</c:v>
                </c:pt>
                <c:pt idx="11" formatCode="General">
                  <c:v>0.10000000000000002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E3-430B-AFF5-D5E8497911AD}"/>
            </c:ext>
          </c:extLst>
        </c:ser>
        <c:ser>
          <c:idx val="5"/>
          <c:order val="5"/>
          <c:tx>
            <c:strRef>
              <c:f>OAS!$AK$22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8.0000000000000016E-2</c:v>
                </c:pt>
                <c:pt idx="9">
                  <c:v>0.06</c:v>
                </c:pt>
                <c:pt idx="10">
                  <c:v>4.0000000000000008E-2</c:v>
                </c:pt>
                <c:pt idx="11">
                  <c:v>2.0000000000000004E-2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3-430B-AFF5-D5E8497911AD}"/>
            </c:ext>
          </c:extLst>
        </c:ser>
        <c:ser>
          <c:idx val="6"/>
          <c:order val="6"/>
          <c:tx>
            <c:strRef>
              <c:f>OAS!$AK$23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OAS!$AL$23:$AX$23</c:f>
              <c:numCache>
                <c:formatCode>0</c:formatCode>
                <c:ptCount val="13"/>
                <c:pt idx="0" formatCode="General">
                  <c:v>0.6</c:v>
                </c:pt>
                <c:pt idx="1">
                  <c:v>12.809315866084425</c:v>
                </c:pt>
                <c:pt idx="2" formatCode="General">
                  <c:v>1.5</c:v>
                </c:pt>
                <c:pt idx="3">
                  <c:v>16.191904047976013</c:v>
                </c:pt>
                <c:pt idx="4" formatCode="General">
                  <c:v>1.4</c:v>
                </c:pt>
                <c:pt idx="5" formatCode="General">
                  <c:v>1.2999999999999998</c:v>
                </c:pt>
                <c:pt idx="6" formatCode="General">
                  <c:v>1.2</c:v>
                </c:pt>
                <c:pt idx="7">
                  <c:v>25.922233300099702</c:v>
                </c:pt>
                <c:pt idx="8" formatCode="General">
                  <c:v>1.08</c:v>
                </c:pt>
                <c:pt idx="9" formatCode="General">
                  <c:v>0.96</c:v>
                </c:pt>
                <c:pt idx="10" formatCode="General">
                  <c:v>0.84</c:v>
                </c:pt>
                <c:pt idx="11" formatCode="General">
                  <c:v>0.72</c:v>
                </c:pt>
                <c:pt idx="12" formatCode="General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3-430B-AFF5-D5E8497911AD}"/>
            </c:ext>
          </c:extLst>
        </c:ser>
        <c:ser>
          <c:idx val="7"/>
          <c:order val="7"/>
          <c:tx>
            <c:strRef>
              <c:f>OAS!$AK$24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OAS!$AL$16:$AX$16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OAS!$AL$24:$AX$24</c:f>
              <c:numCache>
                <c:formatCode>General</c:formatCode>
                <c:ptCount val="13"/>
                <c:pt idx="0">
                  <c:v>3.2</c:v>
                </c:pt>
                <c:pt idx="2">
                  <c:v>3.2</c:v>
                </c:pt>
                <c:pt idx="4">
                  <c:v>4.5</c:v>
                </c:pt>
                <c:pt idx="5">
                  <c:v>5.75</c:v>
                </c:pt>
                <c:pt idx="6">
                  <c:v>7</c:v>
                </c:pt>
                <c:pt idx="8">
                  <c:v>8.24</c:v>
                </c:pt>
                <c:pt idx="9">
                  <c:v>9.48</c:v>
                </c:pt>
                <c:pt idx="10">
                  <c:v>10.719999999999999</c:v>
                </c:pt>
                <c:pt idx="11">
                  <c:v>11.96</c:v>
                </c:pt>
                <c:pt idx="12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E3-430B-AFF5-D5E84979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USA!$AK$4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USA!$AL$4:$AX$4</c:f>
              <c:numCache>
                <c:formatCode>General</c:formatCode>
                <c:ptCount val="13"/>
                <c:pt idx="0">
                  <c:v>0.6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C-4FD8-8761-33609F6A18FC}"/>
            </c:ext>
          </c:extLst>
        </c:ser>
        <c:ser>
          <c:idx val="1"/>
          <c:order val="1"/>
          <c:tx>
            <c:strRef>
              <c:f>USA!$AK$5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USA!$AL$5:$AX$5</c:f>
              <c:numCache>
                <c:formatCode>General</c:formatCode>
                <c:ptCount val="13"/>
                <c:pt idx="0">
                  <c:v>0.2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C-4FD8-8761-33609F6A18FC}"/>
            </c:ext>
          </c:extLst>
        </c:ser>
        <c:ser>
          <c:idx val="2"/>
          <c:order val="2"/>
          <c:tx>
            <c:strRef>
              <c:f>USA!$AK$6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USA!$AL$6:$AX$6</c:f>
              <c:numCache>
                <c:formatCode>General</c:formatCode>
                <c:ptCount val="13"/>
                <c:pt idx="0">
                  <c:v>85</c:v>
                </c:pt>
                <c:pt idx="2">
                  <c:v>92.6</c:v>
                </c:pt>
                <c:pt idx="4">
                  <c:v>91.9</c:v>
                </c:pt>
                <c:pt idx="5">
                  <c:v>91.9</c:v>
                </c:pt>
                <c:pt idx="6">
                  <c:v>91.9</c:v>
                </c:pt>
                <c:pt idx="8">
                  <c:v>91.780000000000015</c:v>
                </c:pt>
                <c:pt idx="9">
                  <c:v>91.66</c:v>
                </c:pt>
                <c:pt idx="10">
                  <c:v>91.539999999999992</c:v>
                </c:pt>
                <c:pt idx="11">
                  <c:v>91.420000000000016</c:v>
                </c:pt>
                <c:pt idx="12">
                  <c:v>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C-4FD8-8761-33609F6A18FC}"/>
            </c:ext>
          </c:extLst>
        </c:ser>
        <c:ser>
          <c:idx val="3"/>
          <c:order val="3"/>
          <c:tx>
            <c:strRef>
              <c:f>USA!$AK$7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USA!$AL$7:$AX$7</c:f>
              <c:numCache>
                <c:formatCode>General</c:formatCode>
                <c:ptCount val="13"/>
                <c:pt idx="0">
                  <c:v>6.9</c:v>
                </c:pt>
                <c:pt idx="2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0.22000000000000003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C-4FD8-8761-33609F6A18FC}"/>
            </c:ext>
          </c:extLst>
        </c:ser>
        <c:ser>
          <c:idx val="4"/>
          <c:order val="4"/>
          <c:tx>
            <c:strRef>
              <c:f>USA!$AK$8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USA!$AL$8:$AX$8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C-4FD8-8761-33609F6A18FC}"/>
            </c:ext>
          </c:extLst>
        </c:ser>
        <c:ser>
          <c:idx val="5"/>
          <c:order val="5"/>
          <c:tx>
            <c:strRef>
              <c:f>USA!$AK$9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C-4FD8-8761-33609F6A18FC}"/>
            </c:ext>
          </c:extLst>
        </c:ser>
        <c:ser>
          <c:idx val="6"/>
          <c:order val="6"/>
          <c:tx>
            <c:strRef>
              <c:f>USA!$AK$10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USA!$AL$10:$AX$10</c:f>
              <c:numCache>
                <c:formatCode>General</c:formatCode>
                <c:ptCount val="13"/>
                <c:pt idx="0">
                  <c:v>3</c:v>
                </c:pt>
                <c:pt idx="2">
                  <c:v>2.9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8">
                  <c:v>3.7</c:v>
                </c:pt>
                <c:pt idx="9">
                  <c:v>3.8</c:v>
                </c:pt>
                <c:pt idx="10">
                  <c:v>3.8999999999999995</c:v>
                </c:pt>
                <c:pt idx="11">
                  <c:v>4</c:v>
                </c:pt>
                <c:pt idx="1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C-4FD8-8761-33609F6A18FC}"/>
            </c:ext>
          </c:extLst>
        </c:ser>
        <c:ser>
          <c:idx val="7"/>
          <c:order val="7"/>
          <c:tx>
            <c:strRef>
              <c:f>USA!$AK$11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USA!$AL$3:$AX$3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USA!$AL$11:$AX$11</c:f>
              <c:numCache>
                <c:formatCode>General</c:formatCode>
                <c:ptCount val="13"/>
                <c:pt idx="0">
                  <c:v>4.3</c:v>
                </c:pt>
                <c:pt idx="2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C-4FD8-8761-33609F6A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CHA!$AK$17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CHA!$AL$17:$AX$17</c:f>
              <c:numCache>
                <c:formatCode>General</c:formatCode>
                <c:ptCount val="13"/>
                <c:pt idx="0">
                  <c:v>2.4</c:v>
                </c:pt>
                <c:pt idx="1">
                  <c:v>1.7</c:v>
                </c:pt>
                <c:pt idx="2">
                  <c:v>1</c:v>
                </c:pt>
                <c:pt idx="3">
                  <c:v>1.55</c:v>
                </c:pt>
                <c:pt idx="4">
                  <c:v>2.1</c:v>
                </c:pt>
                <c:pt idx="5">
                  <c:v>1.9500000000000002</c:v>
                </c:pt>
                <c:pt idx="6">
                  <c:v>1.8</c:v>
                </c:pt>
                <c:pt idx="7">
                  <c:v>3.7</c:v>
                </c:pt>
                <c:pt idx="8">
                  <c:v>1.62</c:v>
                </c:pt>
                <c:pt idx="9">
                  <c:v>1.4400000000000002</c:v>
                </c:pt>
                <c:pt idx="10">
                  <c:v>1.2600000000000002</c:v>
                </c:pt>
                <c:pt idx="11">
                  <c:v>1.08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52A-98B4-B0E02FC7D3B8}"/>
            </c:ext>
          </c:extLst>
        </c:ser>
        <c:ser>
          <c:idx val="1"/>
          <c:order val="1"/>
          <c:tx>
            <c:strRef>
              <c:f>CHA!$AK$18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CHA!$AL$18:$AX$18</c:f>
              <c:numCache>
                <c:formatCode>General</c:formatCode>
                <c:ptCount val="13"/>
                <c:pt idx="0">
                  <c:v>9.3000000000000007</c:v>
                </c:pt>
                <c:pt idx="1">
                  <c:v>6.65</c:v>
                </c:pt>
                <c:pt idx="2">
                  <c:v>4</c:v>
                </c:pt>
                <c:pt idx="3">
                  <c:v>3.15</c:v>
                </c:pt>
                <c:pt idx="4">
                  <c:v>2.2999999999999998</c:v>
                </c:pt>
                <c:pt idx="5">
                  <c:v>2.0999999999999996</c:v>
                </c:pt>
                <c:pt idx="6">
                  <c:v>1.9</c:v>
                </c:pt>
                <c:pt idx="8">
                  <c:v>1.7</c:v>
                </c:pt>
                <c:pt idx="9">
                  <c:v>1.5</c:v>
                </c:pt>
                <c:pt idx="10">
                  <c:v>1.3</c:v>
                </c:pt>
                <c:pt idx="11">
                  <c:v>1.1000000000000001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52A-98B4-B0E02FC7D3B8}"/>
            </c:ext>
          </c:extLst>
        </c:ser>
        <c:ser>
          <c:idx val="2"/>
          <c:order val="2"/>
          <c:tx>
            <c:strRef>
              <c:f>CHA!$AK$19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CHA!$AL$19:$AX$19</c:f>
              <c:numCache>
                <c:formatCode>0</c:formatCode>
                <c:ptCount val="13"/>
                <c:pt idx="0" formatCode="General">
                  <c:v>23</c:v>
                </c:pt>
                <c:pt idx="1">
                  <c:v>60.636825103830184</c:v>
                </c:pt>
                <c:pt idx="2" formatCode="General">
                  <c:v>60</c:v>
                </c:pt>
                <c:pt idx="3">
                  <c:v>67.621776504297998</c:v>
                </c:pt>
                <c:pt idx="4" formatCode="General">
                  <c:v>57.692307692307693</c:v>
                </c:pt>
                <c:pt idx="5" formatCode="General">
                  <c:v>57.001493651979089</c:v>
                </c:pt>
                <c:pt idx="6" formatCode="General">
                  <c:v>56.310679611650485</c:v>
                </c:pt>
                <c:pt idx="7">
                  <c:v>58.437801350048211</c:v>
                </c:pt>
                <c:pt idx="8" formatCode="General">
                  <c:v>56.028935846183131</c:v>
                </c:pt>
                <c:pt idx="9" formatCode="General">
                  <c:v>55.747192080715777</c:v>
                </c:pt>
                <c:pt idx="10" formatCode="General">
                  <c:v>55.465448315248423</c:v>
                </c:pt>
                <c:pt idx="11" formatCode="General">
                  <c:v>55.183704549781076</c:v>
                </c:pt>
                <c:pt idx="12" formatCode="General">
                  <c:v>54.901960784313722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52A-98B4-B0E02FC7D3B8}"/>
            </c:ext>
          </c:extLst>
        </c:ser>
        <c:ser>
          <c:idx val="3"/>
          <c:order val="3"/>
          <c:tx>
            <c:strRef>
              <c:f>CHA!$AK$20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CHA!$AL$20:$AX$20</c:f>
              <c:numCache>
                <c:formatCode>0</c:formatCode>
                <c:ptCount val="13"/>
                <c:pt idx="0" formatCode="General">
                  <c:v>63.2</c:v>
                </c:pt>
                <c:pt idx="1">
                  <c:v>14.582371942778035</c:v>
                </c:pt>
                <c:pt idx="2" formatCode="General">
                  <c:v>14.150943396226415</c:v>
                </c:pt>
                <c:pt idx="3">
                  <c:v>9.8376313276026739</c:v>
                </c:pt>
                <c:pt idx="4" formatCode="General">
                  <c:v>14.423076923076923</c:v>
                </c:pt>
                <c:pt idx="5" formatCode="General">
                  <c:v>13.036781179985063</c:v>
                </c:pt>
                <c:pt idx="6" formatCode="General">
                  <c:v>11.650485436893204</c:v>
                </c:pt>
                <c:pt idx="7">
                  <c:v>8.8717454194792662</c:v>
                </c:pt>
                <c:pt idx="8" formatCode="General">
                  <c:v>11.281172663240055</c:v>
                </c:pt>
                <c:pt idx="9" formatCode="General">
                  <c:v>10.911859889586903</c:v>
                </c:pt>
                <c:pt idx="10" formatCode="General">
                  <c:v>10.542547115933754</c:v>
                </c:pt>
                <c:pt idx="11" formatCode="General">
                  <c:v>10.173234342280603</c:v>
                </c:pt>
                <c:pt idx="12" formatCode="General">
                  <c:v>9.8039215686274517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52A-98B4-B0E02FC7D3B8}"/>
            </c:ext>
          </c:extLst>
        </c:ser>
        <c:ser>
          <c:idx val="4"/>
          <c:order val="4"/>
          <c:tx>
            <c:strRef>
              <c:f>CHA!$AK$21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CHA!$AL$21:$AX$21</c:f>
              <c:numCache>
                <c:formatCode>0</c:formatCode>
                <c:ptCount val="13"/>
                <c:pt idx="0" formatCode="General">
                  <c:v>0.2</c:v>
                </c:pt>
                <c:pt idx="1">
                  <c:v>10.706045223811723</c:v>
                </c:pt>
                <c:pt idx="2" formatCode="General">
                  <c:v>8</c:v>
                </c:pt>
                <c:pt idx="3">
                  <c:v>8.595988538681949</c:v>
                </c:pt>
                <c:pt idx="4" formatCode="General">
                  <c:v>6</c:v>
                </c:pt>
                <c:pt idx="5" formatCode="General">
                  <c:v>5.5</c:v>
                </c:pt>
                <c:pt idx="6" formatCode="General">
                  <c:v>5</c:v>
                </c:pt>
                <c:pt idx="7">
                  <c:v>8.0038572806171651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5</c:v>
                </c:pt>
                <c:pt idx="11" formatCode="General">
                  <c:v>5</c:v>
                </c:pt>
                <c:pt idx="1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52A-98B4-B0E02FC7D3B8}"/>
            </c:ext>
          </c:extLst>
        </c:ser>
        <c:ser>
          <c:idx val="5"/>
          <c:order val="5"/>
          <c:tx>
            <c:strRef>
              <c:f>CHA!$AK$22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CHA!$AL$22:$AX$22</c:f>
              <c:numCache>
                <c:formatCode>General</c:formatCode>
                <c:ptCount val="13"/>
                <c:pt idx="0">
                  <c:v>0.6</c:v>
                </c:pt>
                <c:pt idx="2">
                  <c:v>6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52A-98B4-B0E02FC7D3B8}"/>
            </c:ext>
          </c:extLst>
        </c:ser>
        <c:ser>
          <c:idx val="6"/>
          <c:order val="6"/>
          <c:tx>
            <c:strRef>
              <c:f>CHA!$AK$23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CHA!$AL$23:$AX$23</c:f>
              <c:numCache>
                <c:formatCode>0</c:formatCode>
                <c:ptCount val="13"/>
                <c:pt idx="0" formatCode="General">
                  <c:v>1.4</c:v>
                </c:pt>
                <c:pt idx="1">
                  <c:v>6.2759575449930782</c:v>
                </c:pt>
                <c:pt idx="2" formatCode="General">
                  <c:v>3.5</c:v>
                </c:pt>
                <c:pt idx="3">
                  <c:v>9.3600764087870107</c:v>
                </c:pt>
                <c:pt idx="4" formatCode="General">
                  <c:v>4.8076923076923075</c:v>
                </c:pt>
                <c:pt idx="5" formatCode="General">
                  <c:v>5.801904406273338</c:v>
                </c:pt>
                <c:pt idx="6" formatCode="General">
                  <c:v>6.7961165048543686</c:v>
                </c:pt>
                <c:pt idx="8" formatCode="General">
                  <c:v>7.2015990862364365</c:v>
                </c:pt>
                <c:pt idx="9" formatCode="General">
                  <c:v>7.6070816676185036</c:v>
                </c:pt>
                <c:pt idx="10" formatCode="General">
                  <c:v>8.0125642490005706</c:v>
                </c:pt>
                <c:pt idx="11" formatCode="General">
                  <c:v>8.4180468303826395</c:v>
                </c:pt>
                <c:pt idx="12" formatCode="General">
                  <c:v>8.8235294117647065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52A-98B4-B0E02FC7D3B8}"/>
            </c:ext>
          </c:extLst>
        </c:ser>
        <c:ser>
          <c:idx val="7"/>
          <c:order val="7"/>
          <c:tx>
            <c:strRef>
              <c:f>CHA!$AK$24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CHA!$AL$24:$AX$24</c:f>
              <c:numCache>
                <c:formatCode>General</c:formatCode>
                <c:ptCount val="13"/>
                <c:pt idx="0">
                  <c:v>2</c:v>
                </c:pt>
                <c:pt idx="2">
                  <c:v>3.5</c:v>
                </c:pt>
                <c:pt idx="4">
                  <c:v>5.7692307692307692</c:v>
                </c:pt>
                <c:pt idx="5">
                  <c:v>7.7389843166542196</c:v>
                </c:pt>
                <c:pt idx="6">
                  <c:v>9.7087378640776691</c:v>
                </c:pt>
                <c:pt idx="7" formatCode="0">
                  <c:v>21.022179363548698</c:v>
                </c:pt>
                <c:pt idx="8">
                  <c:v>10.119931467732725</c:v>
                </c:pt>
                <c:pt idx="9">
                  <c:v>10.531125071387777</c:v>
                </c:pt>
                <c:pt idx="10">
                  <c:v>10.942318675042834</c:v>
                </c:pt>
                <c:pt idx="11">
                  <c:v>11.353512278697888</c:v>
                </c:pt>
                <c:pt idx="12">
                  <c:v>11.764705882352942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5C4-B7C1-AE1C8C2C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USA!$AK$17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USA!$AL$17:$AX$17</c:f>
              <c:numCache>
                <c:formatCode>General</c:formatCode>
                <c:ptCount val="13"/>
                <c:pt idx="0">
                  <c:v>0.6</c:v>
                </c:pt>
                <c:pt idx="1">
                  <c:v>0.3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0.26</c:v>
                </c:pt>
                <c:pt idx="9">
                  <c:v>0.32</c:v>
                </c:pt>
                <c:pt idx="10">
                  <c:v>0.38</c:v>
                </c:pt>
                <c:pt idx="11">
                  <c:v>0.44000000000000006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A-4DA8-86BB-6F64B69755BE}"/>
            </c:ext>
          </c:extLst>
        </c:ser>
        <c:ser>
          <c:idx val="1"/>
          <c:order val="1"/>
          <c:tx>
            <c:strRef>
              <c:f>USA!$AK$18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USA!$AL$18:$AX$18</c:f>
              <c:numCache>
                <c:formatCode>General</c:formatCode>
                <c:ptCount val="13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A-4DA8-86BB-6F64B69755BE}"/>
            </c:ext>
          </c:extLst>
        </c:ser>
        <c:ser>
          <c:idx val="2"/>
          <c:order val="2"/>
          <c:tx>
            <c:strRef>
              <c:f>USA!$AK$19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USA!$AL$19:$AX$19</c:f>
              <c:numCache>
                <c:formatCode>0</c:formatCode>
                <c:ptCount val="13"/>
                <c:pt idx="0" formatCode="General">
                  <c:v>85</c:v>
                </c:pt>
                <c:pt idx="1">
                  <c:v>69.322709163346602</c:v>
                </c:pt>
                <c:pt idx="2" formatCode="General">
                  <c:v>92.6</c:v>
                </c:pt>
                <c:pt idx="3">
                  <c:v>64.767616191904054</c:v>
                </c:pt>
                <c:pt idx="4" formatCode="General">
                  <c:v>91.5</c:v>
                </c:pt>
                <c:pt idx="5" formatCode="General">
                  <c:v>90.45</c:v>
                </c:pt>
                <c:pt idx="6" formatCode="General">
                  <c:v>89.4</c:v>
                </c:pt>
                <c:pt idx="7">
                  <c:v>54.636091724825526</c:v>
                </c:pt>
                <c:pt idx="8" formatCode="General">
                  <c:v>88.34</c:v>
                </c:pt>
                <c:pt idx="9" formatCode="General">
                  <c:v>87.28</c:v>
                </c:pt>
                <c:pt idx="10" formatCode="General">
                  <c:v>86.22</c:v>
                </c:pt>
                <c:pt idx="11" formatCode="General">
                  <c:v>85.16</c:v>
                </c:pt>
                <c:pt idx="12" formatCode="General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A-4DA8-86BB-6F64B69755BE}"/>
            </c:ext>
          </c:extLst>
        </c:ser>
        <c:ser>
          <c:idx val="3"/>
          <c:order val="3"/>
          <c:tx>
            <c:strRef>
              <c:f>USA!$AK$20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USA!$AL$20:$AX$20</c:f>
              <c:numCache>
                <c:formatCode>0</c:formatCode>
                <c:ptCount val="13"/>
                <c:pt idx="0" formatCode="General">
                  <c:v>6.9</c:v>
                </c:pt>
                <c:pt idx="1">
                  <c:v>8.5657370517928282</c:v>
                </c:pt>
                <c:pt idx="2" formatCode="General">
                  <c:v>0.2</c:v>
                </c:pt>
                <c:pt idx="3">
                  <c:v>8.5957021489255379</c:v>
                </c:pt>
                <c:pt idx="4" formatCode="General">
                  <c:v>0.3</c:v>
                </c:pt>
                <c:pt idx="5" formatCode="General">
                  <c:v>0.3</c:v>
                </c:pt>
                <c:pt idx="6" formatCode="General">
                  <c:v>0.3</c:v>
                </c:pt>
                <c:pt idx="7">
                  <c:v>7.4775672981056829</c:v>
                </c:pt>
                <c:pt idx="8" formatCode="General">
                  <c:v>0.33999999999999997</c:v>
                </c:pt>
                <c:pt idx="9" formatCode="General">
                  <c:v>0.38</c:v>
                </c:pt>
                <c:pt idx="10" formatCode="General">
                  <c:v>0.42</c:v>
                </c:pt>
                <c:pt idx="11" formatCode="General">
                  <c:v>0.46</c:v>
                </c:pt>
                <c:pt idx="12" formatCode="General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A-4DA8-86BB-6F64B69755BE}"/>
            </c:ext>
          </c:extLst>
        </c:ser>
        <c:ser>
          <c:idx val="4"/>
          <c:order val="4"/>
          <c:tx>
            <c:strRef>
              <c:f>USA!$AK$21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USA!$AL$21:$AX$21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0.59760956175298796</c:v>
                </c:pt>
                <c:pt idx="2" formatCode="General">
                  <c:v>0</c:v>
                </c:pt>
                <c:pt idx="3">
                  <c:v>0.79960019990005005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1.1964107676969093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A-4DA8-86BB-6F64B69755BE}"/>
            </c:ext>
          </c:extLst>
        </c:ser>
        <c:ser>
          <c:idx val="5"/>
          <c:order val="5"/>
          <c:tx>
            <c:strRef>
              <c:f>USA!$AK$22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A-4DA8-86BB-6F64B69755BE}"/>
            </c:ext>
          </c:extLst>
        </c:ser>
        <c:ser>
          <c:idx val="6"/>
          <c:order val="6"/>
          <c:tx>
            <c:strRef>
              <c:f>USA!$AK$23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USA!$AL$23:$AX$23</c:f>
              <c:numCache>
                <c:formatCode>0</c:formatCode>
                <c:ptCount val="13"/>
                <c:pt idx="0" formatCode="General">
                  <c:v>3</c:v>
                </c:pt>
                <c:pt idx="1">
                  <c:v>21.115537848605577</c:v>
                </c:pt>
                <c:pt idx="2" formatCode="General">
                  <c:v>2.9</c:v>
                </c:pt>
                <c:pt idx="3">
                  <c:v>25.787106446776612</c:v>
                </c:pt>
                <c:pt idx="4" formatCode="General">
                  <c:v>2.6</c:v>
                </c:pt>
                <c:pt idx="5" formatCode="General">
                  <c:v>2.4000000000000004</c:v>
                </c:pt>
                <c:pt idx="6" formatCode="General">
                  <c:v>2.2000000000000002</c:v>
                </c:pt>
                <c:pt idx="7">
                  <c:v>36.490528414755737</c:v>
                </c:pt>
                <c:pt idx="8" formatCode="General">
                  <c:v>1.9800000000000002</c:v>
                </c:pt>
                <c:pt idx="9" formatCode="General">
                  <c:v>1.7600000000000002</c:v>
                </c:pt>
                <c:pt idx="10" formatCode="General">
                  <c:v>1.54</c:v>
                </c:pt>
                <c:pt idx="11" formatCode="General">
                  <c:v>1.3200000000000003</c:v>
                </c:pt>
                <c:pt idx="12" formatCode="General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FA-4DA8-86BB-6F64B69755BE}"/>
            </c:ext>
          </c:extLst>
        </c:ser>
        <c:ser>
          <c:idx val="7"/>
          <c:order val="7"/>
          <c:tx>
            <c:strRef>
              <c:f>USA!$AK$24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USA!$AL$16:$AX$16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USA!$AL$24:$AX$24</c:f>
              <c:numCache>
                <c:formatCode>General</c:formatCode>
                <c:ptCount val="13"/>
                <c:pt idx="0">
                  <c:v>4.3</c:v>
                </c:pt>
                <c:pt idx="2">
                  <c:v>4.3</c:v>
                </c:pt>
                <c:pt idx="4">
                  <c:v>5.5</c:v>
                </c:pt>
                <c:pt idx="5">
                  <c:v>6.65</c:v>
                </c:pt>
                <c:pt idx="6">
                  <c:v>7.8</c:v>
                </c:pt>
                <c:pt idx="8">
                  <c:v>8.9600000000000009</c:v>
                </c:pt>
                <c:pt idx="9">
                  <c:v>10.120000000000001</c:v>
                </c:pt>
                <c:pt idx="10">
                  <c:v>11.280000000000001</c:v>
                </c:pt>
                <c:pt idx="11">
                  <c:v>12.440000000000001</c:v>
                </c:pt>
                <c:pt idx="12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FA-4DA8-86BB-6F64B697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REF!$AK$4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REF!$AL$4:$AX$4</c:f>
              <c:numCache>
                <c:formatCode>General</c:formatCode>
                <c:ptCount val="13"/>
                <c:pt idx="0">
                  <c:v>11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1-4785-8A1B-764DD8F34249}"/>
            </c:ext>
          </c:extLst>
        </c:ser>
        <c:ser>
          <c:idx val="1"/>
          <c:order val="1"/>
          <c:tx>
            <c:strRef>
              <c:f>REF!$AK$5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REF!$AL$5:$AX$5</c:f>
              <c:numCache>
                <c:formatCode>General</c:formatCode>
                <c:ptCount val="13"/>
                <c:pt idx="0">
                  <c:v>3.7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1-4785-8A1B-764DD8F34249}"/>
            </c:ext>
          </c:extLst>
        </c:ser>
        <c:ser>
          <c:idx val="2"/>
          <c:order val="2"/>
          <c:tx>
            <c:strRef>
              <c:f>REF!$AK$6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REF!$AL$6:$AX$6</c:f>
              <c:numCache>
                <c:formatCode>General</c:formatCode>
                <c:ptCount val="13"/>
                <c:pt idx="0">
                  <c:v>54.3</c:v>
                </c:pt>
                <c:pt idx="2">
                  <c:v>74.2</c:v>
                </c:pt>
                <c:pt idx="4">
                  <c:v>70.400000000000006</c:v>
                </c:pt>
                <c:pt idx="5">
                  <c:v>70.550000000000011</c:v>
                </c:pt>
                <c:pt idx="6">
                  <c:v>70.7</c:v>
                </c:pt>
                <c:pt idx="8">
                  <c:v>70.240000000000009</c:v>
                </c:pt>
                <c:pt idx="9">
                  <c:v>69.78</c:v>
                </c:pt>
                <c:pt idx="10">
                  <c:v>69.319999999999993</c:v>
                </c:pt>
                <c:pt idx="11">
                  <c:v>68.860000000000014</c:v>
                </c:pt>
                <c:pt idx="12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1-4785-8A1B-764DD8F34249}"/>
            </c:ext>
          </c:extLst>
        </c:ser>
        <c:ser>
          <c:idx val="3"/>
          <c:order val="3"/>
          <c:tx>
            <c:strRef>
              <c:f>REF!$AK$7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REF!$AL$7:$AX$7</c:f>
              <c:numCache>
                <c:formatCode>General</c:formatCode>
                <c:ptCount val="13"/>
                <c:pt idx="0">
                  <c:v>19.2</c:v>
                </c:pt>
                <c:pt idx="2">
                  <c:v>10.1</c:v>
                </c:pt>
                <c:pt idx="4">
                  <c:v>9.8000000000000007</c:v>
                </c:pt>
                <c:pt idx="5">
                  <c:v>9.4499999999999993</c:v>
                </c:pt>
                <c:pt idx="6">
                  <c:v>9.1</c:v>
                </c:pt>
                <c:pt idx="8">
                  <c:v>9.120000000000001</c:v>
                </c:pt>
                <c:pt idx="9">
                  <c:v>9.14</c:v>
                </c:pt>
                <c:pt idx="10">
                  <c:v>9.16</c:v>
                </c:pt>
                <c:pt idx="11">
                  <c:v>9.18</c:v>
                </c:pt>
                <c:pt idx="12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1-4785-8A1B-764DD8F34249}"/>
            </c:ext>
          </c:extLst>
        </c:ser>
        <c:ser>
          <c:idx val="4"/>
          <c:order val="4"/>
          <c:tx>
            <c:strRef>
              <c:f>REF!$AK$8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REF!$AL$8:$AX$8</c:f>
              <c:numCache>
                <c:formatCode>General</c:formatCode>
                <c:ptCount val="13"/>
                <c:pt idx="0">
                  <c:v>2.7</c:v>
                </c:pt>
                <c:pt idx="2">
                  <c:v>3.4</c:v>
                </c:pt>
                <c:pt idx="4">
                  <c:v>1.9</c:v>
                </c:pt>
                <c:pt idx="5">
                  <c:v>1.7</c:v>
                </c:pt>
                <c:pt idx="6">
                  <c:v>1.5</c:v>
                </c:pt>
                <c:pt idx="8">
                  <c:v>1.3800000000000001</c:v>
                </c:pt>
                <c:pt idx="9">
                  <c:v>1.26</c:v>
                </c:pt>
                <c:pt idx="10">
                  <c:v>1.1400000000000001</c:v>
                </c:pt>
                <c:pt idx="11">
                  <c:v>1.02</c:v>
                </c:pt>
                <c:pt idx="1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1-4785-8A1B-764DD8F34249}"/>
            </c:ext>
          </c:extLst>
        </c:ser>
        <c:ser>
          <c:idx val="5"/>
          <c:order val="5"/>
          <c:tx>
            <c:strRef>
              <c:f>REF!$AK$9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1-4785-8A1B-764DD8F34249}"/>
            </c:ext>
          </c:extLst>
        </c:ser>
        <c:ser>
          <c:idx val="6"/>
          <c:order val="6"/>
          <c:tx>
            <c:strRef>
              <c:f>REF!$AK$10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REF!$AL$10:$AX$10</c:f>
              <c:numCache>
                <c:formatCode>General</c:formatCode>
                <c:ptCount val="13"/>
                <c:pt idx="0">
                  <c:v>4.8</c:v>
                </c:pt>
                <c:pt idx="2">
                  <c:v>8</c:v>
                </c:pt>
                <c:pt idx="4">
                  <c:v>13.5</c:v>
                </c:pt>
                <c:pt idx="5">
                  <c:v>13.9</c:v>
                </c:pt>
                <c:pt idx="6">
                  <c:v>14.3</c:v>
                </c:pt>
                <c:pt idx="8">
                  <c:v>14.88</c:v>
                </c:pt>
                <c:pt idx="9">
                  <c:v>15.46</c:v>
                </c:pt>
                <c:pt idx="10">
                  <c:v>16.04</c:v>
                </c:pt>
                <c:pt idx="11">
                  <c:v>16.62</c:v>
                </c:pt>
                <c:pt idx="1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1-4785-8A1B-764DD8F34249}"/>
            </c:ext>
          </c:extLst>
        </c:ser>
        <c:ser>
          <c:idx val="7"/>
          <c:order val="7"/>
          <c:tx>
            <c:strRef>
              <c:f>REF!$AK$11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REF!$AL$3:$AX$3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REF!$AL$11:$AX$11</c:f>
              <c:numCache>
                <c:formatCode>General</c:formatCode>
                <c:ptCount val="13"/>
                <c:pt idx="0">
                  <c:v>4.3</c:v>
                </c:pt>
                <c:pt idx="2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D1-4785-8A1B-764DD8F3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REF!$AK$17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REF!$AL$17:$AX$17</c:f>
              <c:numCache>
                <c:formatCode>General</c:formatCode>
                <c:ptCount val="13"/>
                <c:pt idx="0">
                  <c:v>11</c:v>
                </c:pt>
                <c:pt idx="1">
                  <c:v>5.5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0.15000000000000002</c:v>
                </c:pt>
                <c:pt idx="6">
                  <c:v>0.2</c:v>
                </c:pt>
                <c:pt idx="7">
                  <c:v>0.30000000000000004</c:v>
                </c:pt>
                <c:pt idx="8">
                  <c:v>0.28000000000000003</c:v>
                </c:pt>
                <c:pt idx="9">
                  <c:v>0.36</c:v>
                </c:pt>
                <c:pt idx="10">
                  <c:v>0.44</c:v>
                </c:pt>
                <c:pt idx="11">
                  <c:v>0.52</c:v>
                </c:pt>
                <c:pt idx="1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C-4205-9D73-5D8F1C3BA47A}"/>
            </c:ext>
          </c:extLst>
        </c:ser>
        <c:ser>
          <c:idx val="1"/>
          <c:order val="1"/>
          <c:tx>
            <c:strRef>
              <c:f>REF!$AK$18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REF!$AL$18:$AX$18</c:f>
              <c:numCache>
                <c:formatCode>General</c:formatCode>
                <c:ptCount val="13"/>
                <c:pt idx="0">
                  <c:v>3.7</c:v>
                </c:pt>
                <c:pt idx="1">
                  <c:v>1.85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0.12000000000000002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C-4205-9D73-5D8F1C3BA47A}"/>
            </c:ext>
          </c:extLst>
        </c:ser>
        <c:ser>
          <c:idx val="2"/>
          <c:order val="2"/>
          <c:tx>
            <c:strRef>
              <c:f>REF!$AK$19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REF!$AL$19:$AX$19</c:f>
              <c:numCache>
                <c:formatCode>0</c:formatCode>
                <c:ptCount val="13"/>
                <c:pt idx="0" formatCode="General">
                  <c:v>54.3</c:v>
                </c:pt>
                <c:pt idx="1">
                  <c:v>59.059152305542618</c:v>
                </c:pt>
                <c:pt idx="2" formatCode="General">
                  <c:v>74.2</c:v>
                </c:pt>
                <c:pt idx="3">
                  <c:v>62.568715642178915</c:v>
                </c:pt>
                <c:pt idx="4" formatCode="General">
                  <c:v>75.3</c:v>
                </c:pt>
                <c:pt idx="5" formatCode="General">
                  <c:v>76.400000000000006</c:v>
                </c:pt>
                <c:pt idx="6" formatCode="General">
                  <c:v>77.5</c:v>
                </c:pt>
                <c:pt idx="7">
                  <c:v>58.624127617148559</c:v>
                </c:pt>
                <c:pt idx="8" formatCode="General">
                  <c:v>78.599999999999994</c:v>
                </c:pt>
                <c:pt idx="9" formatCode="General">
                  <c:v>79.7</c:v>
                </c:pt>
                <c:pt idx="10" formatCode="General">
                  <c:v>80.8</c:v>
                </c:pt>
                <c:pt idx="11" formatCode="General">
                  <c:v>81.900000000000006</c:v>
                </c:pt>
                <c:pt idx="12" formatCode="General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C-4205-9D73-5D8F1C3BA47A}"/>
            </c:ext>
          </c:extLst>
        </c:ser>
        <c:ser>
          <c:idx val="3"/>
          <c:order val="3"/>
          <c:tx>
            <c:strRef>
              <c:f>REF!$AK$20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REF!$AL$20:$AX$20</c:f>
              <c:numCache>
                <c:formatCode>0</c:formatCode>
                <c:ptCount val="13"/>
                <c:pt idx="0" formatCode="General">
                  <c:v>19.2</c:v>
                </c:pt>
                <c:pt idx="1">
                  <c:v>15.836050302748021</c:v>
                </c:pt>
                <c:pt idx="2" formatCode="General">
                  <c:v>10.1</c:v>
                </c:pt>
                <c:pt idx="3">
                  <c:v>17.191404297851076</c:v>
                </c:pt>
                <c:pt idx="4" formatCode="General">
                  <c:v>9.3000000000000007</c:v>
                </c:pt>
                <c:pt idx="5" formatCode="General">
                  <c:v>8.6000000000000014</c:v>
                </c:pt>
                <c:pt idx="6" formatCode="General">
                  <c:v>7.9</c:v>
                </c:pt>
                <c:pt idx="7">
                  <c:v>14.85543369890329</c:v>
                </c:pt>
                <c:pt idx="8" formatCode="General">
                  <c:v>7.1400000000000006</c:v>
                </c:pt>
                <c:pt idx="9" formatCode="General">
                  <c:v>6.38</c:v>
                </c:pt>
                <c:pt idx="10" formatCode="General">
                  <c:v>5.6199999999999992</c:v>
                </c:pt>
                <c:pt idx="11" formatCode="General">
                  <c:v>4.8599999999999994</c:v>
                </c:pt>
                <c:pt idx="12" formatCode="General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C-4205-9D73-5D8F1C3BA47A}"/>
            </c:ext>
          </c:extLst>
        </c:ser>
        <c:ser>
          <c:idx val="4"/>
          <c:order val="4"/>
          <c:tx>
            <c:strRef>
              <c:f>REF!$AK$21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REF!$AL$21:$AX$21</c:f>
              <c:numCache>
                <c:formatCode>0</c:formatCode>
                <c:ptCount val="13"/>
                <c:pt idx="0" formatCode="General">
                  <c:v>2.7</c:v>
                </c:pt>
                <c:pt idx="1">
                  <c:v>7.6385654401490442</c:v>
                </c:pt>
                <c:pt idx="2" formatCode="General">
                  <c:v>3.4</c:v>
                </c:pt>
                <c:pt idx="3">
                  <c:v>7.2963518240879566</c:v>
                </c:pt>
                <c:pt idx="4" formatCode="General">
                  <c:v>3.1</c:v>
                </c:pt>
                <c:pt idx="5" formatCode="General">
                  <c:v>2.85</c:v>
                </c:pt>
                <c:pt idx="6" formatCode="General">
                  <c:v>2.6</c:v>
                </c:pt>
                <c:pt idx="7">
                  <c:v>4.9850448654037889</c:v>
                </c:pt>
                <c:pt idx="8" formatCode="General">
                  <c:v>2.34</c:v>
                </c:pt>
                <c:pt idx="9" formatCode="General">
                  <c:v>2.08</c:v>
                </c:pt>
                <c:pt idx="10" formatCode="General">
                  <c:v>1.82</c:v>
                </c:pt>
                <c:pt idx="11" formatCode="General">
                  <c:v>1.56</c:v>
                </c:pt>
                <c:pt idx="12" formatCode="General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C-4205-9D73-5D8F1C3BA47A}"/>
            </c:ext>
          </c:extLst>
        </c:ser>
        <c:ser>
          <c:idx val="5"/>
          <c:order val="5"/>
          <c:tx>
            <c:strRef>
              <c:f>REF!$AK$22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C-4205-9D73-5D8F1C3BA47A}"/>
            </c:ext>
          </c:extLst>
        </c:ser>
        <c:ser>
          <c:idx val="6"/>
          <c:order val="6"/>
          <c:tx>
            <c:strRef>
              <c:f>REF!$AK$23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REF!$AL$23:$AX$23</c:f>
              <c:numCache>
                <c:formatCode>0</c:formatCode>
                <c:ptCount val="13"/>
                <c:pt idx="0" formatCode="General">
                  <c:v>4.8</c:v>
                </c:pt>
                <c:pt idx="1">
                  <c:v>10.619469026548673</c:v>
                </c:pt>
                <c:pt idx="2" formatCode="General">
                  <c:v>8</c:v>
                </c:pt>
                <c:pt idx="3">
                  <c:v>12.993503248375813</c:v>
                </c:pt>
                <c:pt idx="4" formatCode="General">
                  <c:v>7.4</c:v>
                </c:pt>
                <c:pt idx="5" formatCode="General">
                  <c:v>6.8000000000000007</c:v>
                </c:pt>
                <c:pt idx="6" formatCode="General">
                  <c:v>6.2</c:v>
                </c:pt>
                <c:pt idx="7">
                  <c:v>21.335992023928217</c:v>
                </c:pt>
                <c:pt idx="8" formatCode="General">
                  <c:v>5.580000000000001</c:v>
                </c:pt>
                <c:pt idx="9" formatCode="General">
                  <c:v>4.96</c:v>
                </c:pt>
                <c:pt idx="10" formatCode="General">
                  <c:v>4.34</c:v>
                </c:pt>
                <c:pt idx="11" formatCode="General">
                  <c:v>3.7200000000000006</c:v>
                </c:pt>
                <c:pt idx="12" formatCode="General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C-4205-9D73-5D8F1C3BA47A}"/>
            </c:ext>
          </c:extLst>
        </c:ser>
        <c:ser>
          <c:idx val="7"/>
          <c:order val="7"/>
          <c:tx>
            <c:strRef>
              <c:f>REF!$AK$24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REF!$AL$16:$AX$16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REF!$AL$24:$AX$24</c:f>
              <c:numCache>
                <c:formatCode>General</c:formatCode>
                <c:ptCount val="13"/>
                <c:pt idx="0">
                  <c:v>4.3</c:v>
                </c:pt>
                <c:pt idx="2">
                  <c:v>4.3</c:v>
                </c:pt>
                <c:pt idx="4">
                  <c:v>4.7</c:v>
                </c:pt>
                <c:pt idx="5">
                  <c:v>5.15</c:v>
                </c:pt>
                <c:pt idx="6">
                  <c:v>5.6</c:v>
                </c:pt>
                <c:pt idx="8">
                  <c:v>6.02</c:v>
                </c:pt>
                <c:pt idx="9">
                  <c:v>6.4399999999999995</c:v>
                </c:pt>
                <c:pt idx="10">
                  <c:v>6.8599999999999994</c:v>
                </c:pt>
                <c:pt idx="11">
                  <c:v>7.28</c:v>
                </c:pt>
                <c:pt idx="1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CC-4205-9D73-5D8F1C3B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UKI!$AK$4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UKI!$AL$4:$AX$4</c:f>
              <c:numCache>
                <c:formatCode>General</c:formatCode>
                <c:ptCount val="13"/>
                <c:pt idx="0">
                  <c:v>1.7</c:v>
                </c:pt>
                <c:pt idx="2">
                  <c:v>1.7</c:v>
                </c:pt>
                <c:pt idx="4">
                  <c:v>1.4</c:v>
                </c:pt>
                <c:pt idx="5">
                  <c:v>1.25</c:v>
                </c:pt>
                <c:pt idx="6">
                  <c:v>1.1000000000000001</c:v>
                </c:pt>
                <c:pt idx="8">
                  <c:v>1.02</c:v>
                </c:pt>
                <c:pt idx="9">
                  <c:v>0.94</c:v>
                </c:pt>
                <c:pt idx="10">
                  <c:v>0.8600000000000001</c:v>
                </c:pt>
                <c:pt idx="11">
                  <c:v>0.78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7-4FE1-AE34-2B35932D3D9D}"/>
            </c:ext>
          </c:extLst>
        </c:ser>
        <c:ser>
          <c:idx val="1"/>
          <c:order val="1"/>
          <c:tx>
            <c:strRef>
              <c:f>UKI!$AK$5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UKI!$AL$5:$AX$5</c:f>
              <c:numCache>
                <c:formatCode>General</c:formatCode>
                <c:ptCount val="13"/>
                <c:pt idx="0">
                  <c:v>0.6</c:v>
                </c:pt>
                <c:pt idx="2">
                  <c:v>0.6</c:v>
                </c:pt>
                <c:pt idx="4">
                  <c:v>0.5</c:v>
                </c:pt>
                <c:pt idx="5">
                  <c:v>0.45</c:v>
                </c:pt>
                <c:pt idx="6">
                  <c:v>0.4</c:v>
                </c:pt>
                <c:pt idx="8">
                  <c:v>0.3600000000000001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0.24000000000000005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7-4FE1-AE34-2B35932D3D9D}"/>
            </c:ext>
          </c:extLst>
        </c:ser>
        <c:ser>
          <c:idx val="2"/>
          <c:order val="2"/>
          <c:tx>
            <c:strRef>
              <c:f>UKI!$AK$6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UKI!$AL$6:$AX$6</c:f>
              <c:numCache>
                <c:formatCode>General</c:formatCode>
                <c:ptCount val="13"/>
                <c:pt idx="0">
                  <c:v>55.1</c:v>
                </c:pt>
                <c:pt idx="2">
                  <c:v>77.5</c:v>
                </c:pt>
                <c:pt idx="4">
                  <c:v>77.900000000000006</c:v>
                </c:pt>
                <c:pt idx="5">
                  <c:v>78.050000000000011</c:v>
                </c:pt>
                <c:pt idx="6">
                  <c:v>78.2</c:v>
                </c:pt>
                <c:pt idx="8">
                  <c:v>78.180000000000007</c:v>
                </c:pt>
                <c:pt idx="9">
                  <c:v>78.16</c:v>
                </c:pt>
                <c:pt idx="10">
                  <c:v>78.139999999999986</c:v>
                </c:pt>
                <c:pt idx="11">
                  <c:v>78.12</c:v>
                </c:pt>
                <c:pt idx="12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7-4FE1-AE34-2B35932D3D9D}"/>
            </c:ext>
          </c:extLst>
        </c:ser>
        <c:ser>
          <c:idx val="3"/>
          <c:order val="3"/>
          <c:tx>
            <c:strRef>
              <c:f>UKI!$AK$7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UKI!$AL$7:$AX$7</c:f>
              <c:numCache>
                <c:formatCode>General</c:formatCode>
                <c:ptCount val="13"/>
                <c:pt idx="0">
                  <c:v>22.8</c:v>
                </c:pt>
                <c:pt idx="2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8">
                  <c:v>0.32000000000000006</c:v>
                </c:pt>
                <c:pt idx="9">
                  <c:v>0.44000000000000006</c:v>
                </c:pt>
                <c:pt idx="10">
                  <c:v>0.56000000000000005</c:v>
                </c:pt>
                <c:pt idx="11">
                  <c:v>0.68000000000000016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7-4FE1-AE34-2B35932D3D9D}"/>
            </c:ext>
          </c:extLst>
        </c:ser>
        <c:ser>
          <c:idx val="4"/>
          <c:order val="4"/>
          <c:tx>
            <c:strRef>
              <c:f>UKI!$AK$8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UKI!$AL$8:$AX$8</c:f>
              <c:numCache>
                <c:formatCode>General</c:formatCode>
                <c:ptCount val="13"/>
                <c:pt idx="0">
                  <c:v>0.2</c:v>
                </c:pt>
                <c:pt idx="2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8.0000000000000016E-2</c:v>
                </c:pt>
                <c:pt idx="9">
                  <c:v>0.06</c:v>
                </c:pt>
                <c:pt idx="10">
                  <c:v>4.0000000000000008E-2</c:v>
                </c:pt>
                <c:pt idx="11">
                  <c:v>2.0000000000000004E-2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7-4FE1-AE34-2B35932D3D9D}"/>
            </c:ext>
          </c:extLst>
        </c:ser>
        <c:ser>
          <c:idx val="5"/>
          <c:order val="5"/>
          <c:tx>
            <c:strRef>
              <c:f>UKI!$AK$9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UKI!$AL$9:$AX$9</c:f>
              <c:numCache>
                <c:formatCode>General</c:formatCode>
                <c:ptCount val="13"/>
                <c:pt idx="0">
                  <c:v>0.1</c:v>
                </c:pt>
                <c:pt idx="2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8">
                  <c:v>0.22000000000000003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7-4FE1-AE34-2B35932D3D9D}"/>
            </c:ext>
          </c:extLst>
        </c:ser>
        <c:ser>
          <c:idx val="6"/>
          <c:order val="6"/>
          <c:tx>
            <c:strRef>
              <c:f>UKI!$AK$10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UKI!$AL$10:$AX$10</c:f>
              <c:numCache>
                <c:formatCode>General</c:formatCode>
                <c:ptCount val="13"/>
                <c:pt idx="0">
                  <c:v>0.3</c:v>
                </c:pt>
                <c:pt idx="2">
                  <c:v>0.3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8">
                  <c:v>0.54</c:v>
                </c:pt>
                <c:pt idx="9">
                  <c:v>0.57999999999999996</c:v>
                </c:pt>
                <c:pt idx="10">
                  <c:v>0.62</c:v>
                </c:pt>
                <c:pt idx="11">
                  <c:v>0.65999999999999992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7-4FE1-AE34-2B35932D3D9D}"/>
            </c:ext>
          </c:extLst>
        </c:ser>
        <c:ser>
          <c:idx val="7"/>
          <c:order val="7"/>
          <c:tx>
            <c:strRef>
              <c:f>UKI!$AK$11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UKI!$AL$3:$AX$3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UKI!$AL$11:$AX$11</c:f>
              <c:numCache>
                <c:formatCode>General</c:formatCode>
                <c:ptCount val="13"/>
                <c:pt idx="0">
                  <c:v>19.2</c:v>
                </c:pt>
                <c:pt idx="2">
                  <c:v>19.2</c:v>
                </c:pt>
                <c:pt idx="4">
                  <c:v>19.2</c:v>
                </c:pt>
                <c:pt idx="5">
                  <c:v>19.2</c:v>
                </c:pt>
                <c:pt idx="6">
                  <c:v>19.2</c:v>
                </c:pt>
                <c:pt idx="8">
                  <c:v>19.2</c:v>
                </c:pt>
                <c:pt idx="9">
                  <c:v>19.2</c:v>
                </c:pt>
                <c:pt idx="10">
                  <c:v>19.2</c:v>
                </c:pt>
                <c:pt idx="11">
                  <c:v>19.2</c:v>
                </c:pt>
                <c:pt idx="12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7-4FE1-AE34-2B35932D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UKI!$AK$17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UKI!$AL$17:$AX$17</c:f>
              <c:numCache>
                <c:formatCode>General</c:formatCode>
                <c:ptCount val="13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1.65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1.9</c:v>
                </c:pt>
                <c:pt idx="8">
                  <c:v>1.3199999999999998</c:v>
                </c:pt>
                <c:pt idx="9">
                  <c:v>1.24</c:v>
                </c:pt>
                <c:pt idx="10">
                  <c:v>1.1599999999999999</c:v>
                </c:pt>
                <c:pt idx="11">
                  <c:v>1.08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47E3-9BB0-F068733FF409}"/>
            </c:ext>
          </c:extLst>
        </c:ser>
        <c:ser>
          <c:idx val="1"/>
          <c:order val="1"/>
          <c:tx>
            <c:strRef>
              <c:f>UKI!$AK$18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UKI!$AL$18:$AX$18</c:f>
              <c:numCache>
                <c:formatCode>General</c:formatCode>
                <c:ptCount val="13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8">
                  <c:v>0.46</c:v>
                </c:pt>
                <c:pt idx="9">
                  <c:v>0.42</c:v>
                </c:pt>
                <c:pt idx="10">
                  <c:v>0.38</c:v>
                </c:pt>
                <c:pt idx="11">
                  <c:v>0.33999999999999997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D-47E3-9BB0-F068733FF409}"/>
            </c:ext>
          </c:extLst>
        </c:ser>
        <c:ser>
          <c:idx val="2"/>
          <c:order val="2"/>
          <c:tx>
            <c:strRef>
              <c:f>UKI!$AK$19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UKI!$AL$19:$AX$19</c:f>
              <c:numCache>
                <c:formatCode>0</c:formatCode>
                <c:ptCount val="13"/>
                <c:pt idx="0" formatCode="General">
                  <c:v>55.1</c:v>
                </c:pt>
                <c:pt idx="1">
                  <c:v>62.170087976539591</c:v>
                </c:pt>
                <c:pt idx="2" formatCode="General">
                  <c:v>77.5</c:v>
                </c:pt>
                <c:pt idx="3">
                  <c:v>58.904109589041092</c:v>
                </c:pt>
                <c:pt idx="4" formatCode="General">
                  <c:v>77.599999999999994</c:v>
                </c:pt>
                <c:pt idx="5" formatCode="General">
                  <c:v>77.599999999999994</c:v>
                </c:pt>
                <c:pt idx="6" formatCode="General">
                  <c:v>77.599999999999994</c:v>
                </c:pt>
                <c:pt idx="7">
                  <c:v>52.993130520117759</c:v>
                </c:pt>
                <c:pt idx="8" formatCode="General">
                  <c:v>77.62</c:v>
                </c:pt>
                <c:pt idx="9" formatCode="General">
                  <c:v>77.64</c:v>
                </c:pt>
                <c:pt idx="10" formatCode="General">
                  <c:v>77.66</c:v>
                </c:pt>
                <c:pt idx="11" formatCode="General">
                  <c:v>77.680000000000007</c:v>
                </c:pt>
                <c:pt idx="12" formatCode="General">
                  <c:v>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D-47E3-9BB0-F068733FF409}"/>
            </c:ext>
          </c:extLst>
        </c:ser>
        <c:ser>
          <c:idx val="3"/>
          <c:order val="3"/>
          <c:tx>
            <c:strRef>
              <c:f>UKI!$AK$20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UKI!$AL$20:$AX$20</c:f>
              <c:numCache>
                <c:formatCode>0</c:formatCode>
                <c:ptCount val="13"/>
                <c:pt idx="0" formatCode="General">
                  <c:v>22.8</c:v>
                </c:pt>
                <c:pt idx="1">
                  <c:v>6.8426197458455524</c:v>
                </c:pt>
                <c:pt idx="2" formatCode="General">
                  <c:v>0.4</c:v>
                </c:pt>
                <c:pt idx="3">
                  <c:v>6.262230919765166</c:v>
                </c:pt>
                <c:pt idx="4" formatCode="General">
                  <c:v>0.5</c:v>
                </c:pt>
                <c:pt idx="5" formatCode="General">
                  <c:v>0.65</c:v>
                </c:pt>
                <c:pt idx="6" formatCode="General">
                  <c:v>0.8</c:v>
                </c:pt>
                <c:pt idx="7">
                  <c:v>4.9067713444553478</c:v>
                </c:pt>
                <c:pt idx="8" formatCode="General">
                  <c:v>0.94000000000000017</c:v>
                </c:pt>
                <c:pt idx="9" formatCode="General">
                  <c:v>1.08</c:v>
                </c:pt>
                <c:pt idx="10" formatCode="General">
                  <c:v>1.22</c:v>
                </c:pt>
                <c:pt idx="11" formatCode="General">
                  <c:v>1.3600000000000003</c:v>
                </c:pt>
                <c:pt idx="12" formatCode="General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D-47E3-9BB0-F068733FF409}"/>
            </c:ext>
          </c:extLst>
        </c:ser>
        <c:ser>
          <c:idx val="4"/>
          <c:order val="4"/>
          <c:tx>
            <c:strRef>
              <c:f>UKI!$AK$21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UKI!$AL$21:$AX$21</c:f>
              <c:numCache>
                <c:formatCode>0</c:formatCode>
                <c:ptCount val="13"/>
                <c:pt idx="0" formatCode="General">
                  <c:v>0.2</c:v>
                </c:pt>
                <c:pt idx="1">
                  <c:v>8.7976539589442826</c:v>
                </c:pt>
                <c:pt idx="2" formatCode="General">
                  <c:v>0.2</c:v>
                </c:pt>
                <c:pt idx="3">
                  <c:v>8.7084148727984338</c:v>
                </c:pt>
                <c:pt idx="4" formatCode="General">
                  <c:v>0.1</c:v>
                </c:pt>
                <c:pt idx="5" formatCode="General">
                  <c:v>0.1</c:v>
                </c:pt>
                <c:pt idx="6" formatCode="General">
                  <c:v>0.1</c:v>
                </c:pt>
                <c:pt idx="7">
                  <c:v>7.654563297350343</c:v>
                </c:pt>
                <c:pt idx="8" formatCode="General">
                  <c:v>0.10000000000000002</c:v>
                </c:pt>
                <c:pt idx="9" formatCode="General">
                  <c:v>0.1</c:v>
                </c:pt>
                <c:pt idx="10" formatCode="General">
                  <c:v>0.1</c:v>
                </c:pt>
                <c:pt idx="11" formatCode="General">
                  <c:v>0.10000000000000002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D-47E3-9BB0-F068733FF409}"/>
            </c:ext>
          </c:extLst>
        </c:ser>
        <c:ser>
          <c:idx val="5"/>
          <c:order val="5"/>
          <c:tx>
            <c:strRef>
              <c:f>UKI!$AK$22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UKI!$AL$22:$AX$22</c:f>
              <c:numCache>
                <c:formatCode>General</c:formatCode>
                <c:ptCount val="13"/>
                <c:pt idx="0">
                  <c:v>0.1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D-47E3-9BB0-F068733FF409}"/>
            </c:ext>
          </c:extLst>
        </c:ser>
        <c:ser>
          <c:idx val="6"/>
          <c:order val="6"/>
          <c:tx>
            <c:strRef>
              <c:f>UKI!$AK$23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UKI!$AL$23:$AX$23</c:f>
              <c:numCache>
                <c:formatCode>0</c:formatCode>
                <c:ptCount val="13"/>
                <c:pt idx="0" formatCode="General">
                  <c:v>0.3</c:v>
                </c:pt>
                <c:pt idx="1">
                  <c:v>19.941348973607038</c:v>
                </c:pt>
                <c:pt idx="2" formatCode="General">
                  <c:v>0.3</c:v>
                </c:pt>
                <c:pt idx="3">
                  <c:v>24.070450097847356</c:v>
                </c:pt>
                <c:pt idx="4" formatCode="General">
                  <c:v>0.3</c:v>
                </c:pt>
                <c:pt idx="5" formatCode="General">
                  <c:v>0.3</c:v>
                </c:pt>
                <c:pt idx="6" formatCode="General">
                  <c:v>0.3</c:v>
                </c:pt>
                <c:pt idx="7">
                  <c:v>32.580961727183514</c:v>
                </c:pt>
                <c:pt idx="8" formatCode="General">
                  <c:v>0.26</c:v>
                </c:pt>
                <c:pt idx="9" formatCode="General">
                  <c:v>0.22</c:v>
                </c:pt>
                <c:pt idx="10" formatCode="General">
                  <c:v>0.18</c:v>
                </c:pt>
                <c:pt idx="11" formatCode="General">
                  <c:v>0.14000000000000001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3D-47E3-9BB0-F068733FF409}"/>
            </c:ext>
          </c:extLst>
        </c:ser>
        <c:ser>
          <c:idx val="7"/>
          <c:order val="7"/>
          <c:tx>
            <c:strRef>
              <c:f>UKI!$AK$24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UKI!$AL$16:$AX$16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UKI!$AL$24:$AX$24</c:f>
              <c:numCache>
                <c:formatCode>General</c:formatCode>
                <c:ptCount val="13"/>
                <c:pt idx="0">
                  <c:v>19.2</c:v>
                </c:pt>
                <c:pt idx="2">
                  <c:v>19.2</c:v>
                </c:pt>
                <c:pt idx="4">
                  <c:v>19.2</c:v>
                </c:pt>
                <c:pt idx="5">
                  <c:v>19.2</c:v>
                </c:pt>
                <c:pt idx="6">
                  <c:v>19.2</c:v>
                </c:pt>
                <c:pt idx="8">
                  <c:v>19.18</c:v>
                </c:pt>
                <c:pt idx="9">
                  <c:v>19.16</c:v>
                </c:pt>
                <c:pt idx="10">
                  <c:v>19.14</c:v>
                </c:pt>
                <c:pt idx="11">
                  <c:v>19.12</c:v>
                </c:pt>
                <c:pt idx="12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3D-47E3-9BB0-F068733F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DEU!$AK$4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DEU!$AL$4:$AX$4</c:f>
              <c:numCache>
                <c:formatCode>General</c:formatCode>
                <c:ptCount val="13"/>
                <c:pt idx="0">
                  <c:v>2.5</c:v>
                </c:pt>
                <c:pt idx="2">
                  <c:v>2.4</c:v>
                </c:pt>
                <c:pt idx="4">
                  <c:v>2.1</c:v>
                </c:pt>
                <c:pt idx="5">
                  <c:v>1.85</c:v>
                </c:pt>
                <c:pt idx="6">
                  <c:v>1.6</c:v>
                </c:pt>
                <c:pt idx="8">
                  <c:v>1.4400000000000004</c:v>
                </c:pt>
                <c:pt idx="9">
                  <c:v>1.28</c:v>
                </c:pt>
                <c:pt idx="10">
                  <c:v>1.1200000000000001</c:v>
                </c:pt>
                <c:pt idx="11">
                  <c:v>0.96000000000000019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0-4DF4-AC1E-8ABB2D2BF611}"/>
            </c:ext>
          </c:extLst>
        </c:ser>
        <c:ser>
          <c:idx val="1"/>
          <c:order val="1"/>
          <c:tx>
            <c:strRef>
              <c:f>DEU!$AK$5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DEU!$AL$5:$AX$5</c:f>
              <c:numCache>
                <c:formatCode>General</c:formatCode>
                <c:ptCount val="13"/>
                <c:pt idx="0">
                  <c:v>0.8</c:v>
                </c:pt>
                <c:pt idx="2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8">
                  <c:v>0.46</c:v>
                </c:pt>
                <c:pt idx="9">
                  <c:v>0.42</c:v>
                </c:pt>
                <c:pt idx="10">
                  <c:v>0.38</c:v>
                </c:pt>
                <c:pt idx="11">
                  <c:v>0.33999999999999997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DF4-AC1E-8ABB2D2BF611}"/>
            </c:ext>
          </c:extLst>
        </c:ser>
        <c:ser>
          <c:idx val="2"/>
          <c:order val="2"/>
          <c:tx>
            <c:strRef>
              <c:f>DEU!$AK$6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DEU!$AL$6:$AX$6</c:f>
              <c:numCache>
                <c:formatCode>General</c:formatCode>
                <c:ptCount val="13"/>
                <c:pt idx="0">
                  <c:v>74.900000000000006</c:v>
                </c:pt>
                <c:pt idx="2">
                  <c:v>82.7</c:v>
                </c:pt>
                <c:pt idx="4">
                  <c:v>83.7</c:v>
                </c:pt>
                <c:pt idx="5">
                  <c:v>84.550000000000011</c:v>
                </c:pt>
                <c:pt idx="6">
                  <c:v>85.4</c:v>
                </c:pt>
                <c:pt idx="8">
                  <c:v>85.820000000000007</c:v>
                </c:pt>
                <c:pt idx="9">
                  <c:v>86.240000000000009</c:v>
                </c:pt>
                <c:pt idx="10">
                  <c:v>86.66</c:v>
                </c:pt>
                <c:pt idx="11">
                  <c:v>87.08</c:v>
                </c:pt>
                <c:pt idx="12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DF4-AC1E-8ABB2D2BF611}"/>
            </c:ext>
          </c:extLst>
        </c:ser>
        <c:ser>
          <c:idx val="3"/>
          <c:order val="3"/>
          <c:tx>
            <c:strRef>
              <c:f>DEU!$AK$7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DEU!$AL$7:$AX$7</c:f>
              <c:numCache>
                <c:formatCode>General</c:formatCode>
                <c:ptCount val="13"/>
                <c:pt idx="0">
                  <c:v>6.7</c:v>
                </c:pt>
                <c:pt idx="2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</c:v>
                </c:pt>
                <c:pt idx="8">
                  <c:v>4.0000000000000008E-2</c:v>
                </c:pt>
                <c:pt idx="9">
                  <c:v>8.0000000000000016E-2</c:v>
                </c:pt>
                <c:pt idx="10">
                  <c:v>0.12</c:v>
                </c:pt>
                <c:pt idx="11">
                  <c:v>0.16000000000000003</c:v>
                </c:pt>
                <c:pt idx="1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DF4-AC1E-8ABB2D2BF611}"/>
            </c:ext>
          </c:extLst>
        </c:ser>
        <c:ser>
          <c:idx val="4"/>
          <c:order val="4"/>
          <c:tx>
            <c:strRef>
              <c:f>DEU!$AK$8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DEU!$AL$8:$AX$8</c:f>
              <c:numCache>
                <c:formatCode>General</c:formatCode>
                <c:ptCount val="13"/>
                <c:pt idx="0">
                  <c:v>0.6</c:v>
                </c:pt>
                <c:pt idx="2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0-4DF4-AC1E-8ABB2D2BF611}"/>
            </c:ext>
          </c:extLst>
        </c:ser>
        <c:ser>
          <c:idx val="5"/>
          <c:order val="5"/>
          <c:tx>
            <c:strRef>
              <c:f>DEU!$AK$9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DEU!$AL$9:$AX$9</c:f>
              <c:numCache>
                <c:formatCode>General</c:formatCode>
                <c:ptCount val="13"/>
                <c:pt idx="0">
                  <c:v>0.2</c:v>
                </c:pt>
                <c:pt idx="2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8">
                  <c:v>0.10000000000000002</c:v>
                </c:pt>
                <c:pt idx="9">
                  <c:v>0.1</c:v>
                </c:pt>
                <c:pt idx="10">
                  <c:v>0.1</c:v>
                </c:pt>
                <c:pt idx="11">
                  <c:v>0.10000000000000002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0-4DF4-AC1E-8ABB2D2BF611}"/>
            </c:ext>
          </c:extLst>
        </c:ser>
        <c:ser>
          <c:idx val="6"/>
          <c:order val="6"/>
          <c:tx>
            <c:strRef>
              <c:f>DEU!$AK$10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DEU!$AL$10:$AX$10</c:f>
              <c:numCache>
                <c:formatCode>General</c:formatCode>
                <c:ptCount val="13"/>
                <c:pt idx="0">
                  <c:v>0.4</c:v>
                </c:pt>
                <c:pt idx="2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8">
                  <c:v>0.54</c:v>
                </c:pt>
                <c:pt idx="9">
                  <c:v>0.57999999999999996</c:v>
                </c:pt>
                <c:pt idx="10">
                  <c:v>0.62</c:v>
                </c:pt>
                <c:pt idx="11">
                  <c:v>0.65999999999999992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0-4DF4-AC1E-8ABB2D2BF611}"/>
            </c:ext>
          </c:extLst>
        </c:ser>
        <c:ser>
          <c:idx val="7"/>
          <c:order val="7"/>
          <c:tx>
            <c:strRef>
              <c:f>DEU!$AK$11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DEU!$AL$3:$AX$3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DEU!$AL$11:$AX$11</c:f>
              <c:numCache>
                <c:formatCode>General</c:formatCode>
                <c:ptCount val="13"/>
                <c:pt idx="0">
                  <c:v>14</c:v>
                </c:pt>
                <c:pt idx="2">
                  <c:v>13.4</c:v>
                </c:pt>
                <c:pt idx="4">
                  <c:v>12.9</c:v>
                </c:pt>
                <c:pt idx="5">
                  <c:v>12.350000000000001</c:v>
                </c:pt>
                <c:pt idx="6">
                  <c:v>11.8</c:v>
                </c:pt>
                <c:pt idx="8">
                  <c:v>11.500000000000002</c:v>
                </c:pt>
                <c:pt idx="9">
                  <c:v>11.2</c:v>
                </c:pt>
                <c:pt idx="10">
                  <c:v>10.900000000000002</c:v>
                </c:pt>
                <c:pt idx="11">
                  <c:v>10.600000000000001</c:v>
                </c:pt>
                <c:pt idx="12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0-4DF4-AC1E-8ABB2D2B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DEU!$AK$17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DEU!$AL$17:$AX$17</c:f>
              <c:numCache>
                <c:formatCode>General</c:formatCode>
                <c:ptCount val="13"/>
                <c:pt idx="0">
                  <c:v>2.5</c:v>
                </c:pt>
                <c:pt idx="1">
                  <c:v>2.4500000000000002</c:v>
                </c:pt>
                <c:pt idx="2">
                  <c:v>2.4</c:v>
                </c:pt>
                <c:pt idx="3">
                  <c:v>2.3499999999999996</c:v>
                </c:pt>
                <c:pt idx="4">
                  <c:v>2.2999999999999998</c:v>
                </c:pt>
                <c:pt idx="5">
                  <c:v>2.2000000000000002</c:v>
                </c:pt>
                <c:pt idx="6">
                  <c:v>2.1</c:v>
                </c:pt>
                <c:pt idx="7">
                  <c:v>2.8</c:v>
                </c:pt>
                <c:pt idx="8">
                  <c:v>1.9800000000000002</c:v>
                </c:pt>
                <c:pt idx="9">
                  <c:v>1.86</c:v>
                </c:pt>
                <c:pt idx="10">
                  <c:v>1.74</c:v>
                </c:pt>
                <c:pt idx="11">
                  <c:v>1.62</c:v>
                </c:pt>
                <c:pt idx="1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5-4596-800E-BE561683CBEB}"/>
            </c:ext>
          </c:extLst>
        </c:ser>
        <c:ser>
          <c:idx val="1"/>
          <c:order val="1"/>
          <c:tx>
            <c:strRef>
              <c:f>DEU!$AK$18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DEU!$AL$18:$AX$18</c:f>
              <c:numCache>
                <c:formatCode>General</c:formatCode>
                <c:ptCount val="1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8">
                  <c:v>0.65999999999999992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5-4596-800E-BE561683CBEB}"/>
            </c:ext>
          </c:extLst>
        </c:ser>
        <c:ser>
          <c:idx val="2"/>
          <c:order val="2"/>
          <c:tx>
            <c:strRef>
              <c:f>DEU!$AK$19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DEU!$AL$19:$AX$19</c:f>
              <c:numCache>
                <c:formatCode>0</c:formatCode>
                <c:ptCount val="13"/>
                <c:pt idx="0" formatCode="General">
                  <c:v>74.900000000000006</c:v>
                </c:pt>
                <c:pt idx="1">
                  <c:v>61.598062953995161</c:v>
                </c:pt>
                <c:pt idx="2" formatCode="General">
                  <c:v>82.7</c:v>
                </c:pt>
                <c:pt idx="3">
                  <c:v>58.361609306834701</c:v>
                </c:pt>
                <c:pt idx="4" formatCode="General">
                  <c:v>82.4</c:v>
                </c:pt>
                <c:pt idx="5" formatCode="General">
                  <c:v>82.1</c:v>
                </c:pt>
                <c:pt idx="6" formatCode="General">
                  <c:v>81.8</c:v>
                </c:pt>
                <c:pt idx="7">
                  <c:v>52.52918287937743</c:v>
                </c:pt>
                <c:pt idx="8" formatCode="General">
                  <c:v>81.5</c:v>
                </c:pt>
                <c:pt idx="9" formatCode="General">
                  <c:v>81.199999999999989</c:v>
                </c:pt>
                <c:pt idx="10" formatCode="General">
                  <c:v>80.900000000000006</c:v>
                </c:pt>
                <c:pt idx="11" formatCode="General">
                  <c:v>80.599999999999994</c:v>
                </c:pt>
                <c:pt idx="12" formatCode="General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5-4596-800E-BE561683CBEB}"/>
            </c:ext>
          </c:extLst>
        </c:ser>
        <c:ser>
          <c:idx val="3"/>
          <c:order val="3"/>
          <c:tx>
            <c:strRef>
              <c:f>DEU!$AK$20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DEU!$AL$20:$AX$20</c:f>
              <c:numCache>
                <c:formatCode>0</c:formatCode>
                <c:ptCount val="13"/>
                <c:pt idx="0" formatCode="General">
                  <c:v>6.7</c:v>
                </c:pt>
                <c:pt idx="1">
                  <c:v>6.7796610169491522</c:v>
                </c:pt>
                <c:pt idx="2" formatCode="General">
                  <c:v>0.1</c:v>
                </c:pt>
                <c:pt idx="3">
                  <c:v>6.2045564711585071</c:v>
                </c:pt>
                <c:pt idx="4" formatCode="General">
                  <c:v>0.1</c:v>
                </c:pt>
                <c:pt idx="5" formatCode="General">
                  <c:v>0.15000000000000002</c:v>
                </c:pt>
                <c:pt idx="6" formatCode="General">
                  <c:v>0.2</c:v>
                </c:pt>
                <c:pt idx="7">
                  <c:v>4.8638132295719849</c:v>
                </c:pt>
                <c:pt idx="8" formatCode="General">
                  <c:v>0.24000000000000005</c:v>
                </c:pt>
                <c:pt idx="9" formatCode="General">
                  <c:v>0.28000000000000003</c:v>
                </c:pt>
                <c:pt idx="10" formatCode="General">
                  <c:v>0.32</c:v>
                </c:pt>
                <c:pt idx="11" formatCode="General">
                  <c:v>0.3600000000000001</c:v>
                </c:pt>
                <c:pt idx="12" formatCode="General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5-4596-800E-BE561683CBEB}"/>
            </c:ext>
          </c:extLst>
        </c:ser>
        <c:ser>
          <c:idx val="4"/>
          <c:order val="4"/>
          <c:tx>
            <c:strRef>
              <c:f>DEU!$AK$21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DEU!$AL$21:$AX$21</c:f>
              <c:numCache>
                <c:formatCode>0</c:formatCode>
                <c:ptCount val="13"/>
                <c:pt idx="0" formatCode="General">
                  <c:v>0.6</c:v>
                </c:pt>
                <c:pt idx="1">
                  <c:v>8.7167070217917679</c:v>
                </c:pt>
                <c:pt idx="2" formatCode="General">
                  <c:v>0.1</c:v>
                </c:pt>
                <c:pt idx="3">
                  <c:v>8.6282113427047982</c:v>
                </c:pt>
                <c:pt idx="4" formatCode="General">
                  <c:v>0.1</c:v>
                </c:pt>
                <c:pt idx="5" formatCode="General">
                  <c:v>0.1</c:v>
                </c:pt>
                <c:pt idx="6" formatCode="General">
                  <c:v>0.1</c:v>
                </c:pt>
                <c:pt idx="7">
                  <c:v>7.5875486381322963</c:v>
                </c:pt>
                <c:pt idx="8" formatCode="General">
                  <c:v>0.10000000000000002</c:v>
                </c:pt>
                <c:pt idx="9" formatCode="General">
                  <c:v>0.1</c:v>
                </c:pt>
                <c:pt idx="10" formatCode="General">
                  <c:v>0.1</c:v>
                </c:pt>
                <c:pt idx="11" formatCode="General">
                  <c:v>0.10000000000000002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5-4596-800E-BE561683CBEB}"/>
            </c:ext>
          </c:extLst>
        </c:ser>
        <c:ser>
          <c:idx val="5"/>
          <c:order val="5"/>
          <c:tx>
            <c:strRef>
              <c:f>DEU!$AK$22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DEU!$AL$22:$AX$22</c:f>
              <c:numCache>
                <c:formatCode>General</c:formatCode>
                <c:ptCount val="13"/>
                <c:pt idx="0">
                  <c:v>0.2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5-4596-800E-BE561683CBEB}"/>
            </c:ext>
          </c:extLst>
        </c:ser>
        <c:ser>
          <c:idx val="6"/>
          <c:order val="6"/>
          <c:tx>
            <c:strRef>
              <c:f>DEU!$AK$23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DEU!$AL$23:$AX$23</c:f>
              <c:numCache>
                <c:formatCode>0</c:formatCode>
                <c:ptCount val="13"/>
                <c:pt idx="0" formatCode="General">
                  <c:v>0.4</c:v>
                </c:pt>
                <c:pt idx="1">
                  <c:v>19.75786924939467</c:v>
                </c:pt>
                <c:pt idx="2" formatCode="General">
                  <c:v>0.4</c:v>
                </c:pt>
                <c:pt idx="3">
                  <c:v>23.848763936015509</c:v>
                </c:pt>
                <c:pt idx="4" formatCode="General">
                  <c:v>0.3</c:v>
                </c:pt>
                <c:pt idx="5" formatCode="General">
                  <c:v>0.3</c:v>
                </c:pt>
                <c:pt idx="6" formatCode="General">
                  <c:v>0.3</c:v>
                </c:pt>
                <c:pt idx="7">
                  <c:v>32.295719844357983</c:v>
                </c:pt>
                <c:pt idx="8" formatCode="General">
                  <c:v>0.26</c:v>
                </c:pt>
                <c:pt idx="9" formatCode="General">
                  <c:v>0.22</c:v>
                </c:pt>
                <c:pt idx="10" formatCode="General">
                  <c:v>0.18</c:v>
                </c:pt>
                <c:pt idx="11" formatCode="General">
                  <c:v>0.14000000000000001</c:v>
                </c:pt>
                <c:pt idx="1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5-4596-800E-BE561683CBEB}"/>
            </c:ext>
          </c:extLst>
        </c:ser>
        <c:ser>
          <c:idx val="7"/>
          <c:order val="7"/>
          <c:tx>
            <c:strRef>
              <c:f>DEU!$AK$24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DEU!$AL$16:$AX$16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DEU!$AL$24:$AX$24</c:f>
              <c:numCache>
                <c:formatCode>General</c:formatCode>
                <c:ptCount val="13"/>
                <c:pt idx="0">
                  <c:v>14</c:v>
                </c:pt>
                <c:pt idx="2">
                  <c:v>13.4</c:v>
                </c:pt>
                <c:pt idx="4">
                  <c:v>13.9</c:v>
                </c:pt>
                <c:pt idx="5">
                  <c:v>14.350000000000001</c:v>
                </c:pt>
                <c:pt idx="6">
                  <c:v>14.8</c:v>
                </c:pt>
                <c:pt idx="8">
                  <c:v>15.260000000000002</c:v>
                </c:pt>
                <c:pt idx="9">
                  <c:v>15.720000000000002</c:v>
                </c:pt>
                <c:pt idx="10">
                  <c:v>16.18</c:v>
                </c:pt>
                <c:pt idx="11">
                  <c:v>16.64</c:v>
                </c:pt>
                <c:pt idx="12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15-4596-800E-BE561683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1194014965144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ECE!$AK$4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ECE!$AL$4:$AX$4</c:f>
              <c:numCache>
                <c:formatCode>General</c:formatCode>
                <c:ptCount val="13"/>
                <c:pt idx="0">
                  <c:v>5</c:v>
                </c:pt>
                <c:pt idx="2">
                  <c:v>3.6</c:v>
                </c:pt>
                <c:pt idx="4">
                  <c:v>2.2000000000000002</c:v>
                </c:pt>
                <c:pt idx="5">
                  <c:v>1.6500000000000001</c:v>
                </c:pt>
                <c:pt idx="6">
                  <c:v>1.1000000000000001</c:v>
                </c:pt>
                <c:pt idx="8">
                  <c:v>0.94000000000000017</c:v>
                </c:pt>
                <c:pt idx="9">
                  <c:v>0.78</c:v>
                </c:pt>
                <c:pt idx="10">
                  <c:v>0.62000000000000011</c:v>
                </c:pt>
                <c:pt idx="11">
                  <c:v>0.46</c:v>
                </c:pt>
                <c:pt idx="1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4E38-961A-689B5BA57877}"/>
            </c:ext>
          </c:extLst>
        </c:ser>
        <c:ser>
          <c:idx val="1"/>
          <c:order val="1"/>
          <c:tx>
            <c:strRef>
              <c:f>ECE!$AK$5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ECE!$AL$5:$AX$5</c:f>
              <c:numCache>
                <c:formatCode>General</c:formatCode>
                <c:ptCount val="13"/>
                <c:pt idx="0">
                  <c:v>1.7</c:v>
                </c:pt>
                <c:pt idx="2">
                  <c:v>1.2</c:v>
                </c:pt>
                <c:pt idx="4">
                  <c:v>0.7</c:v>
                </c:pt>
                <c:pt idx="5">
                  <c:v>0.55000000000000004</c:v>
                </c:pt>
                <c:pt idx="6">
                  <c:v>0.4</c:v>
                </c:pt>
                <c:pt idx="8">
                  <c:v>0.34000000000000008</c:v>
                </c:pt>
                <c:pt idx="9">
                  <c:v>0.28000000000000003</c:v>
                </c:pt>
                <c:pt idx="10">
                  <c:v>0.22000000000000003</c:v>
                </c:pt>
                <c:pt idx="11">
                  <c:v>0.16000000000000003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8-4E38-961A-689B5BA57877}"/>
            </c:ext>
          </c:extLst>
        </c:ser>
        <c:ser>
          <c:idx val="2"/>
          <c:order val="2"/>
          <c:tx>
            <c:strRef>
              <c:f>ECE!$AK$6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ECE!$AL$6:$AX$6</c:f>
              <c:numCache>
                <c:formatCode>General</c:formatCode>
                <c:ptCount val="13"/>
                <c:pt idx="0">
                  <c:v>70.8</c:v>
                </c:pt>
                <c:pt idx="2">
                  <c:v>87.4</c:v>
                </c:pt>
                <c:pt idx="4">
                  <c:v>90.2</c:v>
                </c:pt>
                <c:pt idx="5">
                  <c:v>91.25</c:v>
                </c:pt>
                <c:pt idx="6">
                  <c:v>92.3</c:v>
                </c:pt>
                <c:pt idx="8">
                  <c:v>92.4</c:v>
                </c:pt>
                <c:pt idx="9">
                  <c:v>92.5</c:v>
                </c:pt>
                <c:pt idx="10">
                  <c:v>92.6</c:v>
                </c:pt>
                <c:pt idx="11">
                  <c:v>92.699999999999989</c:v>
                </c:pt>
                <c:pt idx="12">
                  <c:v>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8-4E38-961A-689B5BA57877}"/>
            </c:ext>
          </c:extLst>
        </c:ser>
        <c:ser>
          <c:idx val="3"/>
          <c:order val="3"/>
          <c:tx>
            <c:strRef>
              <c:f>ECE!$AK$7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ECE!$AL$7:$AX$7</c:f>
              <c:numCache>
                <c:formatCode>General</c:formatCode>
                <c:ptCount val="13"/>
                <c:pt idx="0">
                  <c:v>18.399999999999999</c:v>
                </c:pt>
                <c:pt idx="2">
                  <c:v>3.7</c:v>
                </c:pt>
                <c:pt idx="4">
                  <c:v>3</c:v>
                </c:pt>
                <c:pt idx="5">
                  <c:v>2.75</c:v>
                </c:pt>
                <c:pt idx="6">
                  <c:v>2.5</c:v>
                </c:pt>
                <c:pt idx="8">
                  <c:v>2.68</c:v>
                </c:pt>
                <c:pt idx="9">
                  <c:v>2.8600000000000003</c:v>
                </c:pt>
                <c:pt idx="10">
                  <c:v>3.04</c:v>
                </c:pt>
                <c:pt idx="11">
                  <c:v>3.22</c:v>
                </c:pt>
                <c:pt idx="1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8-4E38-961A-689B5BA57877}"/>
            </c:ext>
          </c:extLst>
        </c:ser>
        <c:ser>
          <c:idx val="4"/>
          <c:order val="4"/>
          <c:tx>
            <c:strRef>
              <c:f>ECE!$AK$8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ECE!$AL$8:$AX$8</c:f>
              <c:numCache>
                <c:formatCode>General</c:formatCode>
                <c:ptCount val="13"/>
                <c:pt idx="0">
                  <c:v>0.7</c:v>
                </c:pt>
                <c:pt idx="2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8">
                  <c:v>0.24</c:v>
                </c:pt>
                <c:pt idx="9">
                  <c:v>0.18</c:v>
                </c:pt>
                <c:pt idx="10">
                  <c:v>0.12</c:v>
                </c:pt>
                <c:pt idx="11">
                  <c:v>0.06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8-4E38-961A-689B5BA57877}"/>
            </c:ext>
          </c:extLst>
        </c:ser>
        <c:ser>
          <c:idx val="5"/>
          <c:order val="5"/>
          <c:tx>
            <c:strRef>
              <c:f>ECE!$AK$9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ECE!$AL$9:$AX$9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8-4E38-961A-689B5BA57877}"/>
            </c:ext>
          </c:extLst>
        </c:ser>
        <c:ser>
          <c:idx val="6"/>
          <c:order val="6"/>
          <c:tx>
            <c:strRef>
              <c:f>ECE!$AK$10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ECE!$AL$10:$AX$10</c:f>
              <c:numCache>
                <c:formatCode>General</c:formatCode>
                <c:ptCount val="13"/>
                <c:pt idx="0">
                  <c:v>0.1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8-4E38-961A-689B5BA57877}"/>
            </c:ext>
          </c:extLst>
        </c:ser>
        <c:ser>
          <c:idx val="7"/>
          <c:order val="7"/>
          <c:tx>
            <c:strRef>
              <c:f>ECE!$AK$11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ECE!$AL$3:$AX$3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ECE!$AL$11:$AX$11</c:f>
              <c:numCache>
                <c:formatCode>General</c:formatCode>
                <c:ptCount val="13"/>
                <c:pt idx="0">
                  <c:v>3.4</c:v>
                </c:pt>
                <c:pt idx="2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8">
                  <c:v>3.4000000000000004</c:v>
                </c:pt>
                <c:pt idx="9">
                  <c:v>3.4000000000000004</c:v>
                </c:pt>
                <c:pt idx="10">
                  <c:v>3.4000000000000004</c:v>
                </c:pt>
                <c:pt idx="11">
                  <c:v>3.4000000000000004</c:v>
                </c:pt>
                <c:pt idx="1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8-4E38-961A-689B5BA5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ECE!$AK$17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ECE!$AL$17:$AX$17</c:f>
              <c:numCache>
                <c:formatCode>General</c:formatCode>
                <c:ptCount val="13"/>
                <c:pt idx="0">
                  <c:v>5</c:v>
                </c:pt>
                <c:pt idx="1">
                  <c:v>4.3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3.2</c:v>
                </c:pt>
                <c:pt idx="6">
                  <c:v>3</c:v>
                </c:pt>
                <c:pt idx="7">
                  <c:v>4</c:v>
                </c:pt>
                <c:pt idx="8">
                  <c:v>2.8000000000000003</c:v>
                </c:pt>
                <c:pt idx="9">
                  <c:v>2.5999999999999996</c:v>
                </c:pt>
                <c:pt idx="10">
                  <c:v>2.4000000000000004</c:v>
                </c:pt>
                <c:pt idx="11">
                  <c:v>2.2000000000000002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7-4023-890B-01C9842B62F0}"/>
            </c:ext>
          </c:extLst>
        </c:ser>
        <c:ser>
          <c:idx val="1"/>
          <c:order val="1"/>
          <c:tx>
            <c:strRef>
              <c:f>ECE!$AK$18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ECE!$AL$18:$AX$18</c:f>
              <c:numCache>
                <c:formatCode>General</c:formatCode>
                <c:ptCount val="13"/>
                <c:pt idx="0">
                  <c:v>1.7</c:v>
                </c:pt>
                <c:pt idx="1">
                  <c:v>1.45</c:v>
                </c:pt>
                <c:pt idx="2">
                  <c:v>1.2</c:v>
                </c:pt>
                <c:pt idx="3">
                  <c:v>1.1499999999999999</c:v>
                </c:pt>
                <c:pt idx="4">
                  <c:v>1.1000000000000001</c:v>
                </c:pt>
                <c:pt idx="5">
                  <c:v>1.05</c:v>
                </c:pt>
                <c:pt idx="6">
                  <c:v>1</c:v>
                </c:pt>
                <c:pt idx="8">
                  <c:v>0.94000000000000006</c:v>
                </c:pt>
                <c:pt idx="9">
                  <c:v>0.87999999999999989</c:v>
                </c:pt>
                <c:pt idx="10">
                  <c:v>0.82000000000000006</c:v>
                </c:pt>
                <c:pt idx="11">
                  <c:v>0.76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7-4023-890B-01C9842B62F0}"/>
            </c:ext>
          </c:extLst>
        </c:ser>
        <c:ser>
          <c:idx val="2"/>
          <c:order val="2"/>
          <c:tx>
            <c:strRef>
              <c:f>ECE!$AK$19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ECE!$AL$19:$AX$19</c:f>
              <c:numCache>
                <c:formatCode>0</c:formatCode>
                <c:ptCount val="13"/>
                <c:pt idx="0" formatCode="General">
                  <c:v>70.8</c:v>
                </c:pt>
                <c:pt idx="1">
                  <c:v>60.141843971631204</c:v>
                </c:pt>
                <c:pt idx="2" formatCode="General">
                  <c:v>87.4</c:v>
                </c:pt>
                <c:pt idx="3">
                  <c:v>57.525083612040127</c:v>
                </c:pt>
                <c:pt idx="4" formatCode="General">
                  <c:v>87.5</c:v>
                </c:pt>
                <c:pt idx="5" formatCode="General">
                  <c:v>87.6</c:v>
                </c:pt>
                <c:pt idx="6" formatCode="General">
                  <c:v>87.7</c:v>
                </c:pt>
                <c:pt idx="7">
                  <c:v>51.92307692307692</c:v>
                </c:pt>
                <c:pt idx="8" formatCode="General">
                  <c:v>87.780000000000015</c:v>
                </c:pt>
                <c:pt idx="9" formatCode="General">
                  <c:v>87.86</c:v>
                </c:pt>
                <c:pt idx="10" formatCode="General">
                  <c:v>87.94</c:v>
                </c:pt>
                <c:pt idx="11" formatCode="General">
                  <c:v>88.02000000000001</c:v>
                </c:pt>
                <c:pt idx="12" formatCode="General">
                  <c:v>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7-4023-890B-01C9842B62F0}"/>
            </c:ext>
          </c:extLst>
        </c:ser>
        <c:ser>
          <c:idx val="3"/>
          <c:order val="3"/>
          <c:tx>
            <c:strRef>
              <c:f>ECE!$AK$20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ECE!$AL$20:$AX$20</c:f>
              <c:numCache>
                <c:formatCode>0</c:formatCode>
                <c:ptCount val="13"/>
                <c:pt idx="0" formatCode="General">
                  <c:v>18.399999999999999</c:v>
                </c:pt>
                <c:pt idx="1">
                  <c:v>6.6193853427895979</c:v>
                </c:pt>
                <c:pt idx="2" formatCode="General">
                  <c:v>3.7</c:v>
                </c:pt>
                <c:pt idx="3">
                  <c:v>6.1156235069278546</c:v>
                </c:pt>
                <c:pt idx="4" formatCode="General">
                  <c:v>3.4</c:v>
                </c:pt>
                <c:pt idx="5" formatCode="General">
                  <c:v>3.15</c:v>
                </c:pt>
                <c:pt idx="6" formatCode="General">
                  <c:v>2.9</c:v>
                </c:pt>
                <c:pt idx="7">
                  <c:v>4.8076923076923075</c:v>
                </c:pt>
                <c:pt idx="8" formatCode="General">
                  <c:v>2.6599999999999997</c:v>
                </c:pt>
                <c:pt idx="9" formatCode="General">
                  <c:v>2.42</c:v>
                </c:pt>
                <c:pt idx="10" formatCode="General">
                  <c:v>2.1799999999999997</c:v>
                </c:pt>
                <c:pt idx="11" formatCode="General">
                  <c:v>1.94</c:v>
                </c:pt>
                <c:pt idx="12" formatCode="General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7-4023-890B-01C9842B62F0}"/>
            </c:ext>
          </c:extLst>
        </c:ser>
        <c:ser>
          <c:idx val="4"/>
          <c:order val="4"/>
          <c:tx>
            <c:strRef>
              <c:f>ECE!$AK$21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ECE!$AL$21:$AX$21</c:f>
              <c:numCache>
                <c:formatCode>0</c:formatCode>
                <c:ptCount val="13"/>
                <c:pt idx="0" formatCode="General">
                  <c:v>0.7</c:v>
                </c:pt>
                <c:pt idx="1">
                  <c:v>8.5106382978723403</c:v>
                </c:pt>
                <c:pt idx="2" formatCode="General">
                  <c:v>0.6</c:v>
                </c:pt>
                <c:pt idx="3">
                  <c:v>8.5045389393215469</c:v>
                </c:pt>
                <c:pt idx="4" formatCode="General">
                  <c:v>0.6</c:v>
                </c:pt>
                <c:pt idx="5" formatCode="General">
                  <c:v>0.55000000000000004</c:v>
                </c:pt>
                <c:pt idx="6" formatCode="General">
                  <c:v>0.5</c:v>
                </c:pt>
                <c:pt idx="7">
                  <c:v>7.5</c:v>
                </c:pt>
                <c:pt idx="8" formatCode="General">
                  <c:v>0.46</c:v>
                </c:pt>
                <c:pt idx="9" formatCode="General">
                  <c:v>0.42</c:v>
                </c:pt>
                <c:pt idx="10" formatCode="General">
                  <c:v>0.38</c:v>
                </c:pt>
                <c:pt idx="11" formatCode="General">
                  <c:v>0.33999999999999997</c:v>
                </c:pt>
                <c:pt idx="12" formatCode="General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7-4023-890B-01C9842B62F0}"/>
            </c:ext>
          </c:extLst>
        </c:ser>
        <c:ser>
          <c:idx val="5"/>
          <c:order val="5"/>
          <c:tx>
            <c:strRef>
              <c:f>ECE!$AK$22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7-4023-890B-01C9842B62F0}"/>
            </c:ext>
          </c:extLst>
        </c:ser>
        <c:ser>
          <c:idx val="6"/>
          <c:order val="6"/>
          <c:tx>
            <c:strRef>
              <c:f>ECE!$AK$23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ECE!$AL$23:$AX$23</c:f>
              <c:numCache>
                <c:formatCode>0</c:formatCode>
                <c:ptCount val="13"/>
                <c:pt idx="0" formatCode="General">
                  <c:v>0.1</c:v>
                </c:pt>
                <c:pt idx="1">
                  <c:v>19.290780141843971</c:v>
                </c:pt>
                <c:pt idx="2" formatCode="General">
                  <c:v>0</c:v>
                </c:pt>
                <c:pt idx="3">
                  <c:v>23.50692785475394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31.923076923076927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57-4023-890B-01C9842B62F0}"/>
            </c:ext>
          </c:extLst>
        </c:ser>
        <c:ser>
          <c:idx val="7"/>
          <c:order val="7"/>
          <c:tx>
            <c:strRef>
              <c:f>ECE!$AK$24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ECE!$AL$16:$AX$16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ECE!$AL$24:$AX$24</c:f>
              <c:numCache>
                <c:formatCode>General</c:formatCode>
                <c:ptCount val="13"/>
                <c:pt idx="0">
                  <c:v>3.4</c:v>
                </c:pt>
                <c:pt idx="2">
                  <c:v>3.4</c:v>
                </c:pt>
                <c:pt idx="4">
                  <c:v>3.9</c:v>
                </c:pt>
                <c:pt idx="5">
                  <c:v>4.4000000000000004</c:v>
                </c:pt>
                <c:pt idx="6">
                  <c:v>4.9000000000000004</c:v>
                </c:pt>
                <c:pt idx="8">
                  <c:v>5.3800000000000008</c:v>
                </c:pt>
                <c:pt idx="9">
                  <c:v>5.8599999999999994</c:v>
                </c:pt>
                <c:pt idx="10">
                  <c:v>6.34</c:v>
                </c:pt>
                <c:pt idx="11">
                  <c:v>6.82</c:v>
                </c:pt>
                <c:pt idx="1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57-4023-890B-01C9842B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7339944989605E-2"/>
          <c:y val="4.7379158982307372E-2"/>
          <c:w val="0.7021103545457914"/>
          <c:h val="0.723841077380639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ECS!$AK$17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ECS!$AL$17:$AX$17</c:f>
              <c:numCache>
                <c:formatCode>General</c:formatCode>
                <c:ptCount val="13"/>
                <c:pt idx="0">
                  <c:v>4.8</c:v>
                </c:pt>
                <c:pt idx="1">
                  <c:v>4.6500000000000004</c:v>
                </c:pt>
                <c:pt idx="2">
                  <c:v>4.5</c:v>
                </c:pt>
                <c:pt idx="3">
                  <c:v>4.4000000000000004</c:v>
                </c:pt>
                <c:pt idx="4">
                  <c:v>4.3</c:v>
                </c:pt>
                <c:pt idx="5">
                  <c:v>4</c:v>
                </c:pt>
                <c:pt idx="6">
                  <c:v>3.7</c:v>
                </c:pt>
                <c:pt idx="7">
                  <c:v>4.9000000000000004</c:v>
                </c:pt>
                <c:pt idx="8">
                  <c:v>3.4200000000000004</c:v>
                </c:pt>
                <c:pt idx="9">
                  <c:v>3.14</c:v>
                </c:pt>
                <c:pt idx="10">
                  <c:v>2.8600000000000003</c:v>
                </c:pt>
                <c:pt idx="11">
                  <c:v>2.58</c:v>
                </c:pt>
                <c:pt idx="1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D-490D-BE3A-CB036CA0282D}"/>
            </c:ext>
          </c:extLst>
        </c:ser>
        <c:ser>
          <c:idx val="1"/>
          <c:order val="1"/>
          <c:tx>
            <c:strRef>
              <c:f>ECS!$AK$18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ECS!$AL$18:$AX$18</c:f>
              <c:numCache>
                <c:formatCode>General</c:formatCode>
                <c:ptCount val="13"/>
                <c:pt idx="0">
                  <c:v>1.6</c:v>
                </c:pt>
                <c:pt idx="1">
                  <c:v>1.55</c:v>
                </c:pt>
                <c:pt idx="2">
                  <c:v>1.5</c:v>
                </c:pt>
                <c:pt idx="3">
                  <c:v>1.45</c:v>
                </c:pt>
                <c:pt idx="4">
                  <c:v>1.4</c:v>
                </c:pt>
                <c:pt idx="5">
                  <c:v>1.2999999999999998</c:v>
                </c:pt>
                <c:pt idx="6">
                  <c:v>1.2</c:v>
                </c:pt>
                <c:pt idx="8">
                  <c:v>1.1200000000000001</c:v>
                </c:pt>
                <c:pt idx="9">
                  <c:v>1.04</c:v>
                </c:pt>
                <c:pt idx="10">
                  <c:v>0.96</c:v>
                </c:pt>
                <c:pt idx="11">
                  <c:v>0.88000000000000012</c:v>
                </c:pt>
                <c:pt idx="1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D-490D-BE3A-CB036CA0282D}"/>
            </c:ext>
          </c:extLst>
        </c:ser>
        <c:ser>
          <c:idx val="2"/>
          <c:order val="2"/>
          <c:tx>
            <c:strRef>
              <c:f>ECS!$AK$19</c:f>
              <c:strCache>
                <c:ptCount val="1"/>
                <c:pt idx="0">
                  <c:v>LDV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ECS!$AL$19:$AX$19</c:f>
              <c:numCache>
                <c:formatCode>0</c:formatCode>
                <c:ptCount val="13"/>
                <c:pt idx="0" formatCode="General">
                  <c:v>70.400000000000006</c:v>
                </c:pt>
                <c:pt idx="1">
                  <c:v>59.887005649717516</c:v>
                </c:pt>
                <c:pt idx="2" formatCode="General">
                  <c:v>86</c:v>
                </c:pt>
                <c:pt idx="3">
                  <c:v>56.872933396315545</c:v>
                </c:pt>
                <c:pt idx="4" formatCode="General">
                  <c:v>86.2</c:v>
                </c:pt>
                <c:pt idx="5" formatCode="General">
                  <c:v>86.35</c:v>
                </c:pt>
                <c:pt idx="6" formatCode="General">
                  <c:v>86.5</c:v>
                </c:pt>
                <c:pt idx="7">
                  <c:v>51.477597712106764</c:v>
                </c:pt>
                <c:pt idx="8" formatCode="General">
                  <c:v>86.7</c:v>
                </c:pt>
                <c:pt idx="9" formatCode="General">
                  <c:v>86.9</c:v>
                </c:pt>
                <c:pt idx="10" formatCode="General">
                  <c:v>87.1</c:v>
                </c:pt>
                <c:pt idx="11" formatCode="General">
                  <c:v>87.3</c:v>
                </c:pt>
                <c:pt idx="12" formatCode="General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D-490D-BE3A-CB036CA0282D}"/>
            </c:ext>
          </c:extLst>
        </c:ser>
        <c:ser>
          <c:idx val="3"/>
          <c:order val="3"/>
          <c:tx>
            <c:strRef>
              <c:f>ECS!$AK$20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ECS!$AL$20:$AX$20</c:f>
              <c:numCache>
                <c:formatCode>0</c:formatCode>
                <c:ptCount val="13"/>
                <c:pt idx="0" formatCode="General">
                  <c:v>17.5</c:v>
                </c:pt>
                <c:pt idx="1">
                  <c:v>6.5913370998116756</c:v>
                </c:pt>
                <c:pt idx="2" formatCode="General">
                  <c:v>2.7</c:v>
                </c:pt>
                <c:pt idx="3">
                  <c:v>6.0462919225318847</c:v>
                </c:pt>
                <c:pt idx="4" formatCode="General">
                  <c:v>2.5</c:v>
                </c:pt>
                <c:pt idx="5" formatCode="General">
                  <c:v>2.35</c:v>
                </c:pt>
                <c:pt idx="6" formatCode="General">
                  <c:v>2.2000000000000002</c:v>
                </c:pt>
                <c:pt idx="7">
                  <c:v>4.7664442326024785</c:v>
                </c:pt>
                <c:pt idx="8" formatCode="General">
                  <c:v>2.0200000000000005</c:v>
                </c:pt>
                <c:pt idx="9" formatCode="General">
                  <c:v>1.84</c:v>
                </c:pt>
                <c:pt idx="10" formatCode="General">
                  <c:v>1.6600000000000001</c:v>
                </c:pt>
                <c:pt idx="11" formatCode="General">
                  <c:v>1.48</c:v>
                </c:pt>
                <c:pt idx="12" formatCode="General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D-490D-BE3A-CB036CA0282D}"/>
            </c:ext>
          </c:extLst>
        </c:ser>
        <c:ser>
          <c:idx val="4"/>
          <c:order val="4"/>
          <c:tx>
            <c:strRef>
              <c:f>ECS!$AK$21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ECS!$AL$21:$AX$21</c:f>
              <c:numCache>
                <c:formatCode>0</c:formatCode>
                <c:ptCount val="13"/>
                <c:pt idx="0" formatCode="General">
                  <c:v>1.3</c:v>
                </c:pt>
                <c:pt idx="1">
                  <c:v>8.4745762711864412</c:v>
                </c:pt>
                <c:pt idx="2" formatCode="General">
                  <c:v>1.3</c:v>
                </c:pt>
                <c:pt idx="3">
                  <c:v>8.408124704770902</c:v>
                </c:pt>
                <c:pt idx="4" formatCode="General">
                  <c:v>1.2</c:v>
                </c:pt>
                <c:pt idx="5" formatCode="General">
                  <c:v>1.1000000000000001</c:v>
                </c:pt>
                <c:pt idx="6" formatCode="General">
                  <c:v>1</c:v>
                </c:pt>
                <c:pt idx="7">
                  <c:v>7.4356530028598664</c:v>
                </c:pt>
                <c:pt idx="8" formatCode="General">
                  <c:v>0.9</c:v>
                </c:pt>
                <c:pt idx="9" formatCode="General">
                  <c:v>0.8</c:v>
                </c:pt>
                <c:pt idx="10" formatCode="General">
                  <c:v>0.7</c:v>
                </c:pt>
                <c:pt idx="11" formatCode="General">
                  <c:v>0.60000000000000009</c:v>
                </c:pt>
                <c:pt idx="12" formatCode="General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D-490D-BE3A-CB036CA0282D}"/>
            </c:ext>
          </c:extLst>
        </c:ser>
        <c:ser>
          <c:idx val="5"/>
          <c:order val="5"/>
          <c:tx>
            <c:strRef>
              <c:f>ECS!$AK$22</c:f>
              <c:strCache>
                <c:ptCount val="1"/>
                <c:pt idx="0">
                  <c:v>Rail-HSR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ECS!$AL$22:$AX$22</c:f>
              <c:numCache>
                <c:formatCode>General</c:formatCode>
                <c:ptCount val="13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D-490D-BE3A-CB036CA0282D}"/>
            </c:ext>
          </c:extLst>
        </c:ser>
        <c:ser>
          <c:idx val="6"/>
          <c:order val="6"/>
          <c:tx>
            <c:strRef>
              <c:f>ECS!$AK$23</c:f>
              <c:strCache>
                <c:ptCount val="1"/>
                <c:pt idx="0">
                  <c:v>AvDom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ECS!$AL$23:$AX$23</c:f>
              <c:numCache>
                <c:formatCode>0</c:formatCode>
                <c:ptCount val="13"/>
                <c:pt idx="0" formatCode="General">
                  <c:v>0.4</c:v>
                </c:pt>
                <c:pt idx="1">
                  <c:v>19.209039548022595</c:v>
                </c:pt>
                <c:pt idx="2" formatCode="General">
                  <c:v>0</c:v>
                </c:pt>
                <c:pt idx="3">
                  <c:v>23.240434577231934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31.64918970448046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D-490D-BE3A-CB036CA0282D}"/>
            </c:ext>
          </c:extLst>
        </c:ser>
        <c:ser>
          <c:idx val="7"/>
          <c:order val="7"/>
          <c:tx>
            <c:strRef>
              <c:f>ECS!$AK$24</c:f>
              <c:strCache>
                <c:ptCount val="1"/>
                <c:pt idx="0">
                  <c:v>AvInt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ECS!$AL$16:$AX$16</c:f>
              <c:strCache>
                <c:ptCount val="13"/>
                <c:pt idx="0">
                  <c:v>2010</c:v>
                </c:pt>
                <c:pt idx="1">
                  <c:v>ETP15</c:v>
                </c:pt>
                <c:pt idx="2">
                  <c:v>2020</c:v>
                </c:pt>
                <c:pt idx="3">
                  <c:v>ETP25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  <c:pt idx="7">
                  <c:v>ETP50</c:v>
                </c:pt>
                <c:pt idx="8">
                  <c:v>2060</c:v>
                </c:pt>
                <c:pt idx="9">
                  <c:v>2070</c:v>
                </c:pt>
                <c:pt idx="10">
                  <c:v>2080</c:v>
                </c:pt>
                <c:pt idx="11">
                  <c:v>2090</c:v>
                </c:pt>
                <c:pt idx="12">
                  <c:v>2100</c:v>
                </c:pt>
              </c:strCache>
            </c:strRef>
          </c:cat>
          <c:val>
            <c:numRef>
              <c:f>ECS!$AL$24:$AX$24</c:f>
              <c:numCache>
                <c:formatCode>General</c:formatCode>
                <c:ptCount val="13"/>
                <c:pt idx="0">
                  <c:v>3.9</c:v>
                </c:pt>
                <c:pt idx="2">
                  <c:v>3.9</c:v>
                </c:pt>
                <c:pt idx="4">
                  <c:v>4.4000000000000004</c:v>
                </c:pt>
                <c:pt idx="5">
                  <c:v>4.8499999999999996</c:v>
                </c:pt>
                <c:pt idx="6">
                  <c:v>5.3</c:v>
                </c:pt>
                <c:pt idx="8">
                  <c:v>5.74</c:v>
                </c:pt>
                <c:pt idx="9">
                  <c:v>6.18</c:v>
                </c:pt>
                <c:pt idx="10">
                  <c:v>6.62</c:v>
                </c:pt>
                <c:pt idx="11">
                  <c:v>7.0600000000000005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ED-490D-BE3A-CB036CA0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31472"/>
        <c:axId val="1367298416"/>
      </c:barChart>
      <c:catAx>
        <c:axId val="2104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67298416"/>
        <c:crosses val="autoZero"/>
        <c:auto val="1"/>
        <c:lblAlgn val="ctr"/>
        <c:lblOffset val="100"/>
        <c:noMultiLvlLbl val="0"/>
      </c:catAx>
      <c:valAx>
        <c:axId val="1367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1706223525186"/>
          <c:y val="4.3456292375564518E-2"/>
          <c:w val="0.19128285402051415"/>
          <c:h val="0.95654370762443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image" Target="../media/image15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E3915-1374-43B3-925D-6764D7F3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F9670-F147-47CD-A9B0-18CC7D9E8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20142E-70EE-4FBB-B2B6-5DFCB124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3ACCE-DFF3-4E6E-851D-07DC2C3DC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3C001-12B7-4569-A17A-EAB68197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E55A7-6ABF-4791-BBFA-4B842235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0A856-C8D8-494E-86D8-FF3531CA9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49976-C970-4D81-BB66-E20F3A7B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2AF81-8322-48C0-B794-6757BFD2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BE320-7C8B-4103-909B-3F3B797D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C48CC-F5A9-46B8-B764-46E5882E3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4FC297-31CB-4412-8A34-A1CF5A3B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45DFA-1D34-4B0A-9E21-61A82D86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D0368-0652-4C50-B8F6-3487DCE96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68B40-6332-4481-A3F8-C0C566794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CF6EEE-5311-4D2C-9CBB-635D016CA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AC67A-00C5-4BE8-85C1-2CD6455D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B0276-DF4D-42B8-9E9C-439FA31B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71194-D76B-4BF1-971A-985719D6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EB5794-6EF1-4851-9A38-C3789F7D0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8F399-0462-4695-B6B9-6C7ABA36B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95A4B-2490-4D3B-BC36-13B4AA659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20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20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9AC67-8641-46FE-82EB-07D095788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477693</xdr:colOff>
      <xdr:row>13</xdr:row>
      <xdr:rowOff>117432</xdr:rowOff>
    </xdr:from>
    <xdr:to>
      <xdr:col>20</xdr:col>
      <xdr:colOff>325463</xdr:colOff>
      <xdr:row>26</xdr:row>
      <xdr:rowOff>3674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9DE44D-979A-474A-944E-C5E02004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75ED4-039F-4C27-A08C-5B7303262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F6A2E-5CE9-41DE-BCD5-282AE499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82549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82549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026E6-4E34-4AF4-A396-21645360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BDF57-9ADA-4C67-8251-75BFE815B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7EFE9-5785-4891-BA1A-E7E6E5B7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D236D-E851-409E-8523-060C08613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0F843-A644-4247-8F62-39135240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927A0-6B0C-47AB-88C7-C613A676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78264-B77B-4027-8F51-7768909AF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EA26A-7BCB-4614-994D-48D42B11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D3DF4-5A59-4236-BC3D-185190B43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411167</xdr:colOff>
      <xdr:row>13</xdr:row>
      <xdr:rowOff>162426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AC17D-0A1C-444D-8CAB-5794E268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2D3FA-15EE-415B-BAB0-50905544B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EC679-FB63-4B0D-AD6D-F7319DD4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C3F88-9C33-44C1-9A6F-D397F2B0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29F6E-B4CC-42FA-BF80-EB35D19C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1</xdr:row>
      <xdr:rowOff>0</xdr:rowOff>
    </xdr:from>
    <xdr:to>
      <xdr:col>32</xdr:col>
      <xdr:colOff>381007</xdr:colOff>
      <xdr:row>18</xdr:row>
      <xdr:rowOff>76199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7400" cy="3295650"/>
        </a:xfrm>
        <a:prstGeom prst="rect">
          <a:avLst/>
        </a:prstGeom>
      </xdr:spPr>
    </xdr:pic>
    <xdr:clientData/>
  </xdr:twoCellAnchor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D011D-6903-44B9-8235-D2B2E0196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13B67-61BC-4E5A-9F57-263D790A0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493568</xdr:colOff>
      <xdr:row>0</xdr:row>
      <xdr:rowOff>207817</xdr:rowOff>
    </xdr:from>
    <xdr:to>
      <xdr:col>20</xdr:col>
      <xdr:colOff>341338</xdr:colOff>
      <xdr:row>12</xdr:row>
      <xdr:rowOff>140199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0603B-D608-4951-A580-7F535F083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534966</xdr:colOff>
      <xdr:row>14</xdr:row>
      <xdr:rowOff>0</xdr:rowOff>
    </xdr:from>
    <xdr:to>
      <xdr:col>20</xdr:col>
      <xdr:colOff>334224</xdr:colOff>
      <xdr:row>26</xdr:row>
      <xdr:rowOff>150881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F509F-EA89-4AFC-9412-C51A615D6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27"/>
  <sheetViews>
    <sheetView topLeftCell="B1" zoomScale="51" zoomScaleNormal="51" workbookViewId="0">
      <selection activeCell="S47" sqref="S47"/>
    </sheetView>
  </sheetViews>
  <sheetFormatPr defaultRowHeight="14.5" x14ac:dyDescent="0.35"/>
  <cols>
    <col min="1" max="1" width="52.453125" customWidth="1" collapsed="1"/>
    <col min="3" max="3" width="24.54296875" customWidth="1" collapsed="1"/>
    <col min="4" max="4" width="10.453125" customWidth="1" collapsed="1"/>
    <col min="6" max="9" width="11.26953125" bestFit="1" customWidth="1" collapsed="1"/>
    <col min="24" max="24" width="24.7265625" customWidth="1" collapsed="1"/>
    <col min="37" max="59" width="9.1796875" style="77" collapsed="1"/>
  </cols>
  <sheetData>
    <row r="1" spans="1:58" ht="21" x14ac:dyDescent="0.5">
      <c r="A1" s="7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8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8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  <c r="BA3" s="78"/>
      <c r="BB3" s="78"/>
      <c r="BC3" s="78"/>
      <c r="BD3" s="78"/>
      <c r="BE3" s="78"/>
      <c r="BF3" s="78"/>
    </row>
    <row r="4" spans="1:58" x14ac:dyDescent="0.35">
      <c r="A4" t="s">
        <v>132</v>
      </c>
      <c r="B4" t="s">
        <v>12</v>
      </c>
      <c r="C4" t="s">
        <v>13</v>
      </c>
      <c r="D4" t="s">
        <v>118</v>
      </c>
      <c r="E4" t="s">
        <v>119</v>
      </c>
      <c r="F4">
        <v>7.5</v>
      </c>
      <c r="G4">
        <v>7.5</v>
      </c>
      <c r="H4">
        <v>7.5</v>
      </c>
      <c r="I4">
        <v>7.5</v>
      </c>
      <c r="J4">
        <v>7.5</v>
      </c>
      <c r="K4">
        <v>7.5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1.1000000000000001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8" x14ac:dyDescent="0.35">
      <c r="A5" t="s">
        <v>11</v>
      </c>
      <c r="B5" t="s">
        <v>12</v>
      </c>
      <c r="C5" t="s">
        <v>13</v>
      </c>
      <c r="D5" t="s">
        <v>118</v>
      </c>
      <c r="E5" t="s">
        <v>119</v>
      </c>
      <c r="F5">
        <v>81.8</v>
      </c>
      <c r="G5">
        <v>90.4</v>
      </c>
      <c r="H5">
        <v>90.3</v>
      </c>
      <c r="I5">
        <v>90.3</v>
      </c>
      <c r="J5">
        <v>89.6</v>
      </c>
      <c r="K5">
        <v>91.9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0.4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8" x14ac:dyDescent="0.35">
      <c r="A6" t="s">
        <v>10</v>
      </c>
      <c r="B6" t="s">
        <v>12</v>
      </c>
      <c r="C6" t="s">
        <v>13</v>
      </c>
      <c r="D6" t="s">
        <v>118</v>
      </c>
      <c r="E6" t="s">
        <v>119</v>
      </c>
      <c r="F6">
        <v>7.1</v>
      </c>
      <c r="G6">
        <v>0.3</v>
      </c>
      <c r="H6">
        <v>0.3</v>
      </c>
      <c r="I6">
        <v>0.3</v>
      </c>
      <c r="J6">
        <v>0.4</v>
      </c>
      <c r="K6">
        <v>0.5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81.8</v>
      </c>
      <c r="AN6" s="77">
        <f t="shared" ref="AN6:AN8" si="3">G5</f>
        <v>90.4</v>
      </c>
      <c r="AP6" s="77">
        <f>H5</f>
        <v>90.3</v>
      </c>
      <c r="AQ6" s="77">
        <f t="shared" si="2"/>
        <v>90.3</v>
      </c>
      <c r="AR6" s="77">
        <f>I5</f>
        <v>90.3</v>
      </c>
      <c r="AT6" s="84">
        <f t="shared" si="1"/>
        <v>90.16</v>
      </c>
      <c r="AU6" s="84">
        <f t="shared" si="1"/>
        <v>90.02</v>
      </c>
      <c r="AV6" s="84">
        <f t="shared" si="1"/>
        <v>89.88</v>
      </c>
      <c r="AW6" s="84">
        <f t="shared" si="1"/>
        <v>89.74</v>
      </c>
      <c r="AX6" s="77">
        <f>J5</f>
        <v>89.6</v>
      </c>
    </row>
    <row r="7" spans="1:58" x14ac:dyDescent="0.35">
      <c r="A7" t="s">
        <v>45</v>
      </c>
      <c r="B7" t="s">
        <v>12</v>
      </c>
      <c r="C7" t="s">
        <v>13</v>
      </c>
      <c r="D7" t="s">
        <v>118</v>
      </c>
      <c r="E7" t="s">
        <v>119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7.1</v>
      </c>
      <c r="AN7" s="77">
        <f t="shared" si="3"/>
        <v>0.3</v>
      </c>
      <c r="AP7" s="77">
        <f>H6</f>
        <v>0.3</v>
      </c>
      <c r="AQ7" s="77">
        <f t="shared" si="2"/>
        <v>0.3</v>
      </c>
      <c r="AR7" s="77">
        <f>I6</f>
        <v>0.3</v>
      </c>
      <c r="AT7" s="84">
        <f t="shared" si="1"/>
        <v>0.32</v>
      </c>
      <c r="AU7" s="84">
        <f t="shared" si="1"/>
        <v>0.34</v>
      </c>
      <c r="AV7" s="84">
        <f t="shared" si="1"/>
        <v>0.36</v>
      </c>
      <c r="AW7" s="84">
        <f t="shared" si="1"/>
        <v>0.38000000000000006</v>
      </c>
      <c r="AX7" s="77">
        <f>J6</f>
        <v>0.4</v>
      </c>
    </row>
    <row r="8" spans="1:58" x14ac:dyDescent="0.35">
      <c r="A8" t="s">
        <v>8</v>
      </c>
      <c r="B8" t="s">
        <v>12</v>
      </c>
      <c r="C8" t="s">
        <v>13</v>
      </c>
      <c r="D8" t="s">
        <v>118</v>
      </c>
      <c r="E8" t="s">
        <v>119</v>
      </c>
      <c r="F8">
        <v>2.1</v>
      </c>
      <c r="G8">
        <v>1.7</v>
      </c>
      <c r="H8">
        <v>1.9</v>
      </c>
      <c r="I8">
        <v>2</v>
      </c>
      <c r="J8">
        <v>2.6</v>
      </c>
      <c r="K8">
        <v>0.1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</v>
      </c>
      <c r="AN8" s="77">
        <f t="shared" si="3"/>
        <v>0</v>
      </c>
      <c r="AP8" s="77">
        <f>H7</f>
        <v>0</v>
      </c>
      <c r="AQ8" s="77">
        <f t="shared" si="2"/>
        <v>0</v>
      </c>
      <c r="AR8" s="77">
        <f>I7</f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77">
        <f>J7</f>
        <v>0</v>
      </c>
    </row>
    <row r="9" spans="1:58" x14ac:dyDescent="0.35">
      <c r="A9" t="s">
        <v>44</v>
      </c>
      <c r="B9" t="s">
        <v>12</v>
      </c>
      <c r="C9" t="s">
        <v>13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8" x14ac:dyDescent="0.35">
      <c r="A10" t="s">
        <v>80</v>
      </c>
      <c r="B10" t="s">
        <v>12</v>
      </c>
      <c r="C10" t="s">
        <v>13</v>
      </c>
      <c r="D10" t="s">
        <v>118</v>
      </c>
      <c r="E10" t="s">
        <v>119</v>
      </c>
      <c r="F10">
        <v>1.1000000000000001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2.1</v>
      </c>
      <c r="AN10" s="77">
        <f t="shared" ref="AN10" si="5">G8</f>
        <v>1.7</v>
      </c>
      <c r="AP10" s="77">
        <f>H8</f>
        <v>1.9</v>
      </c>
      <c r="AQ10" s="77">
        <f t="shared" si="2"/>
        <v>1.95</v>
      </c>
      <c r="AR10" s="77">
        <f>I8</f>
        <v>2</v>
      </c>
      <c r="AT10" s="84">
        <f t="shared" si="1"/>
        <v>2.12</v>
      </c>
      <c r="AU10" s="84">
        <f t="shared" si="1"/>
        <v>2.2400000000000002</v>
      </c>
      <c r="AV10" s="84">
        <f t="shared" si="1"/>
        <v>2.3600000000000003</v>
      </c>
      <c r="AW10" s="84">
        <f t="shared" si="1"/>
        <v>2.48</v>
      </c>
      <c r="AX10" s="77">
        <f>J8</f>
        <v>2.6</v>
      </c>
    </row>
    <row r="11" spans="1:58" x14ac:dyDescent="0.35">
      <c r="A11" t="s">
        <v>81</v>
      </c>
      <c r="B11" t="s">
        <v>12</v>
      </c>
      <c r="C11" t="s">
        <v>13</v>
      </c>
      <c r="D11" t="s">
        <v>118</v>
      </c>
      <c r="E11" t="s">
        <v>119</v>
      </c>
      <c r="F11">
        <v>0.4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7.5</v>
      </c>
      <c r="AN11" s="77">
        <f t="shared" ref="AN11" si="6">G4</f>
        <v>7.5</v>
      </c>
      <c r="AP11" s="77">
        <f>H4</f>
        <v>7.5</v>
      </c>
      <c r="AQ11" s="77">
        <f t="shared" si="2"/>
        <v>7.5</v>
      </c>
      <c r="AR11" s="77">
        <f>I4</f>
        <v>7.5</v>
      </c>
      <c r="AT11" s="84">
        <f t="shared" si="1"/>
        <v>7.5</v>
      </c>
      <c r="AU11" s="84">
        <f t="shared" si="1"/>
        <v>7.5</v>
      </c>
      <c r="AV11" s="84">
        <f t="shared" si="1"/>
        <v>7.5</v>
      </c>
      <c r="AW11" s="84">
        <f t="shared" si="1"/>
        <v>7.5</v>
      </c>
      <c r="AX11" s="77">
        <f>J4</f>
        <v>7.5</v>
      </c>
    </row>
    <row r="12" spans="1:58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99.999999999999986</v>
      </c>
      <c r="G12" s="28">
        <f t="shared" si="7"/>
        <v>99.9</v>
      </c>
      <c r="H12" s="28">
        <f t="shared" si="7"/>
        <v>100</v>
      </c>
      <c r="I12" s="28">
        <f t="shared" si="7"/>
        <v>100.1</v>
      </c>
      <c r="J12" s="28">
        <f t="shared" si="7"/>
        <v>100.1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8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8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8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BA15" s="78"/>
      <c r="BB15" s="78"/>
      <c r="BC15" s="78"/>
      <c r="BD15" s="78"/>
      <c r="BE15" s="78"/>
      <c r="BF15" s="78"/>
    </row>
    <row r="16" spans="1:58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13</v>
      </c>
      <c r="D17" t="s">
        <v>118</v>
      </c>
      <c r="E17" t="s">
        <v>119</v>
      </c>
      <c r="F17">
        <v>7.5</v>
      </c>
      <c r="G17">
        <v>7.5</v>
      </c>
      <c r="H17">
        <v>7.5</v>
      </c>
      <c r="I17">
        <v>7.5</v>
      </c>
      <c r="J17">
        <v>7.5</v>
      </c>
      <c r="K17">
        <v>7.5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1.1000000000000001</v>
      </c>
      <c r="AM17" s="77">
        <f>0.5*(AL17+AN17)</f>
        <v>1.05</v>
      </c>
      <c r="AN17" s="77">
        <f t="shared" ref="AN17:AN18" si="8">G23</f>
        <v>1</v>
      </c>
      <c r="AO17" s="77">
        <f>0.5*(AN17+AP17)</f>
        <v>1</v>
      </c>
      <c r="AP17" s="77">
        <f>H23</f>
        <v>1</v>
      </c>
      <c r="AQ17" s="77">
        <f>0.5*(AP17+AR17)</f>
        <v>1</v>
      </c>
      <c r="AR17" s="77">
        <f>I23</f>
        <v>1</v>
      </c>
      <c r="AS17" s="77">
        <f>AR42</f>
        <v>1.5</v>
      </c>
      <c r="AT17" s="84">
        <f t="shared" ref="AT17:AW24" si="9">($AX$3-AT$3)/($AX$3-$AR$3)*$AR17+(AT$3-$AR$3)/($AX$3-$AR$3)*$AX17</f>
        <v>1</v>
      </c>
      <c r="AU17" s="84">
        <f t="shared" si="9"/>
        <v>1</v>
      </c>
      <c r="AV17" s="84">
        <f t="shared" si="9"/>
        <v>1</v>
      </c>
      <c r="AW17" s="84">
        <f t="shared" si="9"/>
        <v>1</v>
      </c>
      <c r="AX17" s="77">
        <f>J23</f>
        <v>1</v>
      </c>
    </row>
    <row r="18" spans="1:50" x14ac:dyDescent="0.35">
      <c r="A18" t="s">
        <v>11</v>
      </c>
      <c r="B18" t="s">
        <v>12</v>
      </c>
      <c r="C18" t="s">
        <v>13</v>
      </c>
      <c r="D18" t="s">
        <v>118</v>
      </c>
      <c r="E18" t="s">
        <v>119</v>
      </c>
      <c r="F18">
        <v>81.8</v>
      </c>
      <c r="G18">
        <v>90.4</v>
      </c>
      <c r="H18">
        <v>90.6</v>
      </c>
      <c r="I18">
        <v>90.8</v>
      </c>
      <c r="J18">
        <v>91.4</v>
      </c>
      <c r="K18">
        <v>91.9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0.4</v>
      </c>
      <c r="AM18" s="77">
        <f>0.5*(AL18+AN18)</f>
        <v>0.45</v>
      </c>
      <c r="AN18" s="77">
        <f t="shared" si="8"/>
        <v>0.5</v>
      </c>
      <c r="AO18" s="77">
        <f>0.5*(AN18+AP18)</f>
        <v>0.5</v>
      </c>
      <c r="AP18" s="77">
        <f>H24</f>
        <v>0.5</v>
      </c>
      <c r="AQ18" s="77">
        <f t="shared" ref="AQ18:AQ24" si="10">0.5*(AP18+AR18)</f>
        <v>0.5</v>
      </c>
      <c r="AR18" s="77">
        <f>I24</f>
        <v>0.5</v>
      </c>
      <c r="AT18" s="84">
        <f t="shared" si="9"/>
        <v>0.5</v>
      </c>
      <c r="AU18" s="84">
        <f t="shared" si="9"/>
        <v>0.5</v>
      </c>
      <c r="AV18" s="84">
        <f t="shared" si="9"/>
        <v>0.5</v>
      </c>
      <c r="AW18" s="84">
        <f t="shared" si="9"/>
        <v>0.5</v>
      </c>
      <c r="AX18" s="77">
        <f>J24</f>
        <v>0.5</v>
      </c>
    </row>
    <row r="19" spans="1:50" x14ac:dyDescent="0.35">
      <c r="A19" t="s">
        <v>10</v>
      </c>
      <c r="B19" t="s">
        <v>12</v>
      </c>
      <c r="C19" t="s">
        <v>13</v>
      </c>
      <c r="D19" t="s">
        <v>118</v>
      </c>
      <c r="E19" t="s">
        <v>119</v>
      </c>
      <c r="F19">
        <v>7.1</v>
      </c>
      <c r="G19">
        <v>0.3</v>
      </c>
      <c r="H19">
        <v>0.4</v>
      </c>
      <c r="I19">
        <v>0.4</v>
      </c>
      <c r="J19">
        <v>0.4</v>
      </c>
      <c r="K19">
        <v>0.5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81.8</v>
      </c>
      <c r="AM19" s="85">
        <f>AL43</f>
        <v>53.694581280788178</v>
      </c>
      <c r="AN19" s="77">
        <f t="shared" ref="AN19:AN21" si="11">G18</f>
        <v>90.4</v>
      </c>
      <c r="AO19" s="85">
        <f>AN43</f>
        <v>52.118226600985224</v>
      </c>
      <c r="AP19" s="77">
        <f>H18</f>
        <v>90.6</v>
      </c>
      <c r="AQ19" s="77">
        <f t="shared" si="10"/>
        <v>90.699999999999989</v>
      </c>
      <c r="AR19" s="77">
        <f>I18</f>
        <v>90.8</v>
      </c>
      <c r="AS19" s="85">
        <f>AR43</f>
        <v>47.783251231527096</v>
      </c>
      <c r="AT19" s="84">
        <f t="shared" si="9"/>
        <v>90.92</v>
      </c>
      <c r="AU19" s="84">
        <f t="shared" si="9"/>
        <v>91.039999999999992</v>
      </c>
      <c r="AV19" s="84">
        <f t="shared" si="9"/>
        <v>91.16</v>
      </c>
      <c r="AW19" s="84">
        <f t="shared" si="9"/>
        <v>91.28</v>
      </c>
      <c r="AX19" s="77">
        <f>J18</f>
        <v>91.4</v>
      </c>
    </row>
    <row r="20" spans="1:50" x14ac:dyDescent="0.35">
      <c r="A20" t="s">
        <v>45</v>
      </c>
      <c r="B20" t="s">
        <v>12</v>
      </c>
      <c r="C20" t="s">
        <v>13</v>
      </c>
      <c r="D20" t="s">
        <v>118</v>
      </c>
      <c r="E20" t="s">
        <v>119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7.1</v>
      </c>
      <c r="AM20" s="85">
        <f>AL44</f>
        <v>9.1625615763546815</v>
      </c>
      <c r="AN20" s="77">
        <f t="shared" si="11"/>
        <v>0.3</v>
      </c>
      <c r="AO20" s="85">
        <f>AN44</f>
        <v>8.9655172413793096</v>
      </c>
      <c r="AP20" s="77">
        <f>H19</f>
        <v>0.4</v>
      </c>
      <c r="AQ20" s="77">
        <f t="shared" si="10"/>
        <v>0.4</v>
      </c>
      <c r="AR20" s="77">
        <f>I19</f>
        <v>0.4</v>
      </c>
      <c r="AS20" s="85">
        <f>AR44</f>
        <v>7.389162561576355</v>
      </c>
      <c r="AT20" s="84">
        <f t="shared" si="9"/>
        <v>0.40000000000000008</v>
      </c>
      <c r="AU20" s="84">
        <f t="shared" si="9"/>
        <v>0.4</v>
      </c>
      <c r="AV20" s="84">
        <f t="shared" si="9"/>
        <v>0.4</v>
      </c>
      <c r="AW20" s="84">
        <f t="shared" si="9"/>
        <v>0.40000000000000008</v>
      </c>
      <c r="AX20" s="77">
        <f>J19</f>
        <v>0.4</v>
      </c>
    </row>
    <row r="21" spans="1:50" ht="15" thickBot="1" x14ac:dyDescent="0.4">
      <c r="A21" t="s">
        <v>8</v>
      </c>
      <c r="B21" t="s">
        <v>12</v>
      </c>
      <c r="C21" t="s">
        <v>13</v>
      </c>
      <c r="D21" t="s">
        <v>118</v>
      </c>
      <c r="E21" t="s">
        <v>119</v>
      </c>
      <c r="F21">
        <v>2.1</v>
      </c>
      <c r="G21">
        <v>1.7</v>
      </c>
      <c r="H21">
        <v>1.6</v>
      </c>
      <c r="I21">
        <v>1.3</v>
      </c>
      <c r="J21">
        <v>0.7</v>
      </c>
      <c r="K21">
        <v>0.1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</v>
      </c>
      <c r="AM21" s="85">
        <f>AL45</f>
        <v>14.38423645320197</v>
      </c>
      <c r="AN21" s="77">
        <f t="shared" si="11"/>
        <v>0</v>
      </c>
      <c r="AO21" s="85">
        <f>AN45</f>
        <v>12.315270935960591</v>
      </c>
      <c r="AP21" s="77">
        <f>H20</f>
        <v>0</v>
      </c>
      <c r="AQ21" s="77">
        <f t="shared" si="10"/>
        <v>0</v>
      </c>
      <c r="AR21" s="77">
        <f>I20</f>
        <v>0</v>
      </c>
      <c r="AS21" s="85">
        <f>AR45</f>
        <v>8.2758620689655178</v>
      </c>
      <c r="AT21" s="84">
        <f t="shared" si="9"/>
        <v>0</v>
      </c>
      <c r="AU21" s="84">
        <f t="shared" si="9"/>
        <v>0</v>
      </c>
      <c r="AV21" s="84">
        <f t="shared" si="9"/>
        <v>0</v>
      </c>
      <c r="AW21" s="84">
        <f t="shared" si="9"/>
        <v>0</v>
      </c>
      <c r="AX21" s="77">
        <f>J20</f>
        <v>0</v>
      </c>
    </row>
    <row r="22" spans="1:50" x14ac:dyDescent="0.35">
      <c r="A22" t="s">
        <v>44</v>
      </c>
      <c r="B22" t="s">
        <v>12</v>
      </c>
      <c r="C22" t="s">
        <v>13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13</v>
      </c>
      <c r="D23" t="s">
        <v>118</v>
      </c>
      <c r="E23" t="s">
        <v>119</v>
      </c>
      <c r="F23">
        <v>1.1000000000000001</v>
      </c>
      <c r="G23">
        <v>1</v>
      </c>
      <c r="H23">
        <v>1</v>
      </c>
      <c r="I23">
        <v>1</v>
      </c>
      <c r="J23">
        <v>1</v>
      </c>
      <c r="K23"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2.1</v>
      </c>
      <c r="AM23" s="85">
        <f>AL46</f>
        <v>21.379310344827587</v>
      </c>
      <c r="AN23" s="77">
        <f t="shared" ref="AN23" si="13">G21</f>
        <v>1.7</v>
      </c>
      <c r="AO23" s="85">
        <f>AN46</f>
        <v>25.024630541871922</v>
      </c>
      <c r="AP23" s="77">
        <f>H21</f>
        <v>1.6</v>
      </c>
      <c r="AQ23" s="77">
        <f t="shared" si="10"/>
        <v>1.4500000000000002</v>
      </c>
      <c r="AR23" s="77">
        <f>I21</f>
        <v>1.3</v>
      </c>
      <c r="AS23" s="85">
        <f>AR46</f>
        <v>34.975369458128078</v>
      </c>
      <c r="AT23" s="84">
        <f t="shared" si="9"/>
        <v>1.18</v>
      </c>
      <c r="AU23" s="84">
        <f t="shared" si="9"/>
        <v>1.06</v>
      </c>
      <c r="AV23" s="84">
        <f t="shared" si="9"/>
        <v>0.94</v>
      </c>
      <c r="AW23" s="84">
        <f t="shared" si="9"/>
        <v>0.82</v>
      </c>
      <c r="AX23" s="77">
        <f>J21</f>
        <v>0.7</v>
      </c>
    </row>
    <row r="24" spans="1:50" x14ac:dyDescent="0.35">
      <c r="A24" t="s">
        <v>81</v>
      </c>
      <c r="B24" t="s">
        <v>12</v>
      </c>
      <c r="C24" t="s">
        <v>13</v>
      </c>
      <c r="D24" t="s">
        <v>118</v>
      </c>
      <c r="E24" t="s">
        <v>119</v>
      </c>
      <c r="F24">
        <v>0.4</v>
      </c>
      <c r="G24">
        <v>0.5</v>
      </c>
      <c r="H24" s="77">
        <v>0.5</v>
      </c>
      <c r="I24" s="77">
        <v>0.5</v>
      </c>
      <c r="J24" s="77">
        <v>0.5</v>
      </c>
      <c r="K24"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7.5</v>
      </c>
      <c r="AN24" s="77">
        <f t="shared" ref="AN24" si="14">G17</f>
        <v>7.5</v>
      </c>
      <c r="AP24" s="77">
        <f>H17</f>
        <v>7.5</v>
      </c>
      <c r="AQ24" s="77">
        <f t="shared" si="10"/>
        <v>7.5</v>
      </c>
      <c r="AR24" s="77">
        <f>I17</f>
        <v>7.5</v>
      </c>
      <c r="AS24" s="85"/>
      <c r="AT24" s="84">
        <f t="shared" si="9"/>
        <v>7.5</v>
      </c>
      <c r="AU24" s="84">
        <f t="shared" si="9"/>
        <v>7.5</v>
      </c>
      <c r="AV24" s="84">
        <f t="shared" si="9"/>
        <v>7.5</v>
      </c>
      <c r="AW24" s="84">
        <f t="shared" si="9"/>
        <v>7.5</v>
      </c>
      <c r="AX24" s="77">
        <f>J17</f>
        <v>7.5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99.999999999999986</v>
      </c>
      <c r="G25" s="28">
        <f t="shared" si="15"/>
        <v>101.4</v>
      </c>
      <c r="H25" s="28">
        <f t="shared" si="15"/>
        <v>101.6</v>
      </c>
      <c r="I25" s="28">
        <f t="shared" si="15"/>
        <v>101.5</v>
      </c>
      <c r="J25" s="28">
        <f t="shared" si="15"/>
        <v>101.50000000000001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12</v>
      </c>
      <c r="C30" s="5" t="str">
        <f>C8</f>
        <v>CAZ</v>
      </c>
      <c r="D30" s="5" t="s">
        <v>14</v>
      </c>
      <c r="E30" s="5" t="s">
        <v>15</v>
      </c>
      <c r="F30" s="5">
        <f t="shared" ref="F30:K36" si="16">F18-F5</f>
        <v>0</v>
      </c>
      <c r="G30" s="75">
        <f t="shared" si="16"/>
        <v>0</v>
      </c>
      <c r="H30" s="75">
        <f t="shared" si="16"/>
        <v>-0.40000000000000013</v>
      </c>
      <c r="I30" s="75">
        <f t="shared" si="16"/>
        <v>-0.70000000000000018</v>
      </c>
      <c r="J30" s="75">
        <f t="shared" si="16"/>
        <v>-1.9999999999999998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12</v>
      </c>
      <c r="C31" s="5" t="str">
        <f>C9</f>
        <v>CAZ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12</v>
      </c>
      <c r="C32" s="5" t="str">
        <f>C9</f>
        <v>CAZ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12</v>
      </c>
      <c r="C33" s="5" t="str">
        <f>C7</f>
        <v>CAZ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0.10000000000000003</v>
      </c>
      <c r="I33" s="75">
        <f t="shared" si="16"/>
        <v>0.10000000000000003</v>
      </c>
      <c r="J33" s="75">
        <f t="shared" si="16"/>
        <v>0</v>
      </c>
      <c r="K33" s="75">
        <f t="shared" si="16"/>
        <v>0</v>
      </c>
    </row>
    <row r="34" spans="1:46" x14ac:dyDescent="0.35">
      <c r="A34" s="5" t="s">
        <v>11</v>
      </c>
      <c r="B34" s="5" t="s">
        <v>12</v>
      </c>
      <c r="C34" s="5" t="str">
        <f>C6</f>
        <v>CAZ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0.30000000000001137</v>
      </c>
      <c r="I34" s="75">
        <f t="shared" si="16"/>
        <v>0.5</v>
      </c>
      <c r="J34" s="75">
        <f t="shared" si="16"/>
        <v>1.9000000000000057</v>
      </c>
      <c r="K34" s="75">
        <f t="shared" si="16"/>
        <v>0</v>
      </c>
    </row>
    <row r="35" spans="1:46" x14ac:dyDescent="0.35">
      <c r="A35" s="33" t="s">
        <v>80</v>
      </c>
      <c r="B35" s="5" t="s">
        <v>12</v>
      </c>
      <c r="C35" s="5" t="str">
        <f>C5</f>
        <v>CAZ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1</v>
      </c>
      <c r="H35" s="75">
        <f t="shared" si="16"/>
        <v>1</v>
      </c>
      <c r="I35" s="75">
        <f t="shared" si="16"/>
        <v>1</v>
      </c>
      <c r="J35" s="75">
        <f t="shared" si="16"/>
        <v>1</v>
      </c>
      <c r="K35" s="75">
        <f t="shared" si="16"/>
        <v>0</v>
      </c>
    </row>
    <row r="36" spans="1:46" x14ac:dyDescent="0.35">
      <c r="A36" s="10" t="s">
        <v>81</v>
      </c>
      <c r="B36" s="10" t="s">
        <v>12</v>
      </c>
      <c r="C36" s="10" t="str">
        <f>C10</f>
        <v>CAZ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0.5</v>
      </c>
      <c r="H36" s="10">
        <f t="shared" si="16"/>
        <v>0.5</v>
      </c>
      <c r="I36" s="10">
        <f t="shared" si="16"/>
        <v>0.5</v>
      </c>
      <c r="J36" s="10">
        <f t="shared" si="16"/>
        <v>0.5</v>
      </c>
      <c r="K36" s="10">
        <f t="shared" si="16"/>
        <v>0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0</v>
      </c>
      <c r="G37" s="2">
        <f t="shared" ref="G37" si="17">SUM(G30:G36)</f>
        <v>1.5</v>
      </c>
      <c r="H37" s="2">
        <f t="shared" ref="H37" si="18">SUM(H30:H36)</f>
        <v>1.5000000000000113</v>
      </c>
      <c r="I37" s="2">
        <f t="shared" ref="I37" si="19">SUM(I30:I36)</f>
        <v>1.4</v>
      </c>
      <c r="J37" s="2">
        <f t="shared" ref="J37" si="20">SUM(J30:J36)</f>
        <v>1.4000000000000059</v>
      </c>
      <c r="K37" s="2">
        <f>SUM(K30:K36)</f>
        <v>0</v>
      </c>
    </row>
    <row r="39" spans="1:46" ht="21" x14ac:dyDescent="0.5">
      <c r="A39" s="32" t="s">
        <v>46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13</v>
      </c>
      <c r="D42" t="s">
        <v>51</v>
      </c>
      <c r="E42" t="s">
        <v>52</v>
      </c>
      <c r="F42">
        <v>21.7</v>
      </c>
      <c r="G42">
        <v>25.4</v>
      </c>
      <c r="H42">
        <v>27.3</v>
      </c>
      <c r="I42">
        <v>35.5</v>
      </c>
      <c r="J42">
        <v>39.700000000000003</v>
      </c>
      <c r="AK42" s="77" t="s">
        <v>138</v>
      </c>
      <c r="AL42" s="77">
        <f>0.5*(AL17+AN17+AL18+AN18)</f>
        <v>1.5</v>
      </c>
      <c r="AN42" s="77">
        <f>0.5*(AN17+AP17+AN18+AP18)</f>
        <v>1.5</v>
      </c>
      <c r="AR42" s="77">
        <f>AR17+AR18</f>
        <v>1.5</v>
      </c>
    </row>
    <row r="43" spans="1:46" x14ac:dyDescent="0.35">
      <c r="A43" t="s">
        <v>9</v>
      </c>
      <c r="B43" t="s">
        <v>12</v>
      </c>
      <c r="C43" t="s">
        <v>13</v>
      </c>
      <c r="D43" t="s">
        <v>51</v>
      </c>
      <c r="E43" t="s">
        <v>52</v>
      </c>
      <c r="F43">
        <v>14.6</v>
      </c>
      <c r="G43">
        <v>12.5</v>
      </c>
      <c r="H43">
        <v>11.5</v>
      </c>
      <c r="I43">
        <v>8.4</v>
      </c>
      <c r="J43">
        <v>7.2</v>
      </c>
      <c r="AK43" s="77" t="s">
        <v>85</v>
      </c>
      <c r="AL43" s="85">
        <f>100*F45/(100+AL$42)</f>
        <v>53.694581280788178</v>
      </c>
      <c r="AM43" s="85"/>
      <c r="AN43" s="85">
        <f>100*G45/(100+AN$42)</f>
        <v>52.118226600985224</v>
      </c>
      <c r="AO43" s="85"/>
      <c r="AR43" s="85">
        <f>100*I45/(100+AR$42)</f>
        <v>47.783251231527096</v>
      </c>
    </row>
    <row r="44" spans="1:46" x14ac:dyDescent="0.35">
      <c r="A44" t="s">
        <v>10</v>
      </c>
      <c r="B44" t="s">
        <v>12</v>
      </c>
      <c r="C44" t="s">
        <v>13</v>
      </c>
      <c r="D44" t="s">
        <v>51</v>
      </c>
      <c r="E44" t="s">
        <v>52</v>
      </c>
      <c r="F44">
        <v>9.3000000000000007</v>
      </c>
      <c r="G44">
        <v>9.1</v>
      </c>
      <c r="H44">
        <v>8.8000000000000007</v>
      </c>
      <c r="I44">
        <v>7.5</v>
      </c>
      <c r="J44">
        <v>6.8</v>
      </c>
      <c r="AK44" s="77" t="s">
        <v>86</v>
      </c>
      <c r="AL44" s="85">
        <f>100*F44/(100+AL$42)</f>
        <v>9.1625615763546815</v>
      </c>
      <c r="AM44" s="85"/>
      <c r="AN44" s="85">
        <f>100*G44/(100+AN$42)</f>
        <v>8.9655172413793096</v>
      </c>
      <c r="AO44" s="85"/>
      <c r="AR44" s="85">
        <f>100*I44/(100+AR$42)</f>
        <v>7.389162561576355</v>
      </c>
    </row>
    <row r="45" spans="1:46" x14ac:dyDescent="0.35">
      <c r="A45" t="s">
        <v>11</v>
      </c>
      <c r="B45" t="s">
        <v>12</v>
      </c>
      <c r="C45" t="s">
        <v>13</v>
      </c>
      <c r="D45" t="s">
        <v>51</v>
      </c>
      <c r="E45" t="s">
        <v>52</v>
      </c>
      <c r="F45">
        <v>54.5</v>
      </c>
      <c r="G45">
        <v>52.9</v>
      </c>
      <c r="H45">
        <v>52.4</v>
      </c>
      <c r="I45">
        <v>48.5</v>
      </c>
      <c r="J45">
        <v>46.3</v>
      </c>
      <c r="AK45" s="77" t="s">
        <v>87</v>
      </c>
      <c r="AL45" s="85">
        <f>100*F43/(100+AL$42)</f>
        <v>14.38423645320197</v>
      </c>
      <c r="AM45" s="85"/>
      <c r="AN45" s="85">
        <f>100*G43/(100+AN$42)</f>
        <v>12.315270935960591</v>
      </c>
      <c r="AO45" s="85"/>
      <c r="AR45" s="85">
        <f>100*I43/(100+AR$42)</f>
        <v>8.2758620689655178</v>
      </c>
    </row>
    <row r="46" spans="1:46" x14ac:dyDescent="0.35">
      <c r="AK46" s="77" t="s">
        <v>137</v>
      </c>
      <c r="AL46" s="85">
        <f>100*F42/(100+AL$42)</f>
        <v>21.379310344827587</v>
      </c>
      <c r="AM46" s="85"/>
      <c r="AN46" s="85">
        <f>100*G42/(100+AN$42)</f>
        <v>25.024630541871922</v>
      </c>
      <c r="AO46" s="85"/>
      <c r="AR46" s="85">
        <f>100*I42/(100+AR$42)</f>
        <v>34.975369458128078</v>
      </c>
    </row>
    <row r="49" spans="1:34" ht="21" x14ac:dyDescent="0.5">
      <c r="A49" s="71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0.64050300458089704</v>
      </c>
      <c r="E57">
        <v>0.65448929280328705</v>
      </c>
      <c r="F57">
        <v>0.64565359452494797</v>
      </c>
      <c r="G57">
        <v>0.65635078542916203</v>
      </c>
      <c r="H57">
        <v>0.658031223515398</v>
      </c>
      <c r="I57">
        <v>0.662754934932277</v>
      </c>
      <c r="J57">
        <v>0.69098196878682705</v>
      </c>
      <c r="K57">
        <v>0.71560680208621197</v>
      </c>
      <c r="L57">
        <v>0.73872920939574704</v>
      </c>
      <c r="M57">
        <v>0.76283194145100097</v>
      </c>
      <c r="N57">
        <v>0.791463734148245</v>
      </c>
      <c r="O57">
        <v>0.86584823000917099</v>
      </c>
      <c r="P57">
        <v>0.95103681055733502</v>
      </c>
      <c r="Q57">
        <v>1.0455384095884399</v>
      </c>
      <c r="R57">
        <v>1.1583758002973299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0.58582871037031803</v>
      </c>
      <c r="E58">
        <v>0.61375829676544402</v>
      </c>
      <c r="F58">
        <v>0.628447639197108</v>
      </c>
      <c r="G58">
        <v>0.66316666144399905</v>
      </c>
      <c r="H58">
        <v>0.69048874650852798</v>
      </c>
      <c r="I58">
        <v>0.72293139963305098</v>
      </c>
      <c r="J58">
        <v>0.75809120730128099</v>
      </c>
      <c r="K58">
        <v>0.79369825607940503</v>
      </c>
      <c r="L58">
        <v>0.82711934648563301</v>
      </c>
      <c r="M58">
        <v>0.86036995715982401</v>
      </c>
      <c r="N58">
        <v>0.89840693130509997</v>
      </c>
      <c r="O58">
        <v>0.99147181988941502</v>
      </c>
      <c r="P58">
        <v>1.0959599222401699</v>
      </c>
      <c r="Q58">
        <v>1.2117030644823099</v>
      </c>
      <c r="R58">
        <v>1.3518048620909799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0.50519203017185099</v>
      </c>
      <c r="E59">
        <v>0.52974163056582602</v>
      </c>
      <c r="F59">
        <v>0.54406812986106401</v>
      </c>
      <c r="G59">
        <v>0.57513412317635804</v>
      </c>
      <c r="H59">
        <v>0.59737932899141399</v>
      </c>
      <c r="I59">
        <v>0.61930204431138702</v>
      </c>
      <c r="J59">
        <v>0.64291367869112004</v>
      </c>
      <c r="K59">
        <v>0.66810155270469695</v>
      </c>
      <c r="L59">
        <v>0.69157668133411698</v>
      </c>
      <c r="M59">
        <v>0.714307409629512</v>
      </c>
      <c r="N59">
        <v>0.74173203059295401</v>
      </c>
      <c r="O59">
        <v>0.80849579577909303</v>
      </c>
      <c r="P59">
        <v>0.879843616504556</v>
      </c>
      <c r="Q59">
        <v>0.95638202178436804</v>
      </c>
      <c r="R59">
        <v>1.0499277856817799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0.28708323673805902</v>
      </c>
      <c r="E60">
        <v>0.283003786784845</v>
      </c>
      <c r="F60">
        <v>0.27240036353255198</v>
      </c>
      <c r="G60">
        <v>0.26900627497952301</v>
      </c>
      <c r="H60">
        <v>0.266610340515891</v>
      </c>
      <c r="I60">
        <v>0.268677536613117</v>
      </c>
      <c r="J60">
        <v>0.27797759197535898</v>
      </c>
      <c r="K60">
        <v>0.28731381569306302</v>
      </c>
      <c r="L60">
        <v>0.29693584722102201</v>
      </c>
      <c r="M60">
        <v>0.309217338667443</v>
      </c>
      <c r="N60">
        <v>0.322766392038774</v>
      </c>
      <c r="O60">
        <v>0.34901830581279703</v>
      </c>
      <c r="P60">
        <v>0.374921042617676</v>
      </c>
      <c r="Q60">
        <v>0.39737285073005502</v>
      </c>
      <c r="R60">
        <v>0.42525616347582001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0.41864612853676703</v>
      </c>
      <c r="E61">
        <v>0.37340580428557602</v>
      </c>
      <c r="F61">
        <v>0.32656381818825198</v>
      </c>
      <c r="G61">
        <v>0.33652433140715099</v>
      </c>
      <c r="H61">
        <v>0.34418760498905898</v>
      </c>
      <c r="I61">
        <v>0.35201119277343101</v>
      </c>
      <c r="J61">
        <v>0.360388912807794</v>
      </c>
      <c r="K61">
        <v>0.36927293641611603</v>
      </c>
      <c r="L61">
        <v>0.37773575635857198</v>
      </c>
      <c r="M61">
        <v>0.38611174050823299</v>
      </c>
      <c r="N61">
        <v>0.39591688308182599</v>
      </c>
      <c r="O61">
        <v>0.419659601154174</v>
      </c>
      <c r="P61">
        <v>0.445682333812076</v>
      </c>
      <c r="Q61">
        <v>0.47422953899866099</v>
      </c>
      <c r="R61">
        <v>0.50876654326420701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5.2099013801452498</v>
      </c>
      <c r="E62">
        <v>5.5228967137098701</v>
      </c>
      <c r="F62">
        <v>5.6794494934538502</v>
      </c>
      <c r="G62">
        <v>6.0915621703786398</v>
      </c>
      <c r="H62">
        <v>6.4233992206608299</v>
      </c>
      <c r="I62">
        <v>6.8004224902618597</v>
      </c>
      <c r="J62">
        <v>7.2010980928015202</v>
      </c>
      <c r="K62">
        <v>7.6083017135681104</v>
      </c>
      <c r="L62">
        <v>7.9914790012576802</v>
      </c>
      <c r="M62">
        <v>8.3757260910736999</v>
      </c>
      <c r="N62">
        <v>8.8136896895881698</v>
      </c>
      <c r="O62">
        <v>9.8957778574326003</v>
      </c>
      <c r="P62">
        <v>11.1194913624658</v>
      </c>
      <c r="Q62">
        <v>12.4806582119257</v>
      </c>
      <c r="R62">
        <v>14.113384513009599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1.66716844164648</v>
      </c>
      <c r="E63">
        <v>1.7673269483871601</v>
      </c>
      <c r="F63">
        <v>1.8174238379052301</v>
      </c>
      <c r="G63">
        <v>1.9492998945211699</v>
      </c>
      <c r="H63">
        <v>2.0554877506114702</v>
      </c>
      <c r="I63">
        <v>2.1761351968837999</v>
      </c>
      <c r="J63">
        <v>2.3043513896964898</v>
      </c>
      <c r="K63">
        <v>2.4346565483417999</v>
      </c>
      <c r="L63">
        <v>2.5572732804024598</v>
      </c>
      <c r="M63">
        <v>2.68023234914358</v>
      </c>
      <c r="N63">
        <v>2.82038070066822</v>
      </c>
      <c r="O63">
        <v>3.1666489143784302</v>
      </c>
      <c r="P63">
        <v>3.5582372359890599</v>
      </c>
      <c r="Q63">
        <v>3.99381062781623</v>
      </c>
      <c r="R63">
        <v>4.5162830441630701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0.63611942013524503</v>
      </c>
      <c r="E64">
        <v>0.65270490681299198</v>
      </c>
      <c r="F64">
        <v>0.64558862079465296</v>
      </c>
      <c r="G64">
        <v>0.65635078542916203</v>
      </c>
      <c r="H64">
        <v>0.65813674045162196</v>
      </c>
      <c r="I64">
        <v>0.663205315135455</v>
      </c>
      <c r="J64">
        <v>0.69150133549583304</v>
      </c>
      <c r="K64">
        <v>0.71604271390630403</v>
      </c>
      <c r="L64">
        <v>0.73898169511692102</v>
      </c>
      <c r="M64">
        <v>0.76291914007254003</v>
      </c>
      <c r="N64">
        <v>0.791463734148245</v>
      </c>
      <c r="O64">
        <v>0.86584823000917099</v>
      </c>
      <c r="P64">
        <v>0.95116415602877602</v>
      </c>
      <c r="Q64">
        <v>1.0459815156789301</v>
      </c>
      <c r="R64">
        <v>1.15915269253913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CAZ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7.2918978015670405E-2</v>
      </c>
      <c r="E70" s="5">
        <f t="shared" ref="E70:G76" si="28">(D70+F70)/2</f>
        <v>3.8792896304336653E-2</v>
      </c>
      <c r="F70" s="5">
        <f t="shared" si="21"/>
        <v>4.6668145930029064E-3</v>
      </c>
      <c r="G70" s="5">
        <f t="shared" si="28"/>
        <v>3.7917868568148614E-3</v>
      </c>
      <c r="H70" s="5">
        <f t="shared" si="22"/>
        <v>2.9167591206268164E-3</v>
      </c>
      <c r="I70" s="5">
        <f t="shared" si="23"/>
        <v>2.5521642305484644E-3</v>
      </c>
      <c r="J70" s="5">
        <f t="shared" si="23"/>
        <v>2.1875693404701125E-3</v>
      </c>
      <c r="K70" s="5">
        <f t="shared" si="23"/>
        <v>1.8229744503917603E-3</v>
      </c>
      <c r="L70" s="5">
        <f t="shared" si="24"/>
        <v>1.4583795603134082E-3</v>
      </c>
      <c r="M70" s="5">
        <f t="shared" si="25"/>
        <v>1.3854605822977378E-3</v>
      </c>
      <c r="N70" s="5">
        <f t="shared" si="25"/>
        <v>1.3125416042820675E-3</v>
      </c>
      <c r="O70" s="5">
        <f t="shared" si="25"/>
        <v>1.1667036482507266E-3</v>
      </c>
      <c r="P70" s="5">
        <f t="shared" si="25"/>
        <v>1.0208656922193857E-3</v>
      </c>
      <c r="Q70" s="5">
        <f t="shared" si="25"/>
        <v>8.75027736188045E-4</v>
      </c>
      <c r="R70" s="5">
        <f t="shared" si="26"/>
        <v>7.2918978015670409E-4</v>
      </c>
      <c r="S70" s="5"/>
      <c r="T70" s="5"/>
      <c r="U70" s="5"/>
      <c r="V70" s="5"/>
      <c r="W70" s="5"/>
      <c r="X70" s="5" t="s">
        <v>86</v>
      </c>
      <c r="Y70" s="77" t="str">
        <f t="shared" si="27"/>
        <v>CAZ</v>
      </c>
      <c r="Z70" s="5">
        <f>F70/MAX(F$69:F$70)</f>
        <v>4.6668145930029064E-3</v>
      </c>
      <c r="AA70" s="5">
        <f>H70/MAX(H$69:H$70)</f>
        <v>2.9167591206268164E-3</v>
      </c>
      <c r="AB70" s="5">
        <f>L70/MAX(L$69:L$70)</f>
        <v>1.4583795603134082E-3</v>
      </c>
      <c r="AC70" s="5">
        <f>Q70/MAX(Q$69:Q$70)</f>
        <v>8.75027736188045E-4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2.85701152058078E-5</v>
      </c>
      <c r="E71" s="5">
        <f t="shared" si="28"/>
        <v>1.4535046110954719E-5</v>
      </c>
      <c r="F71" s="5">
        <f t="shared" si="21"/>
        <v>4.9997701610163658E-7</v>
      </c>
      <c r="G71" s="5">
        <f t="shared" si="28"/>
        <v>6.0711494812341576E-7</v>
      </c>
      <c r="H71" s="5">
        <f t="shared" si="22"/>
        <v>7.1425288014519494E-7</v>
      </c>
      <c r="I71" s="5">
        <f t="shared" si="23"/>
        <v>7.8567816815971447E-7</v>
      </c>
      <c r="J71" s="5">
        <f t="shared" si="23"/>
        <v>8.5710345617423389E-7</v>
      </c>
      <c r="K71" s="5">
        <f t="shared" si="23"/>
        <v>9.2852874418875342E-7</v>
      </c>
      <c r="L71" s="5">
        <f t="shared" si="24"/>
        <v>9.9995403220327294E-7</v>
      </c>
      <c r="M71" s="5">
        <f t="shared" si="25"/>
        <v>9.5709885939456119E-7</v>
      </c>
      <c r="N71" s="5">
        <f t="shared" si="25"/>
        <v>9.1424368658584953E-7</v>
      </c>
      <c r="O71" s="5">
        <f t="shared" si="25"/>
        <v>8.2853334096842612E-7</v>
      </c>
      <c r="P71" s="5">
        <f t="shared" si="25"/>
        <v>7.4282299535100282E-7</v>
      </c>
      <c r="Q71" s="5">
        <f t="shared" si="25"/>
        <v>6.5711264973357941E-7</v>
      </c>
      <c r="R71" s="5">
        <f t="shared" si="26"/>
        <v>5.71402304116156E-7</v>
      </c>
      <c r="S71" s="5"/>
      <c r="T71" s="5"/>
      <c r="U71" s="5"/>
      <c r="V71" s="5"/>
      <c r="W71" s="5"/>
      <c r="X71" s="5" t="s">
        <v>97</v>
      </c>
      <c r="Y71" s="77" t="str">
        <f t="shared" si="27"/>
        <v>CAZ</v>
      </c>
      <c r="Z71" s="5">
        <f t="shared" ref="Z71:Z76" si="29">F71/MAX(F$71:F$76)</f>
        <v>8.8884802862513168E-6</v>
      </c>
      <c r="AA71" s="5">
        <f t="shared" ref="AA71:AA76" si="30">H71/MAX(H$71:H$76)</f>
        <v>8.7908046787100906E-6</v>
      </c>
      <c r="AB71" s="5">
        <f t="shared" ref="AB71:AB76" si="31">L71/MAX(L$71:L$76)</f>
        <v>1.9999080644065459E-6</v>
      </c>
      <c r="AC71" s="5">
        <f t="shared" ref="AC71:AC76" si="32">Q71/MAX(Q$71:Q$76)</f>
        <v>2.0407225147005571E-7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3.0461034922660399E-4</v>
      </c>
      <c r="E72" s="5">
        <f t="shared" si="28"/>
        <v>1.5735028352236761E-4</v>
      </c>
      <c r="F72" s="5">
        <f t="shared" si="21"/>
        <v>1.0090217818131258E-5</v>
      </c>
      <c r="G72" s="5">
        <f t="shared" si="28"/>
        <v>1.2660367639730729E-5</v>
      </c>
      <c r="H72" s="5">
        <f t="shared" si="22"/>
        <v>1.5230517461330199E-5</v>
      </c>
      <c r="I72" s="5">
        <f t="shared" si="23"/>
        <v>1.9038146826662749E-5</v>
      </c>
      <c r="J72" s="5">
        <f t="shared" si="23"/>
        <v>2.2845776191995296E-5</v>
      </c>
      <c r="K72" s="5">
        <f t="shared" si="23"/>
        <v>2.6653405557327847E-5</v>
      </c>
      <c r="L72" s="5">
        <f t="shared" si="24"/>
        <v>3.0461034922660397E-5</v>
      </c>
      <c r="M72" s="5">
        <f t="shared" si="25"/>
        <v>2.9547203874980588E-5</v>
      </c>
      <c r="N72" s="5">
        <f t="shared" si="25"/>
        <v>2.8633372827300775E-5</v>
      </c>
      <c r="O72" s="5">
        <f t="shared" si="25"/>
        <v>2.6805710731941147E-5</v>
      </c>
      <c r="P72" s="5">
        <f t="shared" si="25"/>
        <v>2.4978048636581528E-5</v>
      </c>
      <c r="Q72" s="5">
        <f t="shared" si="25"/>
        <v>2.3150386541221903E-5</v>
      </c>
      <c r="R72" s="5">
        <f t="shared" si="26"/>
        <v>2.1322724445862281E-5</v>
      </c>
      <c r="S72" s="5"/>
      <c r="T72" s="5"/>
      <c r="U72" s="5"/>
      <c r="V72" s="5"/>
      <c r="W72" s="5"/>
      <c r="X72" s="5" t="s">
        <v>98</v>
      </c>
      <c r="Y72" s="77" t="str">
        <f t="shared" si="27"/>
        <v>CAZ</v>
      </c>
      <c r="Z72" s="5">
        <f>F72/MAX(F$71:F$76)</f>
        <v>1.7938165010011124E-4</v>
      </c>
      <c r="AA72" s="5">
        <f t="shared" si="30"/>
        <v>1.8745252260098704E-4</v>
      </c>
      <c r="AB72" s="5">
        <f t="shared" si="31"/>
        <v>6.0922069845320795E-5</v>
      </c>
      <c r="AC72" s="5">
        <f t="shared" si="32"/>
        <v>7.1895610376465536E-6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4.9989937347035498E-9</v>
      </c>
      <c r="E73" s="5">
        <f t="shared" si="28"/>
        <v>4.9989937347035498E-9</v>
      </c>
      <c r="F73" s="5">
        <f t="shared" si="21"/>
        <v>4.9989937347035498E-9</v>
      </c>
      <c r="G73" s="5">
        <f t="shared" si="28"/>
        <v>4.9989937347035498E-9</v>
      </c>
      <c r="H73" s="5">
        <f t="shared" si="22"/>
        <v>4.9989937347035498E-9</v>
      </c>
      <c r="I73" s="5">
        <f t="shared" si="23"/>
        <v>4.9989937347035498E-9</v>
      </c>
      <c r="J73" s="5">
        <f t="shared" si="23"/>
        <v>4.9989937347035498E-9</v>
      </c>
      <c r="K73" s="5">
        <f t="shared" si="23"/>
        <v>4.9989937347035498E-9</v>
      </c>
      <c r="L73" s="5">
        <f t="shared" si="24"/>
        <v>4.9989937347035498E-9</v>
      </c>
      <c r="M73" s="5">
        <f t="shared" si="25"/>
        <v>4.949003797356515E-9</v>
      </c>
      <c r="N73" s="5">
        <f t="shared" si="25"/>
        <v>4.8990138600094793E-9</v>
      </c>
      <c r="O73" s="5">
        <f t="shared" si="25"/>
        <v>4.7990339853154081E-9</v>
      </c>
      <c r="P73" s="5">
        <f t="shared" si="25"/>
        <v>4.6990541106213368E-9</v>
      </c>
      <c r="Q73" s="5">
        <f t="shared" si="25"/>
        <v>4.5990742359272664E-9</v>
      </c>
      <c r="R73" s="5">
        <f t="shared" si="26"/>
        <v>4.4990943612331952E-9</v>
      </c>
      <c r="S73" s="5"/>
      <c r="T73" s="5"/>
      <c r="U73" s="5"/>
      <c r="V73" s="5"/>
      <c r="W73" s="5"/>
      <c r="X73" s="5" t="s">
        <v>89</v>
      </c>
      <c r="Y73" s="77" t="str">
        <f t="shared" si="27"/>
        <v>CAZ</v>
      </c>
      <c r="Z73" s="5">
        <f t="shared" si="29"/>
        <v>8.8870999728063105E-8</v>
      </c>
      <c r="AA73" s="5">
        <f t="shared" si="30"/>
        <v>6.1526076734812916E-8</v>
      </c>
      <c r="AB73" s="5">
        <f t="shared" si="31"/>
        <v>9.9979874694070995E-9</v>
      </c>
      <c r="AC73" s="5">
        <f t="shared" si="32"/>
        <v>1.4282839242010144E-9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CAZ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1.0750681298771599E-2</v>
      </c>
      <c r="E75" s="5">
        <f t="shared" si="28"/>
        <v>5.4593303470324523E-3</v>
      </c>
      <c r="F75" s="5">
        <f t="shared" si="21"/>
        <v>1.6797939529330624E-4</v>
      </c>
      <c r="G75" s="5">
        <f t="shared" si="28"/>
        <v>2.0493486225783359E-4</v>
      </c>
      <c r="H75" s="5">
        <f t="shared" si="22"/>
        <v>2.4189032922236094E-4</v>
      </c>
      <c r="I75" s="5">
        <f t="shared" si="23"/>
        <v>5.0393818587991866E-4</v>
      </c>
      <c r="J75" s="5">
        <f t="shared" si="23"/>
        <v>7.6598604253747644E-4</v>
      </c>
      <c r="K75" s="5">
        <f t="shared" si="23"/>
        <v>1.0280338991950342E-3</v>
      </c>
      <c r="L75" s="5">
        <f t="shared" si="24"/>
        <v>1.2900817558525919E-3</v>
      </c>
      <c r="M75" s="5">
        <f t="shared" si="25"/>
        <v>2.2361417101444928E-3</v>
      </c>
      <c r="N75" s="5">
        <f t="shared" si="25"/>
        <v>3.1822016644363939E-3</v>
      </c>
      <c r="O75" s="5">
        <f t="shared" si="25"/>
        <v>5.0743215730201952E-3</v>
      </c>
      <c r="P75" s="5">
        <f t="shared" si="25"/>
        <v>6.9664414816039957E-3</v>
      </c>
      <c r="Q75" s="5">
        <f t="shared" si="25"/>
        <v>8.8585613901877979E-3</v>
      </c>
      <c r="R75" s="5">
        <f t="shared" si="26"/>
        <v>1.0750681298771599E-2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CAZ</v>
      </c>
      <c r="Z75" s="5">
        <f t="shared" si="29"/>
        <v>2.9863003607698887E-3</v>
      </c>
      <c r="AA75" s="5">
        <f t="shared" si="30"/>
        <v>2.9771117442752115E-3</v>
      </c>
      <c r="AB75" s="5">
        <f t="shared" si="31"/>
        <v>2.5801635117051838E-3</v>
      </c>
      <c r="AC75" s="5">
        <f t="shared" si="32"/>
        <v>2.7511060217974524E-3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0.143031184742267</v>
      </c>
      <c r="E76" s="5">
        <f t="shared" si="28"/>
        <v>7.5985316894329344E-2</v>
      </c>
      <c r="F76" s="5">
        <f t="shared" si="21"/>
        <v>8.9394490463916877E-3</v>
      </c>
      <c r="G76" s="5">
        <f t="shared" si="28"/>
        <v>1.3409173569587532E-2</v>
      </c>
      <c r="H76" s="5">
        <f t="shared" si="22"/>
        <v>1.7878898092783375E-2</v>
      </c>
      <c r="I76" s="5">
        <f t="shared" si="23"/>
        <v>2.4583484877577139E-2</v>
      </c>
      <c r="J76" s="5">
        <f t="shared" si="23"/>
        <v>3.1288071662370909E-2</v>
      </c>
      <c r="K76" s="5">
        <f t="shared" si="23"/>
        <v>3.7992658447164665E-2</v>
      </c>
      <c r="L76" s="5">
        <f t="shared" si="24"/>
        <v>4.4697245231958435E-2</v>
      </c>
      <c r="M76" s="5">
        <f t="shared" si="25"/>
        <v>4.4697245231958435E-2</v>
      </c>
      <c r="N76" s="5">
        <f t="shared" si="25"/>
        <v>4.4697245231958435E-2</v>
      </c>
      <c r="O76" s="5">
        <f t="shared" si="25"/>
        <v>4.4697245231958435E-2</v>
      </c>
      <c r="P76" s="5">
        <f t="shared" si="25"/>
        <v>4.4697245231958435E-2</v>
      </c>
      <c r="Q76" s="5">
        <f t="shared" si="25"/>
        <v>4.4697245231958435E-2</v>
      </c>
      <c r="R76" s="5">
        <f t="shared" si="26"/>
        <v>4.4697245231958435E-2</v>
      </c>
      <c r="S76" s="5"/>
      <c r="T76" s="5"/>
      <c r="U76" s="5"/>
      <c r="V76" s="5"/>
      <c r="W76" s="5"/>
      <c r="X76" s="5" t="s">
        <v>92</v>
      </c>
      <c r="Y76" s="77" t="str">
        <f>Y75</f>
        <v>CAZ</v>
      </c>
      <c r="Z76" s="5">
        <f t="shared" si="29"/>
        <v>0.1589235386025189</v>
      </c>
      <c r="AA76" s="5">
        <f t="shared" si="30"/>
        <v>0.2200479765265646</v>
      </c>
      <c r="AB76" s="5">
        <f t="shared" si="31"/>
        <v>8.939449046391687E-2</v>
      </c>
      <c r="AC76" s="5">
        <f t="shared" si="32"/>
        <v>1.388113205961442E-2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2.6500439571582217</v>
      </c>
      <c r="E78" s="39">
        <f t="shared" si="33"/>
        <v>2.4374866173925716</v>
      </c>
      <c r="F78" s="39">
        <f t="shared" si="33"/>
        <v>2.410653956746017</v>
      </c>
      <c r="G78" s="39">
        <f t="shared" si="33"/>
        <v>2.3299042271732531</v>
      </c>
      <c r="H78" s="39">
        <f t="shared" si="33"/>
        <v>2.315559356679457</v>
      </c>
      <c r="I78" s="39">
        <f t="shared" si="33"/>
        <v>2.281521726142083</v>
      </c>
      <c r="J78" s="39">
        <f t="shared" si="33"/>
        <v>2.0982399158030818</v>
      </c>
      <c r="K78" s="39">
        <f t="shared" si="33"/>
        <v>1.9556637426979906</v>
      </c>
      <c r="L78" s="39">
        <f t="shared" si="33"/>
        <v>1.8345704482485976</v>
      </c>
      <c r="M78" s="39">
        <f t="shared" si="33"/>
        <v>1.7203428562558285</v>
      </c>
      <c r="N78" s="39">
        <f t="shared" si="33"/>
        <v>1.5980123575816485</v>
      </c>
      <c r="O78" s="39">
        <f t="shared" si="33"/>
        <v>1.3350659153927245</v>
      </c>
      <c r="P78" s="39">
        <f t="shared" si="33"/>
        <v>1.1064685473811462</v>
      </c>
      <c r="Q78" s="39">
        <f t="shared" si="33"/>
        <v>0.91538304388007119</v>
      </c>
      <c r="R78" s="39">
        <f t="shared" si="33"/>
        <v>0.74564742880767376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0.57815464502978997</v>
      </c>
      <c r="E79" s="39">
        <f t="shared" si="34"/>
        <v>0.2844258166554457</v>
      </c>
      <c r="F79" s="39">
        <f t="shared" si="34"/>
        <v>3.4060809634706993E-2</v>
      </c>
      <c r="G79" s="39">
        <f t="shared" si="34"/>
        <v>4.8409049290824811E-2</v>
      </c>
      <c r="H79" s="39">
        <f t="shared" si="34"/>
        <v>6.3859596679875952E-2</v>
      </c>
      <c r="I79" s="39">
        <f t="shared" si="34"/>
        <v>8.590028273876775E-2</v>
      </c>
      <c r="J79" s="39">
        <f t="shared" si="34"/>
        <v>9.6531466380384165E-2</v>
      </c>
      <c r="K79" s="39">
        <f t="shared" si="34"/>
        <v>0.10558212967714441</v>
      </c>
      <c r="L79" s="39">
        <f t="shared" si="34"/>
        <v>0.11298259656995126</v>
      </c>
      <c r="M79" s="39">
        <f t="shared" si="34"/>
        <v>0.10320509822049319</v>
      </c>
      <c r="N79" s="39">
        <f t="shared" si="34"/>
        <v>9.2873756110479447E-2</v>
      </c>
      <c r="O79" s="39">
        <f t="shared" si="34"/>
        <v>7.1569483092735434E-2</v>
      </c>
      <c r="P79" s="39">
        <f t="shared" si="34"/>
        <v>5.4418693105224597E-2</v>
      </c>
      <c r="Q79" s="39">
        <f t="shared" si="34"/>
        <v>4.122300287442518E-2</v>
      </c>
      <c r="R79" s="39">
        <f t="shared" si="34"/>
        <v>3.0480272780039629E-2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0.99669239250275632</v>
      </c>
      <c r="G84" s="44">
        <f t="shared" ref="G84:G92" si="35">F109</f>
        <v>0.99509829155183471</v>
      </c>
      <c r="H84" s="45">
        <f>F84-G84</f>
        <v>1.5941009509216064E-3</v>
      </c>
      <c r="I84" s="5"/>
      <c r="J84" s="43">
        <f>J86/(J86+J87)</f>
        <v>0.99560439560439562</v>
      </c>
      <c r="K84" s="44">
        <f t="shared" ref="K84:K92" si="36">H109</f>
        <v>0.99735800837454802</v>
      </c>
      <c r="L84" s="45">
        <f>J84-K84</f>
        <v>-1.7536127701524018E-3</v>
      </c>
      <c r="M84" s="5"/>
      <c r="N84" s="5"/>
      <c r="O84" s="43">
        <f>O86/(O86+O87)</f>
        <v>0.99561403508771928</v>
      </c>
      <c r="P84" s="44">
        <f t="shared" ref="P84:P92" si="37">L109</f>
        <v>0.99883801688562113</v>
      </c>
      <c r="Q84" s="45">
        <f>O84-P84</f>
        <v>-3.2239817979018426E-3</v>
      </c>
      <c r="R84" s="5"/>
      <c r="S84" s="5"/>
      <c r="T84" s="43">
        <f>T86/(T86+T87)</f>
        <v>0.99564270152505441</v>
      </c>
      <c r="U84" s="44">
        <f t="shared" ref="U84:U92" si="38">R109</f>
        <v>0.99946484567420157</v>
      </c>
      <c r="V84" s="45">
        <f>T84-U84</f>
        <v>-3.8221441491471664E-3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3.30760749724366E-3</v>
      </c>
      <c r="G85" s="47">
        <f t="shared" si="35"/>
        <v>4.9017084481653914E-3</v>
      </c>
      <c r="H85" s="48">
        <f t="shared" ref="H85:H92" si="39">F85-G85</f>
        <v>-1.5941009509217313E-3</v>
      </c>
      <c r="I85" s="10"/>
      <c r="J85" s="46">
        <f>J87/(J86+J87)</f>
        <v>4.3956043956043965E-3</v>
      </c>
      <c r="K85" s="47">
        <f t="shared" si="36"/>
        <v>2.6419916254519734E-3</v>
      </c>
      <c r="L85" s="48">
        <f t="shared" ref="L85:L92" si="40">J85-K85</f>
        <v>1.7536127701524231E-3</v>
      </c>
      <c r="M85" s="10"/>
      <c r="N85" s="10"/>
      <c r="O85" s="46">
        <f>O87/(O86+O87)</f>
        <v>4.3859649122807024E-3</v>
      </c>
      <c r="P85" s="47">
        <f t="shared" si="37"/>
        <v>1.1619831143789229E-3</v>
      </c>
      <c r="Q85" s="48">
        <f t="shared" ref="Q85:Q92" si="41">O85-P85</f>
        <v>3.2239817979017793E-3</v>
      </c>
      <c r="R85" s="10"/>
      <c r="S85" s="10"/>
      <c r="T85" s="46">
        <f>T87/(T86+T87)</f>
        <v>4.3572984749455333E-3</v>
      </c>
      <c r="U85" s="47">
        <f t="shared" si="38"/>
        <v>5.3515432579837919E-4</v>
      </c>
      <c r="V85" s="48">
        <f t="shared" ref="V85:V92" si="42">T85-U85</f>
        <v>3.8221441491471542E-3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0.96272630457933972</v>
      </c>
      <c r="G86" s="44">
        <f t="shared" si="35"/>
        <v>0.970631019181046</v>
      </c>
      <c r="H86" s="45">
        <f t="shared" si="39"/>
        <v>-7.9047146017062753E-3</v>
      </c>
      <c r="I86" s="5"/>
      <c r="J86" s="73">
        <f>H18/SUM(H18:H24)</f>
        <v>0.96280552603613179</v>
      </c>
      <c r="K86" s="44">
        <f t="shared" si="36"/>
        <v>0.97952888895217671</v>
      </c>
      <c r="L86" s="45">
        <f t="shared" si="40"/>
        <v>-1.6723362916044926E-2</v>
      </c>
      <c r="M86" s="5"/>
      <c r="N86" s="5"/>
      <c r="O86" s="73">
        <f>I18/SUM(I18:I24)</f>
        <v>0.96595744680851059</v>
      </c>
      <c r="P86" s="44">
        <f t="shared" si="37"/>
        <v>0.97918156234067022</v>
      </c>
      <c r="Q86" s="45">
        <f t="shared" si="41"/>
        <v>-1.322411553215963E-2</v>
      </c>
      <c r="R86" s="5"/>
      <c r="S86" s="5"/>
      <c r="T86" s="49">
        <f>J18/SUM(J18:J24)</f>
        <v>0.9723404255319148</v>
      </c>
      <c r="U86" s="44">
        <f t="shared" si="38"/>
        <v>0.94103870517267341</v>
      </c>
      <c r="V86" s="45">
        <f t="shared" si="42"/>
        <v>3.1301720359241392E-2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3.1948881789137379E-3</v>
      </c>
      <c r="G87" s="47">
        <f t="shared" si="35"/>
        <v>4.7811862477941816E-3</v>
      </c>
      <c r="H87" s="48">
        <f t="shared" si="39"/>
        <v>-1.5862980688804438E-3</v>
      </c>
      <c r="I87" s="10"/>
      <c r="J87" s="74">
        <f>H19/SUM(H18:H24)</f>
        <v>4.2507970244420835E-3</v>
      </c>
      <c r="K87" s="47">
        <f t="shared" si="36"/>
        <v>2.5947624621950834E-3</v>
      </c>
      <c r="L87" s="48">
        <f t="shared" si="40"/>
        <v>1.6560345622470001E-3</v>
      </c>
      <c r="M87" s="10"/>
      <c r="N87" s="10"/>
      <c r="O87" s="74">
        <f>I19/SUM(I18:I24)</f>
        <v>4.2553191489361703E-3</v>
      </c>
      <c r="P87" s="47">
        <f t="shared" si="37"/>
        <v>1.1391160749954937E-3</v>
      </c>
      <c r="Q87" s="48">
        <f t="shared" si="41"/>
        <v>3.1162030739406766E-3</v>
      </c>
      <c r="R87" s="10"/>
      <c r="S87" s="10"/>
      <c r="T87" s="50">
        <f>J19/SUM(J18:J24)</f>
        <v>4.2553191489361694E-3</v>
      </c>
      <c r="U87" s="47">
        <f t="shared" si="38"/>
        <v>5.0387058233864292E-4</v>
      </c>
      <c r="V87" s="48">
        <f t="shared" si="42"/>
        <v>3.7514485665975264E-3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0</v>
      </c>
      <c r="G88" s="51">
        <f t="shared" si="35"/>
        <v>9.1145496062860733E-5</v>
      </c>
      <c r="H88" s="45">
        <f t="shared" si="39"/>
        <v>-9.1145496062860733E-5</v>
      </c>
      <c r="I88" s="5"/>
      <c r="J88" s="80">
        <f>H20/SUM(H18:H24)</f>
        <v>0</v>
      </c>
      <c r="K88" s="51">
        <f t="shared" si="36"/>
        <v>5.2465674052821107E-5</v>
      </c>
      <c r="L88" s="45">
        <f t="shared" si="40"/>
        <v>-5.2465674052821107E-5</v>
      </c>
      <c r="M88" s="5"/>
      <c r="N88" s="5"/>
      <c r="O88" s="73">
        <f>I20/SUM(I18:I24)</f>
        <v>0</v>
      </c>
      <c r="P88" s="51">
        <f t="shared" si="37"/>
        <v>2.6757618702735547E-5</v>
      </c>
      <c r="Q88" s="45">
        <f t="shared" si="41"/>
        <v>-2.6757618702735547E-5</v>
      </c>
      <c r="R88" s="5"/>
      <c r="S88" s="5"/>
      <c r="T88" s="49">
        <f>J20/SUM(J18:J24)</f>
        <v>0</v>
      </c>
      <c r="U88" s="51">
        <f t="shared" si="38"/>
        <v>1.6197382954167025E-5</v>
      </c>
      <c r="V88" s="45">
        <f t="shared" si="42"/>
        <v>-1.6197382954167025E-5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1.8104366347177846E-2</v>
      </c>
      <c r="G89" s="51">
        <f t="shared" si="35"/>
        <v>1.4656238578138416E-2</v>
      </c>
      <c r="H89" s="45">
        <f t="shared" si="39"/>
        <v>3.4481277690394298E-3</v>
      </c>
      <c r="I89" s="5"/>
      <c r="J89" s="80">
        <f>H21/SUM(H18:H24)</f>
        <v>1.7003188097768334E-2</v>
      </c>
      <c r="K89" s="51">
        <f t="shared" si="36"/>
        <v>1.2585124575675483E-2</v>
      </c>
      <c r="L89" s="45">
        <f t="shared" si="40"/>
        <v>4.4180635220928514E-3</v>
      </c>
      <c r="M89" s="5"/>
      <c r="N89" s="5"/>
      <c r="O89" s="73">
        <f>I21/SUM(I18:I24)</f>
        <v>1.3829787234042554E-2</v>
      </c>
      <c r="P89" s="51">
        <f t="shared" si="37"/>
        <v>1.0297817993956697E-2</v>
      </c>
      <c r="Q89" s="45">
        <f t="shared" si="41"/>
        <v>3.5319692400858568E-3</v>
      </c>
      <c r="R89" s="5"/>
      <c r="S89" s="5"/>
      <c r="T89" s="49">
        <f>J21/SUM(J18:J24)</f>
        <v>7.4468085106382965E-3</v>
      </c>
      <c r="U89" s="51">
        <f t="shared" si="38"/>
        <v>9.0964512166391599E-3</v>
      </c>
      <c r="V89" s="45">
        <f t="shared" si="42"/>
        <v>-1.6496427060008634E-3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4.2142804150794333E-6</v>
      </c>
      <c r="H90" s="45">
        <f t="shared" si="39"/>
        <v>-4.2142804150794333E-6</v>
      </c>
      <c r="I90" s="5"/>
      <c r="J90" s="80">
        <f>H22/SUM(H18:H24)</f>
        <v>0</v>
      </c>
      <c r="K90" s="51">
        <f t="shared" si="36"/>
        <v>1.9198652251115665E-6</v>
      </c>
      <c r="L90" s="45">
        <f t="shared" si="40"/>
        <v>-1.9198652251115665E-6</v>
      </c>
      <c r="M90" s="5"/>
      <c r="N90" s="5"/>
      <c r="O90" s="73">
        <f>I22/SUM(I18:I24)</f>
        <v>0</v>
      </c>
      <c r="P90" s="51">
        <f t="shared" si="37"/>
        <v>8.2093117817796074E-7</v>
      </c>
      <c r="Q90" s="45">
        <f t="shared" si="41"/>
        <v>-8.2093117817796074E-7</v>
      </c>
      <c r="R90" s="5"/>
      <c r="S90" s="5"/>
      <c r="T90" s="49">
        <f>J22/SUM(J18:J24)</f>
        <v>0</v>
      </c>
      <c r="U90" s="51">
        <f t="shared" si="38"/>
        <v>1.1208580623192425E-6</v>
      </c>
      <c r="V90" s="45">
        <f t="shared" si="42"/>
        <v>-1.1208580623192425E-6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1.0649627263045794E-2</v>
      </c>
      <c r="G91" s="51">
        <f t="shared" si="35"/>
        <v>9.0146492693602507E-3</v>
      </c>
      <c r="H91" s="45">
        <f t="shared" si="39"/>
        <v>1.6349779936855428E-3</v>
      </c>
      <c r="I91" s="5"/>
      <c r="J91" s="80">
        <f>H23/SUM(H18:H24)</f>
        <v>1.0626992561105207E-2</v>
      </c>
      <c r="K91" s="51">
        <f t="shared" si="36"/>
        <v>4.8006766417383641E-3</v>
      </c>
      <c r="L91" s="45">
        <f t="shared" si="40"/>
        <v>5.8263159193668434E-3</v>
      </c>
      <c r="M91" s="5"/>
      <c r="N91" s="5"/>
      <c r="O91" s="73">
        <f>I23/SUM(I18:I24)</f>
        <v>1.0638297872340425E-2</v>
      </c>
      <c r="P91" s="51">
        <f t="shared" si="37"/>
        <v>8.6711553098225529E-3</v>
      </c>
      <c r="Q91" s="45">
        <f t="shared" si="41"/>
        <v>1.9671425625178724E-3</v>
      </c>
      <c r="R91" s="5"/>
      <c r="S91" s="5"/>
      <c r="T91" s="49">
        <f>J23/SUM(J18:J24)</f>
        <v>1.0638297872340424E-2</v>
      </c>
      <c r="U91" s="51">
        <f t="shared" si="38"/>
        <v>4.5514757805607743E-2</v>
      </c>
      <c r="V91" s="45">
        <f t="shared" si="42"/>
        <v>-3.4876459933267323E-2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5.3248136315228968E-3</v>
      </c>
      <c r="G92" s="51">
        <f t="shared" si="35"/>
        <v>8.2154694718336845E-4</v>
      </c>
      <c r="H92" s="45">
        <f t="shared" si="39"/>
        <v>4.5032666843395283E-3</v>
      </c>
      <c r="I92" s="5"/>
      <c r="J92" s="80">
        <f>H24/SUM(H18:H24)</f>
        <v>5.3134962805526037E-3</v>
      </c>
      <c r="K92" s="51">
        <f t="shared" si="36"/>
        <v>4.3616182893636683E-4</v>
      </c>
      <c r="L92" s="45">
        <f t="shared" si="40"/>
        <v>4.8773344516162371E-3</v>
      </c>
      <c r="M92" s="5"/>
      <c r="N92" s="5"/>
      <c r="O92" s="73">
        <f>I24/SUM(I18:I24)</f>
        <v>5.3191489361702126E-3</v>
      </c>
      <c r="P92" s="51">
        <f t="shared" si="37"/>
        <v>6.8276973067421716E-4</v>
      </c>
      <c r="Q92" s="45">
        <f t="shared" si="41"/>
        <v>4.6363792054959956E-3</v>
      </c>
      <c r="R92" s="5"/>
      <c r="S92" s="5"/>
      <c r="T92" s="49">
        <f>J24/SUM(J18:J24)</f>
        <v>5.3191489361702118E-3</v>
      </c>
      <c r="U92" s="51">
        <f t="shared" si="38"/>
        <v>3.8288969817244023E-3</v>
      </c>
      <c r="V92" s="45">
        <f t="shared" si="42"/>
        <v>1.4902519544458094E-3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1.0000000000000002</v>
      </c>
      <c r="H94" s="5"/>
      <c r="I94" s="5"/>
      <c r="J94" s="45">
        <f>SUM(J86:J92)</f>
        <v>1</v>
      </c>
      <c r="K94" s="45">
        <f>SUM(K86:K92)</f>
        <v>0.99999999999999989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0.99999999999999989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0.91982366651559577</v>
      </c>
      <c r="E109" s="58">
        <f t="shared" si="43"/>
        <v>0.9577511187154798</v>
      </c>
      <c r="F109" s="58">
        <f t="shared" si="43"/>
        <v>0.99509829155183471</v>
      </c>
      <c r="G109" s="58">
        <f t="shared" si="43"/>
        <v>0.99629949941786078</v>
      </c>
      <c r="H109" s="58">
        <f t="shared" si="43"/>
        <v>0.99735800837454802</v>
      </c>
      <c r="I109" s="58">
        <f t="shared" si="43"/>
        <v>0.99785962518365023</v>
      </c>
      <c r="J109" s="58">
        <f t="shared" si="43"/>
        <v>0.9981858893857356</v>
      </c>
      <c r="K109" s="58">
        <f t="shared" si="43"/>
        <v>0.99852029362253503</v>
      </c>
      <c r="L109" s="58">
        <f t="shared" si="43"/>
        <v>0.99883801688562113</v>
      </c>
      <c r="M109" s="58">
        <f t="shared" si="43"/>
        <v>0.99891205061333288</v>
      </c>
      <c r="N109" s="58">
        <f t="shared" si="43"/>
        <v>0.9989823773680675</v>
      </c>
      <c r="O109" s="58">
        <f t="shared" si="43"/>
        <v>0.99911100954596255</v>
      </c>
      <c r="P109" s="58">
        <f t="shared" si="43"/>
        <v>0.99923186033791789</v>
      </c>
      <c r="Q109" s="58">
        <f t="shared" si="43"/>
        <v>0.99934893171068184</v>
      </c>
      <c r="R109" s="58">
        <f t="shared" si="43"/>
        <v>0.99946484567420157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8.0176333484404241E-2</v>
      </c>
      <c r="E110" s="58">
        <f t="shared" si="44"/>
        <v>4.224888128452018E-2</v>
      </c>
      <c r="F110" s="58">
        <f t="shared" si="44"/>
        <v>4.9017084481653914E-3</v>
      </c>
      <c r="G110" s="58">
        <f t="shared" si="44"/>
        <v>3.7005005821392351E-3</v>
      </c>
      <c r="H110" s="58">
        <f t="shared" si="44"/>
        <v>2.6419916254519734E-3</v>
      </c>
      <c r="I110" s="58">
        <f t="shared" si="44"/>
        <v>2.1403748163498198E-3</v>
      </c>
      <c r="J110" s="58">
        <f t="shared" si="44"/>
        <v>1.8141106142645067E-3</v>
      </c>
      <c r="K110" s="58">
        <f t="shared" si="44"/>
        <v>1.4797063774648987E-3</v>
      </c>
      <c r="L110" s="58">
        <f t="shared" si="44"/>
        <v>1.1619831143789229E-3</v>
      </c>
      <c r="M110" s="58">
        <f t="shared" si="44"/>
        <v>1.0879493866671308E-3</v>
      </c>
      <c r="N110" s="58">
        <f t="shared" si="44"/>
        <v>1.0176226319325197E-3</v>
      </c>
      <c r="O110" s="58">
        <f t="shared" si="44"/>
        <v>8.8899045403749639E-4</v>
      </c>
      <c r="P110" s="58">
        <f t="shared" si="44"/>
        <v>7.6813966208204092E-4</v>
      </c>
      <c r="Q110" s="58">
        <f t="shared" si="44"/>
        <v>6.5106828931813703E-4</v>
      </c>
      <c r="R110" s="58">
        <f t="shared" si="44"/>
        <v>5.3515432579837919E-4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0.88404695601038819</v>
      </c>
      <c r="E111" s="59">
        <f t="shared" si="45"/>
        <v>0.92015862328678544</v>
      </c>
      <c r="F111" s="59">
        <f t="shared" si="45"/>
        <v>0.970631019181046</v>
      </c>
      <c r="G111" s="59">
        <f t="shared" si="45"/>
        <v>0.97601691209863983</v>
      </c>
      <c r="H111" s="59">
        <f t="shared" si="45"/>
        <v>0.97952888895217671</v>
      </c>
      <c r="I111" s="59">
        <f t="shared" si="45"/>
        <v>0.97898110624323598</v>
      </c>
      <c r="J111" s="59">
        <f t="shared" si="45"/>
        <v>0.97845814062309466</v>
      </c>
      <c r="K111" s="59">
        <f t="shared" si="45"/>
        <v>0.97869951137475941</v>
      </c>
      <c r="L111" s="59">
        <f t="shared" si="45"/>
        <v>0.97918156234067022</v>
      </c>
      <c r="M111" s="59">
        <f t="shared" si="45"/>
        <v>0.97425204653485753</v>
      </c>
      <c r="N111" s="59">
        <f t="shared" si="45"/>
        <v>0.96973376019031154</v>
      </c>
      <c r="O111" s="59">
        <f t="shared" si="45"/>
        <v>0.961260952763348</v>
      </c>
      <c r="P111" s="59">
        <f t="shared" si="45"/>
        <v>0.95374548580962837</v>
      </c>
      <c r="Q111" s="59">
        <f t="shared" si="45"/>
        <v>0.94686105912671525</v>
      </c>
      <c r="R111" s="59">
        <f t="shared" si="45"/>
        <v>0.94103870517267341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7.7057860263002431E-2</v>
      </c>
      <c r="E112" s="59">
        <f t="shared" si="46"/>
        <v>4.0590578991241841E-2</v>
      </c>
      <c r="F112" s="59">
        <f t="shared" si="46"/>
        <v>4.7811862477941816E-3</v>
      </c>
      <c r="G112" s="59">
        <f t="shared" si="46"/>
        <v>3.6251660805903308E-3</v>
      </c>
      <c r="H112" s="59">
        <f t="shared" si="46"/>
        <v>2.5947624621950834E-3</v>
      </c>
      <c r="I112" s="59">
        <f t="shared" si="46"/>
        <v>2.0998810379763248E-3</v>
      </c>
      <c r="J112" s="59">
        <f t="shared" si="46"/>
        <v>1.7782572538770204E-3</v>
      </c>
      <c r="K112" s="59">
        <f t="shared" si="46"/>
        <v>1.4503339770382893E-3</v>
      </c>
      <c r="L112" s="59">
        <f t="shared" si="46"/>
        <v>1.1391160749954937E-3</v>
      </c>
      <c r="M112" s="59">
        <f t="shared" si="46"/>
        <v>1.0610913301486282E-3</v>
      </c>
      <c r="N112" s="59">
        <f t="shared" si="46"/>
        <v>9.87828257710192E-4</v>
      </c>
      <c r="O112" s="59">
        <f t="shared" si="46"/>
        <v>8.5531217520458391E-4</v>
      </c>
      <c r="P112" s="59">
        <f t="shared" si="46"/>
        <v>7.3317291437677702E-4</v>
      </c>
      <c r="Q112" s="59">
        <f t="shared" si="46"/>
        <v>6.1687283632986601E-4</v>
      </c>
      <c r="R112" s="59">
        <f t="shared" si="46"/>
        <v>5.0387058233864292E-4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3.8326441725065576E-4</v>
      </c>
      <c r="E113" s="59">
        <f t="shared" si="47"/>
        <v>3.437598001536062E-4</v>
      </c>
      <c r="F113" s="59">
        <f t="shared" si="47"/>
        <v>9.1145496062860733E-5</v>
      </c>
      <c r="G113" s="59">
        <f t="shared" si="47"/>
        <v>6.592300050971808E-5</v>
      </c>
      <c r="H113" s="59">
        <f t="shared" si="47"/>
        <v>5.2465674052821107E-5</v>
      </c>
      <c r="I113" s="59">
        <f t="shared" si="47"/>
        <v>3.850725414749087E-5</v>
      </c>
      <c r="J113" s="59">
        <f t="shared" si="47"/>
        <v>3.3412297912063723E-5</v>
      </c>
      <c r="K113" s="59">
        <f t="shared" si="47"/>
        <v>2.9490184629142379E-5</v>
      </c>
      <c r="L113" s="59">
        <f t="shared" si="47"/>
        <v>2.6757618702735547E-5</v>
      </c>
      <c r="M113" s="59">
        <f t="shared" si="47"/>
        <v>2.5444866796906694E-5</v>
      </c>
      <c r="N113" s="59">
        <f t="shared" si="47"/>
        <v>2.4122807904599432E-5</v>
      </c>
      <c r="O113" s="59">
        <f t="shared" si="47"/>
        <v>2.1905280124027369E-5</v>
      </c>
      <c r="P113" s="59">
        <f t="shared" si="47"/>
        <v>2.0041063747581913E-5</v>
      </c>
      <c r="Q113" s="59">
        <f t="shared" si="47"/>
        <v>1.8222417482711354E-5</v>
      </c>
      <c r="R113" s="60">
        <f t="shared" si="47"/>
        <v>1.6197382954167025E-5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2.2267790827680552E-2</v>
      </c>
      <c r="E114" s="59">
        <f t="shared" si="48"/>
        <v>2.4407414458371288E-2</v>
      </c>
      <c r="F114" s="59">
        <f t="shared" si="48"/>
        <v>1.4656238578138416E-2</v>
      </c>
      <c r="G114" s="59">
        <f t="shared" si="48"/>
        <v>1.3434841016634677E-2</v>
      </c>
      <c r="H114" s="59">
        <f t="shared" si="48"/>
        <v>1.2585124575675483E-2</v>
      </c>
      <c r="I114" s="59">
        <f t="shared" si="48"/>
        <v>1.1427099401277212E-2</v>
      </c>
      <c r="J114" s="59">
        <f t="shared" si="48"/>
        <v>1.1018123831989747E-2</v>
      </c>
      <c r="K114" s="59">
        <f t="shared" si="48"/>
        <v>1.0643703308361757E-2</v>
      </c>
      <c r="L114" s="59">
        <f t="shared" si="48"/>
        <v>1.0297817993956697E-2</v>
      </c>
      <c r="M114" s="59">
        <f t="shared" si="48"/>
        <v>9.6833074969541813E-3</v>
      </c>
      <c r="N114" s="59">
        <f t="shared" si="48"/>
        <v>9.168843820526908E-3</v>
      </c>
      <c r="O114" s="59">
        <f t="shared" si="48"/>
        <v>8.80957237709621E-3</v>
      </c>
      <c r="P114" s="59">
        <f t="shared" si="48"/>
        <v>8.7094544249397415E-3</v>
      </c>
      <c r="Q114" s="59">
        <f t="shared" si="48"/>
        <v>8.9500208348171698E-3</v>
      </c>
      <c r="R114" s="60">
        <f t="shared" si="48"/>
        <v>9.0964512166391599E-3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1.1784124848741673E-7</v>
      </c>
      <c r="E115" s="59">
        <f t="shared" si="49"/>
        <v>3.3757508483811723E-7</v>
      </c>
      <c r="F115" s="59">
        <f t="shared" si="49"/>
        <v>4.2142804150794333E-6</v>
      </c>
      <c r="G115" s="59">
        <f t="shared" si="49"/>
        <v>2.7096090152943368E-6</v>
      </c>
      <c r="H115" s="59">
        <f t="shared" si="49"/>
        <v>1.9198652251115665E-6</v>
      </c>
      <c r="I115" s="59">
        <f t="shared" si="49"/>
        <v>1.3341927634103112E-6</v>
      </c>
      <c r="J115" s="59">
        <f t="shared" si="49"/>
        <v>1.1063675364484022E-6</v>
      </c>
      <c r="K115" s="59">
        <f t="shared" si="49"/>
        <v>9.4026384073880176E-7</v>
      </c>
      <c r="L115" s="59">
        <f t="shared" si="49"/>
        <v>8.2093117817796074E-7</v>
      </c>
      <c r="M115" s="59">
        <f t="shared" si="49"/>
        <v>8.3306255363177638E-7</v>
      </c>
      <c r="N115" s="59">
        <f t="shared" si="49"/>
        <v>8.4996999077538942E-7</v>
      </c>
      <c r="O115" s="59">
        <f t="shared" si="49"/>
        <v>9.0726562065811039E-7</v>
      </c>
      <c r="P115" s="59">
        <f t="shared" si="49"/>
        <v>9.7540747481630367E-7</v>
      </c>
      <c r="Q115" s="59">
        <f t="shared" si="49"/>
        <v>1.0460802174983827E-6</v>
      </c>
      <c r="R115" s="60">
        <f t="shared" si="49"/>
        <v>1.1208580623192425E-6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1.2231155098916617E-2</v>
      </c>
      <c r="E116" s="59">
        <f t="shared" si="50"/>
        <v>1.1022166026629757E-2</v>
      </c>
      <c r="F116" s="59">
        <f t="shared" si="50"/>
        <v>9.0146492693602507E-3</v>
      </c>
      <c r="G116" s="59">
        <f t="shared" si="50"/>
        <v>6.2828994005612203E-3</v>
      </c>
      <c r="H116" s="59">
        <f t="shared" si="50"/>
        <v>4.8006766417383641E-3</v>
      </c>
      <c r="I116" s="59">
        <f t="shared" si="50"/>
        <v>6.8827930128217245E-3</v>
      </c>
      <c r="J116" s="59">
        <f t="shared" si="50"/>
        <v>8.062465812500863E-3</v>
      </c>
      <c r="K116" s="59">
        <f t="shared" si="50"/>
        <v>8.5013314663676537E-3</v>
      </c>
      <c r="L116" s="59">
        <f t="shared" si="50"/>
        <v>8.6711553098225529E-3</v>
      </c>
      <c r="M116" s="59">
        <f t="shared" si="50"/>
        <v>1.38519442722198E-2</v>
      </c>
      <c r="N116" s="59">
        <f t="shared" si="50"/>
        <v>1.8557340199287647E-2</v>
      </c>
      <c r="O116" s="59">
        <f t="shared" si="50"/>
        <v>2.6818547391351841E-2</v>
      </c>
      <c r="P116" s="59">
        <f t="shared" si="50"/>
        <v>3.394930151726195E-2</v>
      </c>
      <c r="Q116" s="59">
        <f t="shared" si="50"/>
        <v>4.0179430521454992E-2</v>
      </c>
      <c r="R116" s="60">
        <f t="shared" si="50"/>
        <v>4.5514757805607743E-2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4.0128555415129916E-3</v>
      </c>
      <c r="E117" s="59">
        <f t="shared" si="51"/>
        <v>3.4771198617331829E-3</v>
      </c>
      <c r="F117" s="59">
        <f t="shared" si="51"/>
        <v>8.2154694718336845E-4</v>
      </c>
      <c r="G117" s="59">
        <f t="shared" si="51"/>
        <v>5.7154879404910724E-4</v>
      </c>
      <c r="H117" s="59">
        <f t="shared" si="51"/>
        <v>4.3616182893636683E-4</v>
      </c>
      <c r="I117" s="59">
        <f t="shared" si="51"/>
        <v>5.6927885777776016E-4</v>
      </c>
      <c r="J117" s="59">
        <f t="shared" si="51"/>
        <v>6.4849381308921465E-4</v>
      </c>
      <c r="K117" s="59">
        <f t="shared" si="51"/>
        <v>6.7468942500303604E-4</v>
      </c>
      <c r="L117" s="59">
        <f t="shared" si="51"/>
        <v>6.8276973067421716E-4</v>
      </c>
      <c r="M117" s="59">
        <f t="shared" si="51"/>
        <v>1.1253324364692296E-3</v>
      </c>
      <c r="N117" s="59">
        <f t="shared" si="51"/>
        <v>1.5272547542684567E-3</v>
      </c>
      <c r="O117" s="59">
        <f t="shared" si="51"/>
        <v>2.2328027472547523E-3</v>
      </c>
      <c r="P117" s="59">
        <f t="shared" si="51"/>
        <v>2.8415688625706261E-3</v>
      </c>
      <c r="Q117" s="59">
        <f t="shared" si="51"/>
        <v>3.3733481829823831E-3</v>
      </c>
      <c r="R117" s="60">
        <f t="shared" si="51"/>
        <v>3.8288969817244023E-3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0.96110481627339062</v>
      </c>
      <c r="E118" s="61">
        <f t="shared" ref="E118:R118" si="52">SUM(E111:E112)</f>
        <v>0.96074920227802729</v>
      </c>
      <c r="F118" s="61">
        <f t="shared" si="52"/>
        <v>0.97541220542884022</v>
      </c>
      <c r="G118" s="61">
        <f t="shared" si="52"/>
        <v>0.97964207817923021</v>
      </c>
      <c r="H118" s="61">
        <f t="shared" si="52"/>
        <v>0.98212365141437175</v>
      </c>
      <c r="I118" s="61">
        <f t="shared" si="52"/>
        <v>0.98108098728121229</v>
      </c>
      <c r="J118" s="61">
        <f t="shared" si="52"/>
        <v>0.9802363978769717</v>
      </c>
      <c r="K118" s="61">
        <f t="shared" si="52"/>
        <v>0.98014984535179772</v>
      </c>
      <c r="L118" s="61">
        <f t="shared" si="52"/>
        <v>0.98032067841566572</v>
      </c>
      <c r="M118" s="61">
        <f t="shared" si="52"/>
        <v>0.97531313786500617</v>
      </c>
      <c r="N118" s="61">
        <f t="shared" si="52"/>
        <v>0.9707215884480217</v>
      </c>
      <c r="O118" s="61">
        <f t="shared" si="52"/>
        <v>0.96211626493855262</v>
      </c>
      <c r="P118" s="61">
        <f t="shared" si="52"/>
        <v>0.95447865872400517</v>
      </c>
      <c r="Q118" s="61">
        <f t="shared" si="52"/>
        <v>0.94747793196304508</v>
      </c>
      <c r="R118" s="62">
        <f t="shared" si="52"/>
        <v>0.9415425757550121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0.99999999999999989</v>
      </c>
      <c r="F119" s="45">
        <f t="shared" si="53"/>
        <v>1.0000000000000002</v>
      </c>
      <c r="G119" s="45">
        <f t="shared" si="53"/>
        <v>1.0000000000000002</v>
      </c>
      <c r="H119" s="45">
        <f t="shared" si="53"/>
        <v>0.99999999999999989</v>
      </c>
      <c r="I119" s="45">
        <f t="shared" si="53"/>
        <v>0.99999999999999978</v>
      </c>
      <c r="J119" s="45">
        <f t="shared" si="53"/>
        <v>1.0000000000000002</v>
      </c>
      <c r="K119" s="45">
        <f t="shared" si="53"/>
        <v>1</v>
      </c>
      <c r="L119" s="45">
        <f t="shared" si="53"/>
        <v>1</v>
      </c>
      <c r="M119" s="45">
        <f t="shared" si="53"/>
        <v>1</v>
      </c>
      <c r="N119" s="45">
        <f t="shared" si="53"/>
        <v>1.0000000000000002</v>
      </c>
      <c r="O119" s="45">
        <f t="shared" si="53"/>
        <v>1</v>
      </c>
      <c r="P119" s="45">
        <f t="shared" si="53"/>
        <v>0.99999999999999978</v>
      </c>
      <c r="Q119" s="45">
        <f t="shared" si="53"/>
        <v>0.99999999999999989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27"/>
  <sheetViews>
    <sheetView topLeftCell="K1" zoomScale="48" zoomScaleNormal="48" workbookViewId="0">
      <selection activeCell="L1" sqref="L1:U27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24</v>
      </c>
      <c r="D4" t="s">
        <v>118</v>
      </c>
      <c r="E4" t="s">
        <v>119</v>
      </c>
      <c r="F4">
        <v>19.600000000000001</v>
      </c>
      <c r="G4">
        <v>19.600000000000001</v>
      </c>
      <c r="H4">
        <v>19.600000000000001</v>
      </c>
      <c r="I4">
        <v>19.600000000000001</v>
      </c>
      <c r="J4">
        <v>19.600000000000001</v>
      </c>
      <c r="K4">
        <v>19.399999999999999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2.2999999999999998</v>
      </c>
      <c r="AN4" s="77">
        <f t="shared" ref="AN4:AN5" si="0">G10</f>
        <v>2.2999999999999998</v>
      </c>
      <c r="AP4" s="77">
        <f>H10</f>
        <v>2</v>
      </c>
      <c r="AQ4" s="77">
        <f>0.5*(AP4+AR4)</f>
        <v>1.8</v>
      </c>
      <c r="AR4" s="77">
        <f>I10</f>
        <v>1.6</v>
      </c>
      <c r="AT4" s="84">
        <f t="shared" ref="AT4:AW11" si="1">($AX$3-AT$3)/($AX$3-$AR$3)*$AR4+(AT$3-$AR$3)/($AX$3-$AR$3)*$AX4</f>
        <v>1.4600000000000002</v>
      </c>
      <c r="AU4" s="84">
        <f t="shared" si="1"/>
        <v>1.32</v>
      </c>
      <c r="AV4" s="84">
        <f t="shared" si="1"/>
        <v>1.1800000000000002</v>
      </c>
      <c r="AW4" s="84">
        <f t="shared" si="1"/>
        <v>1.04</v>
      </c>
      <c r="AX4" s="77">
        <f>J10</f>
        <v>0.9</v>
      </c>
    </row>
    <row r="5" spans="1:50" x14ac:dyDescent="0.35">
      <c r="A5" t="s">
        <v>11</v>
      </c>
      <c r="B5" t="s">
        <v>12</v>
      </c>
      <c r="C5" t="s">
        <v>24</v>
      </c>
      <c r="D5" t="s">
        <v>118</v>
      </c>
      <c r="E5" t="s">
        <v>119</v>
      </c>
      <c r="F5">
        <v>66.8</v>
      </c>
      <c r="G5">
        <v>76.7</v>
      </c>
      <c r="H5">
        <v>77.2</v>
      </c>
      <c r="I5">
        <v>77.8</v>
      </c>
      <c r="J5">
        <v>78.5</v>
      </c>
      <c r="K5">
        <v>78.8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0.8</v>
      </c>
      <c r="AN5" s="77">
        <f t="shared" si="0"/>
        <v>0.8</v>
      </c>
      <c r="AP5" s="77">
        <f>H11</f>
        <v>0.7</v>
      </c>
      <c r="AQ5" s="77">
        <f t="shared" ref="AQ5:AQ11" si="2">0.5*(AP5+AR5)</f>
        <v>0.6</v>
      </c>
      <c r="AR5" s="77">
        <f>I11</f>
        <v>0.5</v>
      </c>
      <c r="AT5" s="84">
        <f t="shared" si="1"/>
        <v>0.46</v>
      </c>
      <c r="AU5" s="84">
        <f t="shared" si="1"/>
        <v>0.42</v>
      </c>
      <c r="AV5" s="84">
        <f t="shared" si="1"/>
        <v>0.38</v>
      </c>
      <c r="AW5" s="84">
        <f t="shared" si="1"/>
        <v>0.33999999999999997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24</v>
      </c>
      <c r="D6" t="s">
        <v>118</v>
      </c>
      <c r="E6" t="s">
        <v>119</v>
      </c>
      <c r="F6">
        <v>10.1</v>
      </c>
      <c r="G6">
        <v>0.1</v>
      </c>
      <c r="H6">
        <v>0</v>
      </c>
      <c r="I6">
        <v>0</v>
      </c>
      <c r="J6">
        <v>0.3</v>
      </c>
      <c r="K6">
        <v>0.6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66.8</v>
      </c>
      <c r="AN6" s="77">
        <f t="shared" ref="AN6:AN8" si="3">G5</f>
        <v>76.7</v>
      </c>
      <c r="AP6" s="77">
        <f>H5</f>
        <v>77.2</v>
      </c>
      <c r="AQ6" s="77">
        <f t="shared" si="2"/>
        <v>77.5</v>
      </c>
      <c r="AR6" s="77">
        <f>I5</f>
        <v>77.8</v>
      </c>
      <c r="AT6" s="84">
        <f t="shared" si="1"/>
        <v>77.94</v>
      </c>
      <c r="AU6" s="84">
        <f t="shared" si="1"/>
        <v>78.08</v>
      </c>
      <c r="AV6" s="84">
        <f t="shared" si="1"/>
        <v>78.22</v>
      </c>
      <c r="AW6" s="84">
        <f t="shared" si="1"/>
        <v>78.36</v>
      </c>
      <c r="AX6" s="77">
        <f>J5</f>
        <v>78.5</v>
      </c>
    </row>
    <row r="7" spans="1:50" x14ac:dyDescent="0.35">
      <c r="A7" t="s">
        <v>45</v>
      </c>
      <c r="B7" t="s">
        <v>12</v>
      </c>
      <c r="C7" t="s">
        <v>24</v>
      </c>
      <c r="D7" t="s">
        <v>118</v>
      </c>
      <c r="E7" t="s">
        <v>119</v>
      </c>
      <c r="F7">
        <v>0.3</v>
      </c>
      <c r="G7">
        <v>0.3</v>
      </c>
      <c r="H7">
        <v>0.2</v>
      </c>
      <c r="I7">
        <v>0.2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10.1</v>
      </c>
      <c r="AN7" s="77">
        <f t="shared" si="3"/>
        <v>0.1</v>
      </c>
      <c r="AP7" s="77">
        <f>H6</f>
        <v>0</v>
      </c>
      <c r="AQ7" s="77">
        <f t="shared" si="2"/>
        <v>0</v>
      </c>
      <c r="AR7" s="77">
        <f>I6</f>
        <v>0</v>
      </c>
      <c r="AT7" s="84">
        <f t="shared" si="1"/>
        <v>0.06</v>
      </c>
      <c r="AU7" s="84">
        <f t="shared" si="1"/>
        <v>0.12</v>
      </c>
      <c r="AV7" s="84">
        <f t="shared" si="1"/>
        <v>0.18</v>
      </c>
      <c r="AW7" s="84">
        <f t="shared" si="1"/>
        <v>0.24</v>
      </c>
      <c r="AX7" s="77">
        <f>J6</f>
        <v>0.3</v>
      </c>
    </row>
    <row r="8" spans="1:50" x14ac:dyDescent="0.35">
      <c r="A8" t="s">
        <v>8</v>
      </c>
      <c r="B8" t="s">
        <v>12</v>
      </c>
      <c r="C8" t="s">
        <v>24</v>
      </c>
      <c r="D8" t="s">
        <v>118</v>
      </c>
      <c r="E8" t="s">
        <v>119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0.3</v>
      </c>
      <c r="AN8" s="77">
        <f t="shared" si="3"/>
        <v>0.3</v>
      </c>
      <c r="AP8" s="77">
        <f>H7</f>
        <v>0.2</v>
      </c>
      <c r="AQ8" s="77">
        <f t="shared" si="2"/>
        <v>0.2</v>
      </c>
      <c r="AR8" s="77">
        <f>I7</f>
        <v>0.2</v>
      </c>
      <c r="AT8" s="84">
        <f t="shared" si="1"/>
        <v>0.18000000000000005</v>
      </c>
      <c r="AU8" s="84">
        <f t="shared" si="1"/>
        <v>0.16</v>
      </c>
      <c r="AV8" s="84">
        <f t="shared" si="1"/>
        <v>0.14000000000000001</v>
      </c>
      <c r="AW8" s="84">
        <f t="shared" si="1"/>
        <v>0.12000000000000002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24</v>
      </c>
      <c r="D9" t="s">
        <v>118</v>
      </c>
      <c r="E9" t="s">
        <v>119</v>
      </c>
      <c r="F9">
        <v>0.1</v>
      </c>
      <c r="G9">
        <v>0.2</v>
      </c>
      <c r="H9">
        <v>0.2</v>
      </c>
      <c r="I9">
        <v>0.2</v>
      </c>
      <c r="J9">
        <v>0.3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0.1</v>
      </c>
      <c r="AN9" s="77">
        <f t="shared" ref="AN9" si="4">G9</f>
        <v>0.2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0.22000000000000003</v>
      </c>
      <c r="AU9" s="84">
        <f t="shared" si="1"/>
        <v>0.24</v>
      </c>
      <c r="AV9" s="84">
        <f t="shared" si="1"/>
        <v>0.26</v>
      </c>
      <c r="AW9" s="84">
        <f t="shared" si="1"/>
        <v>0.28000000000000003</v>
      </c>
      <c r="AX9" s="77">
        <f>J9</f>
        <v>0.3</v>
      </c>
    </row>
    <row r="10" spans="1:50" x14ac:dyDescent="0.35">
      <c r="A10" t="s">
        <v>80</v>
      </c>
      <c r="B10" t="s">
        <v>12</v>
      </c>
      <c r="C10" t="s">
        <v>24</v>
      </c>
      <c r="D10" t="s">
        <v>118</v>
      </c>
      <c r="E10" t="s">
        <v>119</v>
      </c>
      <c r="F10">
        <v>2.2999999999999998</v>
      </c>
      <c r="G10">
        <v>2.2999999999999998</v>
      </c>
      <c r="H10">
        <v>2</v>
      </c>
      <c r="I10">
        <v>1.6</v>
      </c>
      <c r="J10">
        <v>0.9</v>
      </c>
      <c r="K10">
        <v>0.9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</v>
      </c>
      <c r="AN10" s="77">
        <f t="shared" ref="AN10" si="5">G8</f>
        <v>0</v>
      </c>
      <c r="AP10" s="77">
        <f>H8</f>
        <v>0</v>
      </c>
      <c r="AQ10" s="77">
        <f t="shared" si="2"/>
        <v>0</v>
      </c>
      <c r="AR10" s="77">
        <f>I8</f>
        <v>0</v>
      </c>
      <c r="AT10" s="84">
        <f t="shared" si="1"/>
        <v>0</v>
      </c>
      <c r="AU10" s="84">
        <f t="shared" si="1"/>
        <v>0</v>
      </c>
      <c r="AV10" s="84">
        <f t="shared" si="1"/>
        <v>0</v>
      </c>
      <c r="AW10" s="84">
        <f t="shared" si="1"/>
        <v>0</v>
      </c>
      <c r="AX10" s="77">
        <f>J8</f>
        <v>0</v>
      </c>
    </row>
    <row r="11" spans="1:50" x14ac:dyDescent="0.35">
      <c r="A11" t="s">
        <v>81</v>
      </c>
      <c r="B11" t="s">
        <v>12</v>
      </c>
      <c r="C11" t="s">
        <v>24</v>
      </c>
      <c r="D11" t="s">
        <v>118</v>
      </c>
      <c r="E11" t="s">
        <v>119</v>
      </c>
      <c r="F11">
        <v>0.8</v>
      </c>
      <c r="G11">
        <v>0.8</v>
      </c>
      <c r="H11">
        <v>0.7</v>
      </c>
      <c r="I11">
        <v>0.5</v>
      </c>
      <c r="J11">
        <v>0.3</v>
      </c>
      <c r="K11">
        <v>0.3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19.600000000000001</v>
      </c>
      <c r="AN11" s="77">
        <f t="shared" ref="AN11" si="6">G4</f>
        <v>19.600000000000001</v>
      </c>
      <c r="AP11" s="77">
        <f>H4</f>
        <v>19.600000000000001</v>
      </c>
      <c r="AQ11" s="77">
        <f t="shared" si="2"/>
        <v>19.600000000000001</v>
      </c>
      <c r="AR11" s="77">
        <f>I4</f>
        <v>19.600000000000001</v>
      </c>
      <c r="AT11" s="84">
        <f t="shared" si="1"/>
        <v>19.600000000000001</v>
      </c>
      <c r="AU11" s="84">
        <f t="shared" si="1"/>
        <v>19.600000000000001</v>
      </c>
      <c r="AV11" s="84">
        <f t="shared" si="1"/>
        <v>19.600000000000001</v>
      </c>
      <c r="AW11" s="84">
        <f t="shared" si="1"/>
        <v>19.600000000000001</v>
      </c>
      <c r="AX11" s="77">
        <f>J4</f>
        <v>19.600000000000001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99.999999999999986</v>
      </c>
      <c r="G12" s="28">
        <f t="shared" si="7"/>
        <v>100</v>
      </c>
      <c r="H12" s="28">
        <f t="shared" si="7"/>
        <v>99.90000000000002</v>
      </c>
      <c r="I12" s="28">
        <f t="shared" si="7"/>
        <v>99.9</v>
      </c>
      <c r="J12" s="28">
        <f t="shared" si="7"/>
        <v>99.999999999999986</v>
      </c>
      <c r="K12" s="28">
        <f t="shared" si="7"/>
        <v>99.999999999999986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24</v>
      </c>
      <c r="D17" t="s">
        <v>118</v>
      </c>
      <c r="E17" t="s">
        <v>119</v>
      </c>
      <c r="F17">
        <v>19.600000000000001</v>
      </c>
      <c r="G17">
        <v>19.600000000000001</v>
      </c>
      <c r="H17">
        <v>19.600000000000001</v>
      </c>
      <c r="I17">
        <v>19.600000000000001</v>
      </c>
      <c r="J17">
        <v>19.5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2.2999999999999998</v>
      </c>
      <c r="AM17" s="77">
        <f>0.5*(AL17+AN17)</f>
        <v>2.2999999999999998</v>
      </c>
      <c r="AN17" s="77">
        <f t="shared" ref="AN17:AN18" si="8">G23</f>
        <v>2.2999999999999998</v>
      </c>
      <c r="AO17" s="77">
        <f>0.5*(AN17+AP17)</f>
        <v>2.25</v>
      </c>
      <c r="AP17" s="77">
        <f>H23</f>
        <v>2.2000000000000002</v>
      </c>
      <c r="AQ17" s="77">
        <f>0.5*(AP17+AR17)</f>
        <v>2.1</v>
      </c>
      <c r="AR17" s="77">
        <f>I23</f>
        <v>2</v>
      </c>
      <c r="AS17" s="77">
        <f>AR42</f>
        <v>2.7</v>
      </c>
      <c r="AT17" s="84">
        <f t="shared" ref="AT17:AW24" si="9">($AX$3-AT$3)/($AX$3-$AR$3)*$AR17+(AT$3-$AR$3)/($AX$3-$AR$3)*$AX17</f>
        <v>1.8800000000000001</v>
      </c>
      <c r="AU17" s="84">
        <f t="shared" si="9"/>
        <v>1.7599999999999998</v>
      </c>
      <c r="AV17" s="84">
        <f t="shared" si="9"/>
        <v>1.6400000000000001</v>
      </c>
      <c r="AW17" s="84">
        <f t="shared" si="9"/>
        <v>1.52</v>
      </c>
      <c r="AX17" s="77">
        <f>J23</f>
        <v>1.4</v>
      </c>
    </row>
    <row r="18" spans="1:50" x14ac:dyDescent="0.35">
      <c r="A18" t="s">
        <v>11</v>
      </c>
      <c r="B18" t="s">
        <v>12</v>
      </c>
      <c r="C18" t="s">
        <v>24</v>
      </c>
      <c r="D18" t="s">
        <v>118</v>
      </c>
      <c r="E18" t="s">
        <v>119</v>
      </c>
      <c r="F18">
        <v>66.8</v>
      </c>
      <c r="G18">
        <v>76.7</v>
      </c>
      <c r="H18">
        <v>76.900000000000006</v>
      </c>
      <c r="I18">
        <v>77.2</v>
      </c>
      <c r="J18">
        <v>78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0.8</v>
      </c>
      <c r="AM18" s="77">
        <f>0.5*(AL18+AN18)</f>
        <v>0.8</v>
      </c>
      <c r="AN18" s="77">
        <f t="shared" si="8"/>
        <v>0.8</v>
      </c>
      <c r="AO18" s="77">
        <f>0.5*(AN18+AP18)</f>
        <v>0.75</v>
      </c>
      <c r="AP18" s="77">
        <f>H24</f>
        <v>0.7</v>
      </c>
      <c r="AQ18" s="77">
        <f t="shared" ref="AQ18:AQ24" si="10">0.5*(AP18+AR18)</f>
        <v>0.7</v>
      </c>
      <c r="AR18" s="77">
        <f>I24</f>
        <v>0.7</v>
      </c>
      <c r="AT18" s="84">
        <f t="shared" si="9"/>
        <v>0.65999999999999992</v>
      </c>
      <c r="AU18" s="84">
        <f t="shared" si="9"/>
        <v>0.62</v>
      </c>
      <c r="AV18" s="84">
        <f t="shared" si="9"/>
        <v>0.57999999999999996</v>
      </c>
      <c r="AW18" s="84">
        <f t="shared" si="9"/>
        <v>0.54</v>
      </c>
      <c r="AX18" s="77">
        <f>J24</f>
        <v>0.5</v>
      </c>
    </row>
    <row r="19" spans="1:50" x14ac:dyDescent="0.35">
      <c r="A19" t="s">
        <v>10</v>
      </c>
      <c r="B19" t="s">
        <v>12</v>
      </c>
      <c r="C19" t="s">
        <v>24</v>
      </c>
      <c r="D19" t="s">
        <v>118</v>
      </c>
      <c r="E19" t="s">
        <v>119</v>
      </c>
      <c r="F19">
        <v>10.1</v>
      </c>
      <c r="G19">
        <v>0.1</v>
      </c>
      <c r="H19">
        <v>0.1</v>
      </c>
      <c r="I19">
        <v>0.2</v>
      </c>
      <c r="J19">
        <v>0.4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66.8</v>
      </c>
      <c r="AM19" s="85">
        <f>AL43</f>
        <v>61.687681862269642</v>
      </c>
      <c r="AN19" s="77">
        <f t="shared" ref="AN19:AN21" si="11">G18</f>
        <v>76.7</v>
      </c>
      <c r="AO19" s="85">
        <f>AN43</f>
        <v>58.446601941747574</v>
      </c>
      <c r="AP19" s="77">
        <f>H18</f>
        <v>76.900000000000006</v>
      </c>
      <c r="AQ19" s="77">
        <f t="shared" si="10"/>
        <v>77.050000000000011</v>
      </c>
      <c r="AR19" s="77">
        <f>I18</f>
        <v>77.2</v>
      </c>
      <c r="AS19" s="85">
        <f>AR43</f>
        <v>52.58033106134372</v>
      </c>
      <c r="AT19" s="84">
        <f t="shared" si="9"/>
        <v>77.360000000000014</v>
      </c>
      <c r="AU19" s="84">
        <f t="shared" si="9"/>
        <v>77.52000000000001</v>
      </c>
      <c r="AV19" s="84">
        <f t="shared" si="9"/>
        <v>77.680000000000007</v>
      </c>
      <c r="AW19" s="84">
        <f t="shared" si="9"/>
        <v>77.84</v>
      </c>
      <c r="AX19" s="77">
        <f>J18</f>
        <v>78</v>
      </c>
    </row>
    <row r="20" spans="1:50" x14ac:dyDescent="0.35">
      <c r="A20" t="s">
        <v>45</v>
      </c>
      <c r="B20" t="s">
        <v>12</v>
      </c>
      <c r="C20" t="s">
        <v>24</v>
      </c>
      <c r="D20" t="s">
        <v>118</v>
      </c>
      <c r="E20" t="s">
        <v>119</v>
      </c>
      <c r="F20">
        <v>0.3</v>
      </c>
      <c r="G20">
        <v>0.3</v>
      </c>
      <c r="H20">
        <v>0.3</v>
      </c>
      <c r="I20">
        <v>0.2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10.1</v>
      </c>
      <c r="AM20" s="85">
        <f>AL44</f>
        <v>6.7895247332686717</v>
      </c>
      <c r="AN20" s="77">
        <f t="shared" si="11"/>
        <v>0.1</v>
      </c>
      <c r="AO20" s="85">
        <f>AN44</f>
        <v>6.2135922330097086</v>
      </c>
      <c r="AP20" s="77">
        <f>H19</f>
        <v>0.1</v>
      </c>
      <c r="AQ20" s="77">
        <f t="shared" si="10"/>
        <v>0.15000000000000002</v>
      </c>
      <c r="AR20" s="77">
        <f>I19</f>
        <v>0.2</v>
      </c>
      <c r="AS20" s="85">
        <f>AR44</f>
        <v>4.8685491723466408</v>
      </c>
      <c r="AT20" s="84">
        <f t="shared" si="9"/>
        <v>0.24000000000000005</v>
      </c>
      <c r="AU20" s="84">
        <f t="shared" si="9"/>
        <v>0.28000000000000003</v>
      </c>
      <c r="AV20" s="84">
        <f t="shared" si="9"/>
        <v>0.32</v>
      </c>
      <c r="AW20" s="84">
        <f t="shared" si="9"/>
        <v>0.3600000000000001</v>
      </c>
      <c r="AX20" s="77">
        <f>J19</f>
        <v>0.4</v>
      </c>
    </row>
    <row r="21" spans="1:50" ht="15" thickBot="1" x14ac:dyDescent="0.4">
      <c r="A21" t="s">
        <v>8</v>
      </c>
      <c r="B21" t="s">
        <v>12</v>
      </c>
      <c r="C21" t="s">
        <v>24</v>
      </c>
      <c r="D21" t="s">
        <v>118</v>
      </c>
      <c r="E21" t="s">
        <v>119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0.3</v>
      </c>
      <c r="AM21" s="85">
        <f>AL45</f>
        <v>8.7293889427740066</v>
      </c>
      <c r="AN21" s="77">
        <f t="shared" si="11"/>
        <v>0.3</v>
      </c>
      <c r="AO21" s="85">
        <f>AN45</f>
        <v>8.6407766990291268</v>
      </c>
      <c r="AP21" s="77">
        <f>H20</f>
        <v>0.3</v>
      </c>
      <c r="AQ21" s="77">
        <f t="shared" si="10"/>
        <v>0.25</v>
      </c>
      <c r="AR21" s="77">
        <f>I20</f>
        <v>0.2</v>
      </c>
      <c r="AS21" s="85">
        <f>AR45</f>
        <v>7.5949367088607591</v>
      </c>
      <c r="AT21" s="84">
        <f t="shared" si="9"/>
        <v>0.18000000000000005</v>
      </c>
      <c r="AU21" s="84">
        <f t="shared" si="9"/>
        <v>0.16</v>
      </c>
      <c r="AV21" s="84">
        <f t="shared" si="9"/>
        <v>0.14000000000000001</v>
      </c>
      <c r="AW21" s="84">
        <f t="shared" si="9"/>
        <v>0.12000000000000002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24</v>
      </c>
      <c r="D22" t="s">
        <v>118</v>
      </c>
      <c r="E22" t="s">
        <v>119</v>
      </c>
      <c r="F22">
        <v>0.1</v>
      </c>
      <c r="G22">
        <v>0.2</v>
      </c>
      <c r="H22">
        <v>0.1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0.1</v>
      </c>
      <c r="AN22" s="77">
        <f t="shared" ref="AN22" si="12">G22</f>
        <v>0.2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24</v>
      </c>
      <c r="D23" t="s">
        <v>118</v>
      </c>
      <c r="E23" t="s">
        <v>119</v>
      </c>
      <c r="F23">
        <v>2.2999999999999998</v>
      </c>
      <c r="G23">
        <v>2.2999999999999998</v>
      </c>
      <c r="H23">
        <v>2.2000000000000002</v>
      </c>
      <c r="I23">
        <v>2</v>
      </c>
      <c r="J23">
        <v>1.4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</v>
      </c>
      <c r="AM23" s="85">
        <f>AL46</f>
        <v>19.786614936954411</v>
      </c>
      <c r="AN23" s="77">
        <f t="shared" ref="AN23" si="13">G21</f>
        <v>0</v>
      </c>
      <c r="AO23" s="85">
        <f>AN46</f>
        <v>23.883495145631066</v>
      </c>
      <c r="AP23" s="77">
        <f>H21</f>
        <v>0</v>
      </c>
      <c r="AQ23" s="77">
        <f t="shared" si="10"/>
        <v>0</v>
      </c>
      <c r="AR23" s="77">
        <f>I21</f>
        <v>0</v>
      </c>
      <c r="AS23" s="85">
        <f>AR46</f>
        <v>32.327166504381701</v>
      </c>
      <c r="AT23" s="84">
        <f t="shared" si="9"/>
        <v>0</v>
      </c>
      <c r="AU23" s="84">
        <f t="shared" si="9"/>
        <v>0</v>
      </c>
      <c r="AV23" s="84">
        <f t="shared" si="9"/>
        <v>0</v>
      </c>
      <c r="AW23" s="84">
        <f t="shared" si="9"/>
        <v>0</v>
      </c>
      <c r="AX23" s="77">
        <f>J21</f>
        <v>0</v>
      </c>
    </row>
    <row r="24" spans="1:50" x14ac:dyDescent="0.35">
      <c r="A24" t="s">
        <v>81</v>
      </c>
      <c r="B24" t="s">
        <v>12</v>
      </c>
      <c r="C24" t="s">
        <v>24</v>
      </c>
      <c r="D24" t="s">
        <v>118</v>
      </c>
      <c r="E24" t="s">
        <v>119</v>
      </c>
      <c r="F24">
        <v>0.8</v>
      </c>
      <c r="G24">
        <v>0.8</v>
      </c>
      <c r="H24">
        <v>0.7</v>
      </c>
      <c r="I24">
        <v>0.7</v>
      </c>
      <c r="J24">
        <v>0.5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19.600000000000001</v>
      </c>
      <c r="AN24" s="77">
        <f t="shared" ref="AN24" si="14">G17</f>
        <v>19.600000000000001</v>
      </c>
      <c r="AP24" s="77">
        <f>H17</f>
        <v>19.600000000000001</v>
      </c>
      <c r="AQ24" s="77">
        <f t="shared" si="10"/>
        <v>19.600000000000001</v>
      </c>
      <c r="AR24" s="77">
        <f>I17</f>
        <v>19.600000000000001</v>
      </c>
      <c r="AS24" s="85"/>
      <c r="AT24" s="84">
        <f t="shared" si="9"/>
        <v>19.580000000000002</v>
      </c>
      <c r="AU24" s="84">
        <f t="shared" si="9"/>
        <v>19.560000000000002</v>
      </c>
      <c r="AV24" s="84">
        <f t="shared" si="9"/>
        <v>19.54</v>
      </c>
      <c r="AW24" s="84">
        <f t="shared" si="9"/>
        <v>19.520000000000003</v>
      </c>
      <c r="AX24" s="77">
        <f>J17</f>
        <v>19.5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99.999999999999986</v>
      </c>
      <c r="G25" s="28">
        <f t="shared" si="15"/>
        <v>100</v>
      </c>
      <c r="H25" s="28">
        <f t="shared" si="15"/>
        <v>99.899999999999991</v>
      </c>
      <c r="I25" s="28">
        <f t="shared" si="15"/>
        <v>100.00000000000001</v>
      </c>
      <c r="J25" s="28">
        <f t="shared" si="15"/>
        <v>100</v>
      </c>
      <c r="K25" s="28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EWN</v>
      </c>
      <c r="D30" s="5" t="s">
        <v>14</v>
      </c>
      <c r="E30" s="5" t="s">
        <v>15</v>
      </c>
      <c r="F30" s="5">
        <f t="shared" ref="F30:K36" si="16">F18-F5</f>
        <v>2.2000000000000002</v>
      </c>
      <c r="G30" s="75">
        <f t="shared" si="16"/>
        <v>0</v>
      </c>
      <c r="H30" s="75">
        <f t="shared" si="16"/>
        <v>0</v>
      </c>
      <c r="I30" s="75">
        <f t="shared" si="16"/>
        <v>0</v>
      </c>
      <c r="J30" s="75">
        <f t="shared" si="16"/>
        <v>0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EWN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-9.9999999999999978E-2</v>
      </c>
      <c r="J31" s="75">
        <f t="shared" si="16"/>
        <v>-0.30000000000000004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EWN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9.9999999999999978E-2</v>
      </c>
      <c r="J32" s="75">
        <f t="shared" si="16"/>
        <v>0.1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EWN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</v>
      </c>
      <c r="I33" s="75">
        <f t="shared" si="16"/>
        <v>0.2</v>
      </c>
      <c r="J33" s="75">
        <f t="shared" si="16"/>
        <v>0.2</v>
      </c>
      <c r="K33" s="75">
        <f t="shared" si="16"/>
        <v>0</v>
      </c>
    </row>
    <row r="34" spans="1:46" x14ac:dyDescent="0.35">
      <c r="A34" s="5" t="s">
        <v>11</v>
      </c>
      <c r="B34" s="5" t="s">
        <v>53</v>
      </c>
      <c r="C34" s="5" t="str">
        <f>C6</f>
        <v>EWN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-0.29999999999999716</v>
      </c>
      <c r="I34" s="75">
        <f t="shared" si="16"/>
        <v>-0.79999999999999716</v>
      </c>
      <c r="J34" s="75">
        <f t="shared" si="16"/>
        <v>-0.79999999999999716</v>
      </c>
      <c r="K34" s="75">
        <f t="shared" si="16"/>
        <v>0</v>
      </c>
    </row>
    <row r="35" spans="1:46" x14ac:dyDescent="0.35">
      <c r="A35" s="33" t="s">
        <v>80</v>
      </c>
      <c r="B35" s="5" t="s">
        <v>53</v>
      </c>
      <c r="C35" s="5" t="str">
        <f>C5</f>
        <v>EWN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9.9999999999999978E-2</v>
      </c>
      <c r="I35" s="75">
        <f t="shared" si="16"/>
        <v>0.20000000000000007</v>
      </c>
      <c r="J35" s="75">
        <f t="shared" si="16"/>
        <v>0.19999999999999996</v>
      </c>
      <c r="K35" s="75">
        <f t="shared" si="16"/>
        <v>0</v>
      </c>
    </row>
    <row r="36" spans="1:46" x14ac:dyDescent="0.35">
      <c r="A36" s="10" t="s">
        <v>81</v>
      </c>
      <c r="B36" s="10" t="s">
        <v>53</v>
      </c>
      <c r="C36" s="10" t="str">
        <f>C10</f>
        <v>EWN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0.29999999999999982</v>
      </c>
      <c r="I36" s="10">
        <f t="shared" si="16"/>
        <v>0.60000000000000009</v>
      </c>
      <c r="J36" s="10">
        <f t="shared" si="16"/>
        <v>0.7</v>
      </c>
      <c r="K36" s="10">
        <f t="shared" si="16"/>
        <v>0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2.2000000000000002</v>
      </c>
      <c r="G37" s="2">
        <f t="shared" ref="G37" si="17">SUM(G30:G36)</f>
        <v>0</v>
      </c>
      <c r="H37" s="2">
        <f t="shared" ref="H37" si="18">SUM(H30:H36)</f>
        <v>0.10000000000000264</v>
      </c>
      <c r="I37" s="2">
        <f t="shared" ref="I37" si="19">SUM(I30:I36)</f>
        <v>0.20000000000000295</v>
      </c>
      <c r="J37" s="2">
        <f t="shared" ref="J37" si="20">SUM(J30:J36)</f>
        <v>0.10000000000000275</v>
      </c>
      <c r="K37" s="2">
        <f>SUM(K30:K36)</f>
        <v>0</v>
      </c>
    </row>
    <row r="39" spans="1:46" ht="21" x14ac:dyDescent="0.5">
      <c r="A39" s="32" t="s">
        <v>62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24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3.0999999999999996</v>
      </c>
      <c r="AN42" s="77">
        <f>0.5*(AN17+AP17+AN18+AP18)</f>
        <v>3</v>
      </c>
      <c r="AR42" s="77">
        <f>AR17+AR18</f>
        <v>2.7</v>
      </c>
    </row>
    <row r="43" spans="1:46" x14ac:dyDescent="0.35">
      <c r="A43" t="s">
        <v>9</v>
      </c>
      <c r="B43" t="s">
        <v>12</v>
      </c>
      <c r="C43" t="s">
        <v>24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61.687681862269642</v>
      </c>
      <c r="AM43" s="85"/>
      <c r="AN43" s="85">
        <f>100*G45/(100+AN$42)</f>
        <v>58.446601941747574</v>
      </c>
      <c r="AO43" s="85"/>
      <c r="AR43" s="85">
        <f>100*I45/(100+AR$42)</f>
        <v>52.58033106134372</v>
      </c>
    </row>
    <row r="44" spans="1:46" x14ac:dyDescent="0.35">
      <c r="A44" t="s">
        <v>10</v>
      </c>
      <c r="B44" t="s">
        <v>12</v>
      </c>
      <c r="C44" t="s">
        <v>24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6.7895247332686717</v>
      </c>
      <c r="AM44" s="85"/>
      <c r="AN44" s="85">
        <f>100*G44/(100+AN$42)</f>
        <v>6.2135922330097086</v>
      </c>
      <c r="AO44" s="85"/>
      <c r="AR44" s="85">
        <f>100*I44/(100+AR$42)</f>
        <v>4.8685491723466408</v>
      </c>
    </row>
    <row r="45" spans="1:46" x14ac:dyDescent="0.35">
      <c r="A45" t="s">
        <v>11</v>
      </c>
      <c r="B45" t="s">
        <v>12</v>
      </c>
      <c r="C45" t="s">
        <v>24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8.7293889427740066</v>
      </c>
      <c r="AM45" s="85"/>
      <c r="AN45" s="85">
        <f>100*G43/(100+AN$42)</f>
        <v>8.6407766990291268</v>
      </c>
      <c r="AO45" s="85"/>
      <c r="AR45" s="85">
        <f>100*I43/(100+AR$42)</f>
        <v>7.5949367088607591</v>
      </c>
    </row>
    <row r="46" spans="1:46" x14ac:dyDescent="0.35">
      <c r="AK46" s="77" t="s">
        <v>137</v>
      </c>
      <c r="AL46" s="85">
        <f>100*F42/(100+AL$42)</f>
        <v>19.786614936954411</v>
      </c>
      <c r="AM46" s="85"/>
      <c r="AN46" s="85">
        <f>100*G42/(100+AN$42)</f>
        <v>23.883495145631066</v>
      </c>
      <c r="AO46" s="85"/>
      <c r="AR46" s="85">
        <f>100*I42/(100+AR$42)</f>
        <v>32.327166504381701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0.70080717981524698</v>
      </c>
      <c r="E57">
        <v>0.703808553067651</v>
      </c>
      <c r="F57">
        <v>0.71847213569552504</v>
      </c>
      <c r="G57">
        <v>0.75090540573828102</v>
      </c>
      <c r="H57">
        <v>0.78110860836529095</v>
      </c>
      <c r="I57">
        <v>0.81503186877449896</v>
      </c>
      <c r="J57">
        <v>0.85177174932407695</v>
      </c>
      <c r="K57">
        <v>0.89130688242350198</v>
      </c>
      <c r="L57">
        <v>0.93117037681997505</v>
      </c>
      <c r="M57">
        <v>0.97179892679265401</v>
      </c>
      <c r="N57">
        <v>1.0142084406726399</v>
      </c>
      <c r="O57">
        <v>1.10391498138276</v>
      </c>
      <c r="P57">
        <v>1.1989481094025001</v>
      </c>
      <c r="Q57">
        <v>1.3001495567680701</v>
      </c>
      <c r="R57">
        <v>1.41107010155504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0.59717399461245901</v>
      </c>
      <c r="E58">
        <v>0.61003717277524006</v>
      </c>
      <c r="F58">
        <v>0.63491118076784303</v>
      </c>
      <c r="G58">
        <v>0.67218308088539303</v>
      </c>
      <c r="H58">
        <v>0.70206886948494296</v>
      </c>
      <c r="I58">
        <v>0.73589421542812405</v>
      </c>
      <c r="J58">
        <v>0.77518086225538296</v>
      </c>
      <c r="K58">
        <v>0.817985405477762</v>
      </c>
      <c r="L58">
        <v>0.86109540726777101</v>
      </c>
      <c r="M58">
        <v>0.90511484177826496</v>
      </c>
      <c r="N58">
        <v>0.95133349655525601</v>
      </c>
      <c r="O58">
        <v>1.05011012847653</v>
      </c>
      <c r="P58">
        <v>1.1554720640995699</v>
      </c>
      <c r="Q58">
        <v>1.2684239320517301</v>
      </c>
      <c r="R58">
        <v>1.3931992734271299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0.58708167109542597</v>
      </c>
      <c r="E59">
        <v>0.59616026499854102</v>
      </c>
      <c r="F59">
        <v>0.61362964344338999</v>
      </c>
      <c r="G59">
        <v>0.64352365065918804</v>
      </c>
      <c r="H59">
        <v>0.66862745943120205</v>
      </c>
      <c r="I59">
        <v>0.69531296036777601</v>
      </c>
      <c r="J59">
        <v>0.72657559218335699</v>
      </c>
      <c r="K59">
        <v>0.76122954333269599</v>
      </c>
      <c r="L59">
        <v>0.79661970858417996</v>
      </c>
      <c r="M59">
        <v>0.83250804994063399</v>
      </c>
      <c r="N59">
        <v>0.87025985404860995</v>
      </c>
      <c r="O59">
        <v>0.95098969969276304</v>
      </c>
      <c r="P59">
        <v>1.0365486381483899</v>
      </c>
      <c r="Q59">
        <v>1.12914279119509</v>
      </c>
      <c r="R59">
        <v>1.2317932809152401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0.31671964418096299</v>
      </c>
      <c r="E60">
        <v>0.30471835990563401</v>
      </c>
      <c r="F60">
        <v>0.295614098985438</v>
      </c>
      <c r="G60">
        <v>0.30149283125003201</v>
      </c>
      <c r="H60">
        <v>0.30311488891300198</v>
      </c>
      <c r="I60">
        <v>0.30340215285387601</v>
      </c>
      <c r="J60">
        <v>0.312443744898732</v>
      </c>
      <c r="K60">
        <v>0.32405146694298897</v>
      </c>
      <c r="L60">
        <v>0.33847582063131598</v>
      </c>
      <c r="M60">
        <v>0.354833188537029</v>
      </c>
      <c r="N60">
        <v>0.36843436310996702</v>
      </c>
      <c r="O60">
        <v>0.39422859010305999</v>
      </c>
      <c r="P60">
        <v>0.42144639400339001</v>
      </c>
      <c r="Q60">
        <v>0.45000441417200099</v>
      </c>
      <c r="R60">
        <v>0.48223044849548902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0.383920066366716</v>
      </c>
      <c r="E61">
        <v>0.38659517142729799</v>
      </c>
      <c r="F61">
        <v>0.39179991610005199</v>
      </c>
      <c r="G61">
        <v>0.40306480658802801</v>
      </c>
      <c r="H61">
        <v>0.41152775804419001</v>
      </c>
      <c r="I61">
        <v>0.41950642866879401</v>
      </c>
      <c r="J61">
        <v>0.42925490317297699</v>
      </c>
      <c r="K61">
        <v>0.44054431634434299</v>
      </c>
      <c r="L61">
        <v>0.45220041523186</v>
      </c>
      <c r="M61">
        <v>0.463895510548608</v>
      </c>
      <c r="N61">
        <v>0.476484135057687</v>
      </c>
      <c r="O61">
        <v>0.50396016060312798</v>
      </c>
      <c r="P61">
        <v>0.53280321839587197</v>
      </c>
      <c r="Q61">
        <v>0.56467908297036895</v>
      </c>
      <c r="R61">
        <v>0.60026798867417996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5.3544196352935298</v>
      </c>
      <c r="E62">
        <v>5.4816779926535597</v>
      </c>
      <c r="F62">
        <v>5.7283168944223402</v>
      </c>
      <c r="G62">
        <v>6.1468259893063797</v>
      </c>
      <c r="H62">
        <v>6.5299733410288798</v>
      </c>
      <c r="I62">
        <v>6.9601594313570496</v>
      </c>
      <c r="J62">
        <v>7.4533792886609298</v>
      </c>
      <c r="K62">
        <v>7.9912134357477003</v>
      </c>
      <c r="L62">
        <v>8.5421007744684498</v>
      </c>
      <c r="M62">
        <v>9.1104446496616305</v>
      </c>
      <c r="N62">
        <v>9.7093101763519591</v>
      </c>
      <c r="O62">
        <v>10.995823769468</v>
      </c>
      <c r="P62">
        <v>12.3901719847522</v>
      </c>
      <c r="Q62">
        <v>13.909653999452599</v>
      </c>
      <c r="R62">
        <v>15.6096140734449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1.7134142832939301</v>
      </c>
      <c r="E63">
        <v>1.7541369576491399</v>
      </c>
      <c r="F63">
        <v>1.83306140621515</v>
      </c>
      <c r="G63">
        <v>1.9669843165780401</v>
      </c>
      <c r="H63">
        <v>2.0895914691292399</v>
      </c>
      <c r="I63">
        <v>2.22725101803425</v>
      </c>
      <c r="J63">
        <v>2.3850813723714999</v>
      </c>
      <c r="K63">
        <v>2.5571882994392601</v>
      </c>
      <c r="L63">
        <v>2.7334722478299001</v>
      </c>
      <c r="M63">
        <v>2.9153422878917201</v>
      </c>
      <c r="N63">
        <v>3.1069792564326302</v>
      </c>
      <c r="O63">
        <v>3.5186636062297501</v>
      </c>
      <c r="P63">
        <v>3.9648550351207001</v>
      </c>
      <c r="Q63">
        <v>4.4510892798248198</v>
      </c>
      <c r="R63">
        <v>4.9950765035023599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0.68724832820424098</v>
      </c>
      <c r="E64">
        <v>0.69718491012108796</v>
      </c>
      <c r="F64">
        <v>0.718402670216022</v>
      </c>
      <c r="G64">
        <v>0.75090540573828102</v>
      </c>
      <c r="H64">
        <v>0.78105778628001998</v>
      </c>
      <c r="I64">
        <v>0.81419718758738802</v>
      </c>
      <c r="J64">
        <v>0.85092230895930199</v>
      </c>
      <c r="K64">
        <v>0.890833720395934</v>
      </c>
      <c r="L64">
        <v>0.931138446379558</v>
      </c>
      <c r="M64">
        <v>0.97179892679265401</v>
      </c>
      <c r="N64">
        <v>1.0142084406726399</v>
      </c>
      <c r="O64">
        <v>1.10391498138276</v>
      </c>
      <c r="P64">
        <v>1.1989481094025001</v>
      </c>
      <c r="Q64">
        <v>1.3001365678110599</v>
      </c>
      <c r="R64">
        <v>1.4110095577753501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EWN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0.109301604966358</v>
      </c>
      <c r="E70" s="5">
        <f t="shared" ref="E70:G76" si="28">(D70+F70)/2</f>
        <v>5.814845384210246E-2</v>
      </c>
      <c r="F70" s="5">
        <f t="shared" si="21"/>
        <v>6.9953027178469122E-3</v>
      </c>
      <c r="G70" s="5">
        <f t="shared" si="28"/>
        <v>5.6836834582506164E-3</v>
      </c>
      <c r="H70" s="5">
        <f t="shared" si="22"/>
        <v>4.3720641986543206E-3</v>
      </c>
      <c r="I70" s="5">
        <f t="shared" si="23"/>
        <v>3.8255561738225305E-3</v>
      </c>
      <c r="J70" s="5">
        <f t="shared" si="23"/>
        <v>3.2790481489907404E-3</v>
      </c>
      <c r="K70" s="5">
        <f t="shared" si="23"/>
        <v>2.7325401241589504E-3</v>
      </c>
      <c r="L70" s="5">
        <f t="shared" si="24"/>
        <v>2.1860320993271603E-3</v>
      </c>
      <c r="M70" s="5">
        <f t="shared" si="25"/>
        <v>2.076730494360802E-3</v>
      </c>
      <c r="N70" s="5">
        <f t="shared" si="25"/>
        <v>1.9674288893944442E-3</v>
      </c>
      <c r="O70" s="5">
        <f t="shared" si="25"/>
        <v>1.7488256794617281E-3</v>
      </c>
      <c r="P70" s="5">
        <f t="shared" si="25"/>
        <v>1.5302224695290122E-3</v>
      </c>
      <c r="Q70" s="5">
        <f t="shared" si="25"/>
        <v>1.3116192595962963E-3</v>
      </c>
      <c r="R70" s="5">
        <f t="shared" si="26"/>
        <v>1.0930160496635801E-3</v>
      </c>
      <c r="S70" s="5"/>
      <c r="T70" s="5"/>
      <c r="U70" s="5"/>
      <c r="V70" s="5"/>
      <c r="W70" s="5"/>
      <c r="X70" s="5" t="s">
        <v>86</v>
      </c>
      <c r="Y70" s="77" t="str">
        <f t="shared" si="27"/>
        <v>EWN</v>
      </c>
      <c r="Z70" s="5">
        <f>F70/MAX(F$69:F$70)</f>
        <v>6.9953027178469122E-3</v>
      </c>
      <c r="AA70" s="5">
        <f>H70/MAX(H$69:H$70)</f>
        <v>4.3720641986543206E-3</v>
      </c>
      <c r="AB70" s="5">
        <f>L70/MAX(L$69:L$70)</f>
        <v>2.1860320993271603E-3</v>
      </c>
      <c r="AC70" s="5">
        <f>Q70/MAX(Q$69:Q$70)</f>
        <v>1.3116192595962963E-3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1.6037459687617101E-4</v>
      </c>
      <c r="E71" s="5">
        <f t="shared" si="28"/>
        <v>8.1590576160751999E-5</v>
      </c>
      <c r="F71" s="5">
        <f t="shared" si="21"/>
        <v>2.8065554453329928E-6</v>
      </c>
      <c r="G71" s="5">
        <f t="shared" si="28"/>
        <v>3.4079601836186338E-6</v>
      </c>
      <c r="H71" s="5">
        <f t="shared" si="22"/>
        <v>4.0093649219042748E-6</v>
      </c>
      <c r="I71" s="5">
        <f t="shared" si="23"/>
        <v>4.4103014140947027E-6</v>
      </c>
      <c r="J71" s="5">
        <f t="shared" si="23"/>
        <v>4.8112379062851298E-6</v>
      </c>
      <c r="K71" s="5">
        <f t="shared" si="23"/>
        <v>5.2121743984755568E-6</v>
      </c>
      <c r="L71" s="5">
        <f t="shared" si="24"/>
        <v>5.6131108906659847E-6</v>
      </c>
      <c r="M71" s="5">
        <f t="shared" si="25"/>
        <v>5.3725489953517277E-6</v>
      </c>
      <c r="N71" s="5">
        <f t="shared" si="25"/>
        <v>5.1319871000374723E-6</v>
      </c>
      <c r="O71" s="5">
        <f t="shared" si="25"/>
        <v>4.650863309408959E-6</v>
      </c>
      <c r="P71" s="5">
        <f t="shared" si="25"/>
        <v>4.1697395187804465E-6</v>
      </c>
      <c r="Q71" s="5">
        <f t="shared" si="25"/>
        <v>3.6886157281519336E-6</v>
      </c>
      <c r="R71" s="5">
        <f t="shared" si="26"/>
        <v>3.2074919375234203E-6</v>
      </c>
      <c r="S71" s="5"/>
      <c r="T71" s="5"/>
      <c r="U71" s="5"/>
      <c r="V71" s="5"/>
      <c r="W71" s="5"/>
      <c r="X71" s="5" t="s">
        <v>97</v>
      </c>
      <c r="Y71" s="77" t="str">
        <f t="shared" si="27"/>
        <v>EWN</v>
      </c>
      <c r="Z71" s="5">
        <f t="shared" ref="Z71:Z76" si="29">F71/MAX(F$71:F$76)</f>
        <v>4.9894319028142093E-5</v>
      </c>
      <c r="AA71" s="5">
        <f t="shared" ref="AA71:AA76" si="30">H71/MAX(H$71:H$76)</f>
        <v>4.934602980805261E-5</v>
      </c>
      <c r="AB71" s="5">
        <f t="shared" ref="AB71:AB76" si="31">L71/MAX(L$71:L$76)</f>
        <v>1.1226221781331969E-5</v>
      </c>
      <c r="AC71" s="5">
        <f t="shared" ref="AC71:AC76" si="32">Q71/MAX(Q$71:Q$76)</f>
        <v>1.145532834829793E-6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3.51674153161259E-6</v>
      </c>
      <c r="E72" s="5">
        <f t="shared" si="28"/>
        <v>1.8166167974236284E-6</v>
      </c>
      <c r="F72" s="5">
        <f t="shared" si="21"/>
        <v>1.1649206323466705E-7</v>
      </c>
      <c r="G72" s="5">
        <f t="shared" si="28"/>
        <v>1.4616456990764828E-7</v>
      </c>
      <c r="H72" s="5">
        <f t="shared" si="22"/>
        <v>1.7583707658062949E-7</v>
      </c>
      <c r="I72" s="5">
        <f t="shared" si="23"/>
        <v>2.1979634572578685E-7</v>
      </c>
      <c r="J72" s="5">
        <f t="shared" si="23"/>
        <v>2.6375561487094421E-7</v>
      </c>
      <c r="K72" s="5">
        <f t="shared" si="23"/>
        <v>3.077148840161016E-7</v>
      </c>
      <c r="L72" s="5">
        <f t="shared" si="24"/>
        <v>3.5167415316125898E-7</v>
      </c>
      <c r="M72" s="5">
        <f t="shared" si="25"/>
        <v>3.4112392856642124E-7</v>
      </c>
      <c r="N72" s="5">
        <f t="shared" si="25"/>
        <v>3.3057370397158349E-7</v>
      </c>
      <c r="O72" s="5">
        <f t="shared" si="25"/>
        <v>3.094732547819079E-7</v>
      </c>
      <c r="P72" s="5">
        <f t="shared" si="25"/>
        <v>2.8837280559223241E-7</v>
      </c>
      <c r="Q72" s="5">
        <f t="shared" si="25"/>
        <v>2.6727235640255686E-7</v>
      </c>
      <c r="R72" s="5">
        <f t="shared" si="26"/>
        <v>2.4617190721288132E-7</v>
      </c>
      <c r="S72" s="5"/>
      <c r="T72" s="5"/>
      <c r="U72" s="5"/>
      <c r="V72" s="5"/>
      <c r="W72" s="5"/>
      <c r="X72" s="5" t="s">
        <v>98</v>
      </c>
      <c r="Y72" s="77" t="str">
        <f t="shared" si="27"/>
        <v>EWN</v>
      </c>
      <c r="Z72" s="5">
        <f t="shared" si="29"/>
        <v>2.0709700130607476E-6</v>
      </c>
      <c r="AA72" s="5">
        <f t="shared" si="30"/>
        <v>2.1641486348385166E-6</v>
      </c>
      <c r="AB72" s="5">
        <f t="shared" si="31"/>
        <v>7.0334830632251796E-7</v>
      </c>
      <c r="AC72" s="5">
        <f t="shared" si="32"/>
        <v>8.3003837392098405E-8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2.3597842508539799E-5</v>
      </c>
      <c r="E73" s="5">
        <f t="shared" si="28"/>
        <v>2.3597842508539799E-5</v>
      </c>
      <c r="F73" s="5">
        <f t="shared" si="21"/>
        <v>2.3597842508539799E-5</v>
      </c>
      <c r="G73" s="5">
        <f t="shared" si="28"/>
        <v>2.3597842508539799E-5</v>
      </c>
      <c r="H73" s="5">
        <f t="shared" si="22"/>
        <v>2.3597842508539799E-5</v>
      </c>
      <c r="I73" s="5">
        <f t="shared" si="23"/>
        <v>2.3597842508539799E-5</v>
      </c>
      <c r="J73" s="5">
        <f t="shared" si="23"/>
        <v>2.3597842508539799E-5</v>
      </c>
      <c r="K73" s="5">
        <f t="shared" si="23"/>
        <v>2.3597842508539799E-5</v>
      </c>
      <c r="L73" s="5">
        <f t="shared" si="24"/>
        <v>2.3597842508539799E-5</v>
      </c>
      <c r="M73" s="5">
        <f t="shared" si="25"/>
        <v>2.3361864083454405E-5</v>
      </c>
      <c r="N73" s="5">
        <f t="shared" si="25"/>
        <v>2.3125885658369003E-5</v>
      </c>
      <c r="O73" s="5">
        <f t="shared" si="25"/>
        <v>2.2653928808198208E-5</v>
      </c>
      <c r="P73" s="5">
        <f t="shared" si="25"/>
        <v>2.2181971958027412E-5</v>
      </c>
      <c r="Q73" s="5">
        <f t="shared" si="25"/>
        <v>2.1710015107856617E-5</v>
      </c>
      <c r="R73" s="5">
        <f t="shared" si="26"/>
        <v>2.1238058257685821E-5</v>
      </c>
      <c r="S73" s="5"/>
      <c r="T73" s="5"/>
      <c r="U73" s="5"/>
      <c r="V73" s="5"/>
      <c r="W73" s="5"/>
      <c r="X73" s="5" t="s">
        <v>89</v>
      </c>
      <c r="Y73" s="77" t="str">
        <f t="shared" si="27"/>
        <v>EWN</v>
      </c>
      <c r="Z73" s="5">
        <f t="shared" si="29"/>
        <v>4.1951720015181862E-4</v>
      </c>
      <c r="AA73" s="5">
        <f t="shared" si="30"/>
        <v>2.9043498472048983E-4</v>
      </c>
      <c r="AB73" s="5">
        <f t="shared" si="31"/>
        <v>4.7195685017079598E-5</v>
      </c>
      <c r="AC73" s="5">
        <f t="shared" si="32"/>
        <v>6.7422407167256568E-6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EWN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1.09223838315805E-2</v>
      </c>
      <c r="E75" s="5">
        <f t="shared" si="28"/>
        <v>5.5465230394744726E-3</v>
      </c>
      <c r="F75" s="5">
        <f t="shared" si="21"/>
        <v>1.7066224736844531E-4</v>
      </c>
      <c r="G75" s="5">
        <f t="shared" si="28"/>
        <v>2.0820794178950326E-4</v>
      </c>
      <c r="H75" s="5">
        <f t="shared" si="22"/>
        <v>2.4575363621056121E-4</v>
      </c>
      <c r="I75" s="5">
        <f t="shared" si="23"/>
        <v>5.1198674210533581E-4</v>
      </c>
      <c r="J75" s="5">
        <f t="shared" si="23"/>
        <v>7.7821984800011059E-4</v>
      </c>
      <c r="K75" s="5">
        <f t="shared" si="23"/>
        <v>1.0444529538948854E-3</v>
      </c>
      <c r="L75" s="5">
        <f t="shared" si="24"/>
        <v>1.3106860597896599E-3</v>
      </c>
      <c r="M75" s="5">
        <f t="shared" si="25"/>
        <v>2.271855836968744E-3</v>
      </c>
      <c r="N75" s="5">
        <f t="shared" si="25"/>
        <v>3.2330256141478277E-3</v>
      </c>
      <c r="O75" s="5">
        <f t="shared" si="25"/>
        <v>5.1553651685059959E-3</v>
      </c>
      <c r="P75" s="5">
        <f t="shared" si="25"/>
        <v>7.0777047228641641E-3</v>
      </c>
      <c r="Q75" s="5">
        <f t="shared" si="25"/>
        <v>9.0000442772223306E-3</v>
      </c>
      <c r="R75" s="5">
        <f t="shared" si="26"/>
        <v>1.09223838315805E-2</v>
      </c>
      <c r="S75" s="5"/>
      <c r="T75" s="5"/>
      <c r="U75" s="5"/>
      <c r="V75" s="5"/>
      <c r="W75" s="5"/>
      <c r="X75" s="5" t="s">
        <v>91</v>
      </c>
      <c r="Y75" s="77" t="str">
        <f t="shared" si="27"/>
        <v>EWN</v>
      </c>
      <c r="Z75" s="5">
        <f t="shared" si="29"/>
        <v>3.0339955087723609E-3</v>
      </c>
      <c r="AA75" s="5">
        <f t="shared" si="30"/>
        <v>3.0246601379761377E-3</v>
      </c>
      <c r="AB75" s="5">
        <f t="shared" si="31"/>
        <v>2.6213721195793198E-3</v>
      </c>
      <c r="AC75" s="5">
        <f t="shared" si="32"/>
        <v>2.7950448065907859E-3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7.1945361062306201E-2</v>
      </c>
      <c r="E76" s="5">
        <f t="shared" si="28"/>
        <v>3.8220973064350169E-2</v>
      </c>
      <c r="F76" s="5">
        <f t="shared" si="21"/>
        <v>4.4965850663941376E-3</v>
      </c>
      <c r="G76" s="5">
        <f t="shared" si="28"/>
        <v>6.7448775995912064E-3</v>
      </c>
      <c r="H76" s="5">
        <f t="shared" si="22"/>
        <v>8.9931701327882752E-3</v>
      </c>
      <c r="I76" s="5">
        <f t="shared" si="23"/>
        <v>1.2365608932583878E-2</v>
      </c>
      <c r="J76" s="5">
        <f t="shared" si="23"/>
        <v>1.5738047732379482E-2</v>
      </c>
      <c r="K76" s="5">
        <f t="shared" si="23"/>
        <v>1.9110486532175085E-2</v>
      </c>
      <c r="L76" s="5">
        <f t="shared" si="24"/>
        <v>2.2482925331970688E-2</v>
      </c>
      <c r="M76" s="5">
        <f t="shared" si="25"/>
        <v>2.2482925331970688E-2</v>
      </c>
      <c r="N76" s="5">
        <f t="shared" si="25"/>
        <v>2.2482925331970688E-2</v>
      </c>
      <c r="O76" s="5">
        <f t="shared" si="25"/>
        <v>2.2482925331970688E-2</v>
      </c>
      <c r="P76" s="5">
        <f t="shared" si="25"/>
        <v>2.2482925331970688E-2</v>
      </c>
      <c r="Q76" s="5">
        <f t="shared" si="25"/>
        <v>2.2482925331970688E-2</v>
      </c>
      <c r="R76" s="5">
        <f t="shared" si="26"/>
        <v>2.2482925331970688E-2</v>
      </c>
      <c r="S76" s="5"/>
      <c r="T76" s="5"/>
      <c r="U76" s="5"/>
      <c r="V76" s="5"/>
      <c r="W76" s="5"/>
      <c r="X76" s="5" t="s">
        <v>92</v>
      </c>
      <c r="Y76" s="77" t="str">
        <f>Y75</f>
        <v>EWN</v>
      </c>
      <c r="Z76" s="5">
        <f t="shared" si="29"/>
        <v>7.9939290069229105E-2</v>
      </c>
      <c r="AA76" s="5">
        <f t="shared" si="30"/>
        <v>0.11068517086508646</v>
      </c>
      <c r="AB76" s="5">
        <f t="shared" si="31"/>
        <v>4.4965850663941376E-2</v>
      </c>
      <c r="AC76" s="5">
        <f t="shared" si="32"/>
        <v>6.982274947816983E-3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2.3426138345428256</v>
      </c>
      <c r="E78" s="39">
        <f t="shared" si="33"/>
        <v>2.1750409474326338</v>
      </c>
      <c r="F78" s="39">
        <f t="shared" si="33"/>
        <v>1.9545785770094763</v>
      </c>
      <c r="G78" s="39">
        <f t="shared" si="33"/>
        <v>1.7860724933870804</v>
      </c>
      <c r="H78" s="39">
        <f t="shared" si="33"/>
        <v>1.6478632715636865</v>
      </c>
      <c r="I78" s="39">
        <f t="shared" si="33"/>
        <v>1.5124604254536773</v>
      </c>
      <c r="J78" s="39">
        <f t="shared" si="33"/>
        <v>1.3837878859223134</v>
      </c>
      <c r="K78" s="39">
        <f t="shared" si="33"/>
        <v>1.2628512830371899</v>
      </c>
      <c r="L78" s="39">
        <f t="shared" si="33"/>
        <v>1.1562466004428604</v>
      </c>
      <c r="M78" s="39">
        <f t="shared" si="33"/>
        <v>1.0614160041641219</v>
      </c>
      <c r="N78" s="39">
        <f t="shared" si="33"/>
        <v>0.97435135427412189</v>
      </c>
      <c r="O78" s="39">
        <f t="shared" si="33"/>
        <v>0.82218067525944194</v>
      </c>
      <c r="P78" s="39">
        <f t="shared" si="33"/>
        <v>0.69680964782374222</v>
      </c>
      <c r="Q78" s="39">
        <f t="shared" si="33"/>
        <v>0.59239508117393447</v>
      </c>
      <c r="R78" s="39">
        <f t="shared" si="33"/>
        <v>0.50279331433916741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0.2316527871242727</v>
      </c>
      <c r="E79" s="39">
        <f t="shared" si="34"/>
        <v>0.11787823433203541</v>
      </c>
      <c r="F79" s="39">
        <f t="shared" si="34"/>
        <v>1.2863689676582909E-2</v>
      </c>
      <c r="G79" s="39">
        <f t="shared" si="34"/>
        <v>1.6631964061566515E-2</v>
      </c>
      <c r="H79" s="39">
        <f t="shared" si="34"/>
        <v>1.9551026988880674E-2</v>
      </c>
      <c r="I79" s="39">
        <f t="shared" si="34"/>
        <v>2.3848505533295532E-2</v>
      </c>
      <c r="J79" s="39">
        <f t="shared" si="34"/>
        <v>2.662233838426431E-2</v>
      </c>
      <c r="K79" s="39">
        <f t="shared" si="34"/>
        <v>2.8166184951986566E-2</v>
      </c>
      <c r="L79" s="39">
        <f t="shared" si="34"/>
        <v>2.899076039044993E-2</v>
      </c>
      <c r="M79" s="39">
        <f t="shared" si="34"/>
        <v>2.595111668552284E-2</v>
      </c>
      <c r="N79" s="39">
        <f t="shared" si="34"/>
        <v>2.3176338122560543E-2</v>
      </c>
      <c r="O79" s="39">
        <f t="shared" si="34"/>
        <v>1.8417501870982095E-2</v>
      </c>
      <c r="P79" s="39">
        <f t="shared" si="34"/>
        <v>1.4648406214678264E-2</v>
      </c>
      <c r="Q79" s="39">
        <f t="shared" si="34"/>
        <v>1.1654852992659389E-2</v>
      </c>
      <c r="R79" s="39">
        <f t="shared" si="34"/>
        <v>9.2183162309080573E-3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0.99869791666666663</v>
      </c>
      <c r="G84" s="44">
        <f t="shared" ref="G84:G92" si="35">F109</f>
        <v>0.99112174880340487</v>
      </c>
      <c r="H84" s="45">
        <f>F84-G84</f>
        <v>7.5761678632617624E-3</v>
      </c>
      <c r="I84" s="5"/>
      <c r="J84" s="43">
        <f>J86/(J86+J87)</f>
        <v>0.99870129870129865</v>
      </c>
      <c r="K84" s="44">
        <f t="shared" ref="K84:K92" si="36">H109</f>
        <v>0.99461722875599845</v>
      </c>
      <c r="L84" s="45">
        <f>J84-K84</f>
        <v>4.084069945300195E-3</v>
      </c>
      <c r="M84" s="5"/>
      <c r="N84" s="5"/>
      <c r="O84" s="43">
        <f>O86/(O86+O87)</f>
        <v>0.99741602067183455</v>
      </c>
      <c r="P84" s="44">
        <f t="shared" ref="P84:P92" si="37">L109</f>
        <v>0.99745021524519251</v>
      </c>
      <c r="Q84" s="45">
        <f>O84-P84</f>
        <v>-3.4194573357959612E-5</v>
      </c>
      <c r="R84" s="5"/>
      <c r="S84" s="5"/>
      <c r="T84" s="43">
        <f>T86/(T86+T87)</f>
        <v>0.99489795918367352</v>
      </c>
      <c r="U84" s="44">
        <f t="shared" ref="U84:U92" si="38">R109</f>
        <v>0.99888001922906033</v>
      </c>
      <c r="V84" s="45">
        <f>T84-U84</f>
        <v>-3.9820600453868149E-3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1.3020833333333333E-3</v>
      </c>
      <c r="G85" s="47">
        <f t="shared" si="35"/>
        <v>8.8782511965952177E-3</v>
      </c>
      <c r="H85" s="48">
        <f t="shared" ref="H85:H92" si="39">F85-G85</f>
        <v>-7.5761678632618847E-3</v>
      </c>
      <c r="I85" s="10"/>
      <c r="J85" s="46">
        <f>J87/(J86+J87)</f>
        <v>1.2987012987012989E-3</v>
      </c>
      <c r="K85" s="47">
        <f t="shared" si="36"/>
        <v>5.3827712440016207E-3</v>
      </c>
      <c r="L85" s="48">
        <f t="shared" ref="L85:L92" si="40">J85-K85</f>
        <v>-4.0840699453003216E-3</v>
      </c>
      <c r="M85" s="10"/>
      <c r="N85" s="10"/>
      <c r="O85" s="46">
        <f>O87/(O86+O87)</f>
        <v>2.5839793281653748E-3</v>
      </c>
      <c r="P85" s="47">
        <f t="shared" si="37"/>
        <v>2.5497847548074403E-3</v>
      </c>
      <c r="Q85" s="48">
        <f t="shared" ref="Q85:Q92" si="41">O85-P85</f>
        <v>3.4194573357934459E-5</v>
      </c>
      <c r="R85" s="10"/>
      <c r="S85" s="10"/>
      <c r="T85" s="46">
        <f>T87/(T86+T87)</f>
        <v>5.1020408163265302E-3</v>
      </c>
      <c r="U85" s="47">
        <f t="shared" si="38"/>
        <v>1.1199807709396294E-3</v>
      </c>
      <c r="V85" s="48">
        <f t="shared" ref="V85:V92" si="42">T85-U85</f>
        <v>3.9820600453869008E-3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0.95398009950248774</v>
      </c>
      <c r="G86" s="44">
        <f t="shared" si="35"/>
        <v>0.934416399174959</v>
      </c>
      <c r="H86" s="45">
        <f t="shared" si="39"/>
        <v>1.9563700327528744E-2</v>
      </c>
      <c r="I86" s="5"/>
      <c r="J86" s="73">
        <f>H18/SUM(H18:H24)</f>
        <v>0.95765877957658785</v>
      </c>
      <c r="K86" s="44">
        <f t="shared" si="36"/>
        <v>0.96017349527558848</v>
      </c>
      <c r="L86" s="45">
        <f t="shared" si="40"/>
        <v>-2.5147156990006359E-3</v>
      </c>
      <c r="M86" s="5"/>
      <c r="N86" s="5"/>
      <c r="O86" s="73">
        <f>I18/SUM(I18:I24)</f>
        <v>0.96019900497512434</v>
      </c>
      <c r="P86" s="44">
        <f t="shared" si="37"/>
        <v>0.95816800172330641</v>
      </c>
      <c r="Q86" s="45">
        <f t="shared" si="41"/>
        <v>2.0310032518179311E-3</v>
      </c>
      <c r="R86" s="5"/>
      <c r="S86" s="5"/>
      <c r="T86" s="49">
        <f>J18/SUM(J18:J24)</f>
        <v>0.96894409937888204</v>
      </c>
      <c r="U86" s="44">
        <f t="shared" si="38"/>
        <v>0.8672107945616172</v>
      </c>
      <c r="V86" s="45">
        <f t="shared" si="42"/>
        <v>0.10173330481726484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1.2437810945273634E-3</v>
      </c>
      <c r="G87" s="47">
        <f t="shared" si="35"/>
        <v>8.3702971144656354E-3</v>
      </c>
      <c r="H87" s="48">
        <f t="shared" si="39"/>
        <v>-7.1265160199382718E-3</v>
      </c>
      <c r="I87" s="10"/>
      <c r="J87" s="74">
        <f>H19/SUM(H18:H24)</f>
        <v>1.2453300124533003E-3</v>
      </c>
      <c r="K87" s="47">
        <f t="shared" si="36"/>
        <v>5.196365124386846E-3</v>
      </c>
      <c r="L87" s="48">
        <f t="shared" si="40"/>
        <v>-3.9510351119335461E-3</v>
      </c>
      <c r="M87" s="10"/>
      <c r="N87" s="10"/>
      <c r="O87" s="74">
        <f>I19/SUM(I18:I24)</f>
        <v>2.4875621890547263E-3</v>
      </c>
      <c r="P87" s="47">
        <f t="shared" si="37"/>
        <v>2.4493675233082479E-3</v>
      </c>
      <c r="Q87" s="48">
        <f t="shared" si="41"/>
        <v>3.819466574647842E-5</v>
      </c>
      <c r="R87" s="10"/>
      <c r="S87" s="10"/>
      <c r="T87" s="50">
        <f>J19/SUM(J18:J24)</f>
        <v>4.9689440993788822E-3</v>
      </c>
      <c r="U87" s="47">
        <f t="shared" si="38"/>
        <v>9.7234842579983793E-4</v>
      </c>
      <c r="V87" s="48">
        <f t="shared" si="42"/>
        <v>3.9965956735790445E-3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3.7313432835820899E-3</v>
      </c>
      <c r="G88" s="51">
        <f t="shared" si="35"/>
        <v>9.4425453060708795E-4</v>
      </c>
      <c r="H88" s="45">
        <f t="shared" si="39"/>
        <v>2.7870887529750019E-3</v>
      </c>
      <c r="I88" s="5"/>
      <c r="J88" s="80">
        <f>H20/SUM(H18:H24)</f>
        <v>3.7359900373599006E-3</v>
      </c>
      <c r="K88" s="51">
        <f t="shared" si="36"/>
        <v>6.8604623615911239E-4</v>
      </c>
      <c r="L88" s="45">
        <f t="shared" si="40"/>
        <v>3.0499438012007883E-3</v>
      </c>
      <c r="M88" s="5"/>
      <c r="N88" s="5"/>
      <c r="O88" s="73">
        <f>I20/SUM(I18:I24)</f>
        <v>2.4875621890547263E-3</v>
      </c>
      <c r="P88" s="51">
        <f t="shared" si="37"/>
        <v>3.8299303428887982E-4</v>
      </c>
      <c r="Q88" s="45">
        <f t="shared" si="41"/>
        <v>2.1045691547658466E-3</v>
      </c>
      <c r="R88" s="5"/>
      <c r="S88" s="5"/>
      <c r="T88" s="49">
        <f>J20/SUM(J18:J24)</f>
        <v>1.2422360248447205E-3</v>
      </c>
      <c r="U88" s="51">
        <f t="shared" si="38"/>
        <v>1.8616604762530391E-4</v>
      </c>
      <c r="V88" s="45">
        <f t="shared" si="42"/>
        <v>1.0560699772194167E-3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0</v>
      </c>
      <c r="G89" s="51">
        <f t="shared" si="35"/>
        <v>3.5055434341024278E-4</v>
      </c>
      <c r="H89" s="45">
        <f t="shared" si="39"/>
        <v>-3.5055434341024278E-4</v>
      </c>
      <c r="I89" s="5"/>
      <c r="J89" s="80">
        <f>H21/SUM(H18:H24)</f>
        <v>0</v>
      </c>
      <c r="K89" s="51">
        <f t="shared" si="36"/>
        <v>3.2293794067957387E-4</v>
      </c>
      <c r="L89" s="45">
        <f t="shared" si="40"/>
        <v>-3.2293794067957387E-4</v>
      </c>
      <c r="M89" s="5"/>
      <c r="N89" s="5"/>
      <c r="O89" s="73">
        <f>I21/SUM(I18:I24)</f>
        <v>0</v>
      </c>
      <c r="P89" s="51">
        <f t="shared" si="37"/>
        <v>3.1282243647326615E-4</v>
      </c>
      <c r="Q89" s="45">
        <f t="shared" si="41"/>
        <v>-3.1282243647326615E-4</v>
      </c>
      <c r="R89" s="5"/>
      <c r="S89" s="5"/>
      <c r="T89" s="49">
        <f>J21/SUM(J18:J24)</f>
        <v>0</v>
      </c>
      <c r="U89" s="51">
        <f t="shared" si="38"/>
        <v>2.3813487456351723E-4</v>
      </c>
      <c r="V89" s="45">
        <f t="shared" si="42"/>
        <v>-2.3813487456351723E-4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2.4875621890547268E-3</v>
      </c>
      <c r="G90" s="51">
        <f t="shared" si="35"/>
        <v>3.0500975381141951E-2</v>
      </c>
      <c r="H90" s="45">
        <f t="shared" si="39"/>
        <v>-2.8013413192087225E-2</v>
      </c>
      <c r="I90" s="5"/>
      <c r="J90" s="80">
        <f>H22/SUM(H18:H24)</f>
        <v>1.2453300124533003E-3</v>
      </c>
      <c r="K90" s="51">
        <f t="shared" si="36"/>
        <v>1.7318302468315793E-2</v>
      </c>
      <c r="L90" s="45">
        <f t="shared" si="40"/>
        <v>-1.6072972455862491E-2</v>
      </c>
      <c r="M90" s="5"/>
      <c r="N90" s="5"/>
      <c r="O90" s="73">
        <f>I22/SUM(I18:I24)</f>
        <v>1.2437810945273632E-3</v>
      </c>
      <c r="P90" s="51">
        <f t="shared" si="37"/>
        <v>8.8027794605073529E-3</v>
      </c>
      <c r="Q90" s="45">
        <f t="shared" si="41"/>
        <v>-7.5589983659799902E-3</v>
      </c>
      <c r="R90" s="5"/>
      <c r="S90" s="5"/>
      <c r="T90" s="49">
        <f>J22/SUM(J18:J24)</f>
        <v>1.2422360248447205E-3</v>
      </c>
      <c r="U90" s="51">
        <f t="shared" si="38"/>
        <v>1.0651914067234265E-2</v>
      </c>
      <c r="V90" s="45">
        <f t="shared" si="42"/>
        <v>-9.4096780423895444E-3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2.8606965174129355E-2</v>
      </c>
      <c r="G91" s="51">
        <f t="shared" si="35"/>
        <v>2.3263543433242384E-2</v>
      </c>
      <c r="H91" s="45">
        <f t="shared" si="39"/>
        <v>5.3434217408869708E-3</v>
      </c>
      <c r="I91" s="5"/>
      <c r="J91" s="80">
        <f>H23/SUM(H18:H24)</f>
        <v>2.7397260273972605E-2</v>
      </c>
      <c r="K91" s="51">
        <f t="shared" si="36"/>
        <v>1.4925179731427268E-2</v>
      </c>
      <c r="L91" s="45">
        <f t="shared" si="40"/>
        <v>1.2472080542545337E-2</v>
      </c>
      <c r="M91" s="5"/>
      <c r="N91" s="5"/>
      <c r="O91" s="73">
        <f>I23/SUM(I18:I24)</f>
        <v>2.4875621890547261E-2</v>
      </c>
      <c r="P91" s="51">
        <f t="shared" si="37"/>
        <v>2.7670456613648729E-2</v>
      </c>
      <c r="Q91" s="45">
        <f t="shared" si="41"/>
        <v>-2.7948347231014671E-3</v>
      </c>
      <c r="R91" s="5"/>
      <c r="S91" s="5"/>
      <c r="T91" s="49">
        <f>J23/SUM(J18:J24)</f>
        <v>1.7391304347826087E-2</v>
      </c>
      <c r="U91" s="51">
        <f t="shared" si="38"/>
        <v>0.1112337316530255</v>
      </c>
      <c r="V91" s="45">
        <f t="shared" si="42"/>
        <v>-9.3842427305199413E-2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9.950248756218907E-3</v>
      </c>
      <c r="G92" s="51">
        <f t="shared" si="35"/>
        <v>2.1539760221737062E-3</v>
      </c>
      <c r="H92" s="45">
        <f t="shared" si="39"/>
        <v>7.7962727340452013E-3</v>
      </c>
      <c r="I92" s="5"/>
      <c r="J92" s="80">
        <f>H24/SUM(H18:H24)</f>
        <v>8.717310087173101E-3</v>
      </c>
      <c r="K92" s="51">
        <f t="shared" si="36"/>
        <v>1.3776732234429192E-3</v>
      </c>
      <c r="L92" s="45">
        <f t="shared" si="40"/>
        <v>7.3396368637301821E-3</v>
      </c>
      <c r="M92" s="5"/>
      <c r="N92" s="5"/>
      <c r="O92" s="73">
        <f>I24/SUM(I18:I24)</f>
        <v>8.7064676616915408E-3</v>
      </c>
      <c r="P92" s="51">
        <f t="shared" si="37"/>
        <v>2.2135792084670499E-3</v>
      </c>
      <c r="Q92" s="45">
        <f t="shared" si="41"/>
        <v>6.4928884532244914E-3</v>
      </c>
      <c r="R92" s="5"/>
      <c r="S92" s="5"/>
      <c r="T92" s="49">
        <f>J24/SUM(J18:J24)</f>
        <v>6.2111801242236021E-3</v>
      </c>
      <c r="U92" s="51">
        <f t="shared" si="38"/>
        <v>9.5069103701342136E-3</v>
      </c>
      <c r="V92" s="45">
        <f t="shared" si="42"/>
        <v>-3.2957302459106115E-3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1.0000000000000002</v>
      </c>
      <c r="G94" s="45">
        <f>SUM(G86:G92)</f>
        <v>1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1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0.86916496309098401</v>
      </c>
      <c r="E109" s="58">
        <f t="shared" si="43"/>
        <v>0.9281613545943983</v>
      </c>
      <c r="F109" s="58">
        <f t="shared" si="43"/>
        <v>0.99112174880340487</v>
      </c>
      <c r="G109" s="58">
        <f t="shared" si="43"/>
        <v>0.99295703310859695</v>
      </c>
      <c r="H109" s="58">
        <f t="shared" si="43"/>
        <v>0.99461722875599845</v>
      </c>
      <c r="I109" s="58">
        <f t="shared" si="43"/>
        <v>0.99532932353140091</v>
      </c>
      <c r="J109" s="58">
        <f t="shared" si="43"/>
        <v>0.99605658771618844</v>
      </c>
      <c r="K109" s="58">
        <f t="shared" si="43"/>
        <v>0.99676612500816431</v>
      </c>
      <c r="L109" s="58">
        <f t="shared" si="43"/>
        <v>0.99745021524519251</v>
      </c>
      <c r="M109" s="58">
        <f t="shared" si="43"/>
        <v>0.99761170958529088</v>
      </c>
      <c r="N109" s="58">
        <f t="shared" si="43"/>
        <v>0.99776890597092571</v>
      </c>
      <c r="O109" s="58">
        <f t="shared" si="43"/>
        <v>0.9980711006697941</v>
      </c>
      <c r="P109" s="58">
        <f t="shared" si="43"/>
        <v>0.99835516810182678</v>
      </c>
      <c r="Q109" s="58">
        <f t="shared" si="43"/>
        <v>0.99862384457554898</v>
      </c>
      <c r="R109" s="58">
        <f t="shared" si="43"/>
        <v>0.99888001922906033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0.13083503690901591</v>
      </c>
      <c r="E110" s="58">
        <f t="shared" si="44"/>
        <v>7.1838645405601712E-2</v>
      </c>
      <c r="F110" s="58">
        <f t="shared" si="44"/>
        <v>8.8782511965952177E-3</v>
      </c>
      <c r="G110" s="58">
        <f t="shared" si="44"/>
        <v>7.0429668914030368E-3</v>
      </c>
      <c r="H110" s="58">
        <f t="shared" si="44"/>
        <v>5.3827712440016207E-3</v>
      </c>
      <c r="I110" s="58">
        <f t="shared" si="44"/>
        <v>4.670676468599028E-3</v>
      </c>
      <c r="J110" s="58">
        <f t="shared" si="44"/>
        <v>3.9434122838115874E-3</v>
      </c>
      <c r="K110" s="58">
        <f t="shared" si="44"/>
        <v>3.2338749918357735E-3</v>
      </c>
      <c r="L110" s="58">
        <f t="shared" si="44"/>
        <v>2.5497847548074403E-3</v>
      </c>
      <c r="M110" s="58">
        <f t="shared" si="44"/>
        <v>2.3882904147091376E-3</v>
      </c>
      <c r="N110" s="58">
        <f t="shared" si="44"/>
        <v>2.2310940290743201E-3</v>
      </c>
      <c r="O110" s="58">
        <f t="shared" si="44"/>
        <v>1.9288993302059181E-3</v>
      </c>
      <c r="P110" s="58">
        <f t="shared" si="44"/>
        <v>1.6448318981732186E-3</v>
      </c>
      <c r="Q110" s="58">
        <f t="shared" si="44"/>
        <v>1.3761554244510173E-3</v>
      </c>
      <c r="R110" s="58">
        <f t="shared" si="44"/>
        <v>1.1199807709396294E-3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0.83162282704718082</v>
      </c>
      <c r="E111" s="59">
        <f t="shared" si="45"/>
        <v>0.88807094898931926</v>
      </c>
      <c r="F111" s="59">
        <f t="shared" si="45"/>
        <v>0.934416399174959</v>
      </c>
      <c r="G111" s="59">
        <f t="shared" si="45"/>
        <v>0.95105426785255209</v>
      </c>
      <c r="H111" s="59">
        <f t="shared" si="45"/>
        <v>0.96017349527558848</v>
      </c>
      <c r="I111" s="59">
        <f t="shared" si="45"/>
        <v>0.95616390215543168</v>
      </c>
      <c r="J111" s="59">
        <f t="shared" si="45"/>
        <v>0.95569418044025756</v>
      </c>
      <c r="K111" s="59">
        <f t="shared" si="45"/>
        <v>0.95663671259517191</v>
      </c>
      <c r="L111" s="59">
        <f t="shared" si="45"/>
        <v>0.95816800172330641</v>
      </c>
      <c r="M111" s="59">
        <f t="shared" si="45"/>
        <v>0.94173575676534493</v>
      </c>
      <c r="N111" s="59">
        <f t="shared" si="45"/>
        <v>0.92780413503610759</v>
      </c>
      <c r="O111" s="59">
        <f t="shared" si="45"/>
        <v>0.90568399783040765</v>
      </c>
      <c r="P111" s="59">
        <f t="shared" si="45"/>
        <v>0.88909128272442328</v>
      </c>
      <c r="Q111" s="59">
        <f t="shared" si="45"/>
        <v>0.87655875017671481</v>
      </c>
      <c r="R111" s="59">
        <f t="shared" si="45"/>
        <v>0.8672107945616172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0.12518383493526569</v>
      </c>
      <c r="E112" s="59">
        <f t="shared" si="46"/>
        <v>6.8735693081446197E-2</v>
      </c>
      <c r="F112" s="59">
        <f t="shared" si="46"/>
        <v>8.3702971144656354E-3</v>
      </c>
      <c r="G112" s="59">
        <f t="shared" si="46"/>
        <v>6.7457538413754417E-3</v>
      </c>
      <c r="H112" s="59">
        <f t="shared" si="46"/>
        <v>5.196365124386846E-3</v>
      </c>
      <c r="I112" s="59">
        <f t="shared" si="46"/>
        <v>4.4868890450008988E-3</v>
      </c>
      <c r="J112" s="59">
        <f t="shared" si="46"/>
        <v>3.7836165306194365E-3</v>
      </c>
      <c r="K112" s="59">
        <f t="shared" si="46"/>
        <v>3.103680455741986E-3</v>
      </c>
      <c r="L112" s="59">
        <f t="shared" si="46"/>
        <v>2.4493675233082479E-3</v>
      </c>
      <c r="M112" s="59">
        <f t="shared" si="46"/>
        <v>2.2545229365907304E-3</v>
      </c>
      <c r="N112" s="59">
        <f t="shared" si="46"/>
        <v>2.0746469983600017E-3</v>
      </c>
      <c r="O112" s="59">
        <f t="shared" si="46"/>
        <v>1.7503495047806893E-3</v>
      </c>
      <c r="P112" s="59">
        <f t="shared" si="46"/>
        <v>1.4648150767760813E-3</v>
      </c>
      <c r="Q112" s="59">
        <f t="shared" si="46"/>
        <v>1.2079433967635762E-3</v>
      </c>
      <c r="R112" s="59">
        <f t="shared" si="46"/>
        <v>9.7234842579983793E-4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3.421389219963824E-3</v>
      </c>
      <c r="E113" s="59">
        <f t="shared" si="47"/>
        <v>3.2667605259109746E-3</v>
      </c>
      <c r="F113" s="59">
        <f t="shared" si="47"/>
        <v>9.4425453060708795E-4</v>
      </c>
      <c r="G113" s="59">
        <f t="shared" si="47"/>
        <v>7.6887800305449846E-4</v>
      </c>
      <c r="H113" s="59">
        <f t="shared" si="47"/>
        <v>6.8604623615911239E-4</v>
      </c>
      <c r="I113" s="59">
        <f t="shared" si="47"/>
        <v>5.5013101334206425E-4</v>
      </c>
      <c r="J113" s="59">
        <f t="shared" si="47"/>
        <v>4.7115979003510306E-4</v>
      </c>
      <c r="K113" s="59">
        <f t="shared" si="47"/>
        <v>4.1951163199074372E-4</v>
      </c>
      <c r="L113" s="59">
        <f t="shared" si="47"/>
        <v>3.8299303428887982E-4</v>
      </c>
      <c r="M113" s="59">
        <f t="shared" si="47"/>
        <v>3.5880543219804316E-4</v>
      </c>
      <c r="N113" s="59">
        <f t="shared" si="47"/>
        <v>3.359648864019003E-4</v>
      </c>
      <c r="O113" s="59">
        <f t="shared" si="47"/>
        <v>2.9361309014043518E-4</v>
      </c>
      <c r="P113" s="59">
        <f t="shared" si="47"/>
        <v>2.5559331731929842E-4</v>
      </c>
      <c r="Q113" s="59">
        <f t="shared" si="47"/>
        <v>2.1984167036697485E-4</v>
      </c>
      <c r="R113" s="60">
        <f t="shared" si="47"/>
        <v>1.8616604762530391E-4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4.7783495675597594E-4</v>
      </c>
      <c r="E114" s="59">
        <f t="shared" si="48"/>
        <v>5.4467047882484731E-4</v>
      </c>
      <c r="F114" s="59">
        <f t="shared" si="48"/>
        <v>3.5055434341024278E-4</v>
      </c>
      <c r="G114" s="59">
        <f t="shared" si="48"/>
        <v>3.2067684685377682E-4</v>
      </c>
      <c r="H114" s="59">
        <f t="shared" si="48"/>
        <v>3.2293794067957387E-4</v>
      </c>
      <c r="I114" s="59">
        <f t="shared" si="48"/>
        <v>3.2999193378379586E-4</v>
      </c>
      <c r="J114" s="59">
        <f t="shared" si="48"/>
        <v>3.2481794233253229E-4</v>
      </c>
      <c r="K114" s="59">
        <f t="shared" si="48"/>
        <v>3.2105430760649966E-4</v>
      </c>
      <c r="L114" s="59">
        <f t="shared" si="48"/>
        <v>3.1282243647326615E-4</v>
      </c>
      <c r="M114" s="59">
        <f t="shared" si="48"/>
        <v>2.9422761586302457E-4</v>
      </c>
      <c r="N114" s="59">
        <f t="shared" si="48"/>
        <v>2.8519578210381061E-4</v>
      </c>
      <c r="O114" s="59">
        <f t="shared" si="48"/>
        <v>2.7425089235221537E-4</v>
      </c>
      <c r="P114" s="59">
        <f t="shared" si="48"/>
        <v>2.6298858662968783E-4</v>
      </c>
      <c r="Q114" s="59">
        <f t="shared" si="48"/>
        <v>2.5164999207808716E-4</v>
      </c>
      <c r="R114" s="60">
        <f t="shared" si="48"/>
        <v>2.3813487456351723E-4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1.8001650785693108E-3</v>
      </c>
      <c r="E115" s="59">
        <f t="shared" si="49"/>
        <v>3.4647300288958827E-3</v>
      </c>
      <c r="F115" s="59">
        <f t="shared" si="49"/>
        <v>3.0500975381141951E-2</v>
      </c>
      <c r="G115" s="59">
        <f t="shared" si="49"/>
        <v>2.1667266331560804E-2</v>
      </c>
      <c r="H115" s="59">
        <f t="shared" si="49"/>
        <v>1.7318302468315793E-2</v>
      </c>
      <c r="I115" s="59">
        <f t="shared" si="49"/>
        <v>1.3402791688394594E-2</v>
      </c>
      <c r="J115" s="59">
        <f t="shared" si="49"/>
        <v>1.1206766036870399E-2</v>
      </c>
      <c r="K115" s="59">
        <f t="shared" si="49"/>
        <v>9.7988579928680198E-3</v>
      </c>
      <c r="L115" s="59">
        <f t="shared" si="49"/>
        <v>8.8027794605073529E-3</v>
      </c>
      <c r="M115" s="59">
        <f t="shared" si="49"/>
        <v>9.0175993092523939E-3</v>
      </c>
      <c r="N115" s="59">
        <f t="shared" si="49"/>
        <v>9.2237648119886072E-3</v>
      </c>
      <c r="O115" s="59">
        <f t="shared" si="49"/>
        <v>9.6100177922668201E-3</v>
      </c>
      <c r="P115" s="59">
        <f t="shared" si="49"/>
        <v>1.0011732987741028E-2</v>
      </c>
      <c r="Q115" s="59">
        <f t="shared" si="49"/>
        <v>1.0345422304618304E-2</v>
      </c>
      <c r="R115" s="60">
        <f t="shared" si="49"/>
        <v>1.0651914067234265E-2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2.8120643612973076E-2</v>
      </c>
      <c r="E116" s="59">
        <f t="shared" si="50"/>
        <v>2.7199601609130753E-2</v>
      </c>
      <c r="F116" s="59">
        <f t="shared" si="50"/>
        <v>2.3263543433242384E-2</v>
      </c>
      <c r="G116" s="59">
        <f t="shared" si="50"/>
        <v>1.7798213336303319E-2</v>
      </c>
      <c r="H116" s="59">
        <f t="shared" si="50"/>
        <v>1.4925179731427268E-2</v>
      </c>
      <c r="I116" s="59">
        <f t="shared" si="50"/>
        <v>2.3123217000950894E-2</v>
      </c>
      <c r="J116" s="59">
        <f t="shared" si="50"/>
        <v>2.6364959241658735E-2</v>
      </c>
      <c r="K116" s="59">
        <f t="shared" si="50"/>
        <v>2.7502636544676159E-2</v>
      </c>
      <c r="L116" s="59">
        <f t="shared" si="50"/>
        <v>2.7670456613648729E-2</v>
      </c>
      <c r="M116" s="59">
        <f t="shared" si="50"/>
        <v>4.2805986863849295E-2</v>
      </c>
      <c r="N116" s="59">
        <f t="shared" si="50"/>
        <v>5.5625261144188365E-2</v>
      </c>
      <c r="O116" s="59">
        <f t="shared" si="50"/>
        <v>7.5962440513661564E-2</v>
      </c>
      <c r="P116" s="59">
        <f t="shared" si="50"/>
        <v>9.1161473745309959E-2</v>
      </c>
      <c r="Q116" s="59">
        <f t="shared" si="50"/>
        <v>0.10265972354073909</v>
      </c>
      <c r="R116" s="60">
        <f t="shared" si="50"/>
        <v>0.1112337316530255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9.3733051492912063E-3</v>
      </c>
      <c r="E117" s="59">
        <f t="shared" si="51"/>
        <v>8.7175952864720335E-3</v>
      </c>
      <c r="F117" s="59">
        <f t="shared" si="51"/>
        <v>2.1539760221737062E-3</v>
      </c>
      <c r="G117" s="59">
        <f t="shared" si="51"/>
        <v>1.6449437882999863E-3</v>
      </c>
      <c r="H117" s="59">
        <f t="shared" si="51"/>
        <v>1.3776732234429192E-3</v>
      </c>
      <c r="I117" s="59">
        <f t="shared" si="51"/>
        <v>1.9430771630960567E-3</v>
      </c>
      <c r="J117" s="59">
        <f t="shared" si="51"/>
        <v>2.1545000182263008E-3</v>
      </c>
      <c r="K117" s="59">
        <f t="shared" si="51"/>
        <v>2.2175464719448317E-3</v>
      </c>
      <c r="L117" s="59">
        <f t="shared" si="51"/>
        <v>2.2135792084670499E-3</v>
      </c>
      <c r="M117" s="59">
        <f t="shared" si="51"/>
        <v>3.5331010769015197E-3</v>
      </c>
      <c r="N117" s="59">
        <f t="shared" si="51"/>
        <v>4.6510313408498561E-3</v>
      </c>
      <c r="O117" s="59">
        <f t="shared" si="51"/>
        <v>6.4253303763907301E-3</v>
      </c>
      <c r="P117" s="59">
        <f t="shared" si="51"/>
        <v>7.7521135618007341E-3</v>
      </c>
      <c r="Q117" s="59">
        <f t="shared" si="51"/>
        <v>8.7566689187192071E-3</v>
      </c>
      <c r="R117" s="60">
        <f t="shared" si="51"/>
        <v>9.5069103701342136E-3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0.95680666198244646</v>
      </c>
      <c r="E118" s="61">
        <f t="shared" ref="E118:R118" si="52">SUM(E111:E112)</f>
        <v>0.95680664207076549</v>
      </c>
      <c r="F118" s="61">
        <f t="shared" si="52"/>
        <v>0.94278669628942469</v>
      </c>
      <c r="G118" s="61">
        <f t="shared" si="52"/>
        <v>0.95780002169392753</v>
      </c>
      <c r="H118" s="61">
        <f t="shared" si="52"/>
        <v>0.9653698603999753</v>
      </c>
      <c r="I118" s="61">
        <f t="shared" si="52"/>
        <v>0.96065079120043262</v>
      </c>
      <c r="J118" s="61">
        <f t="shared" si="52"/>
        <v>0.95947779697087698</v>
      </c>
      <c r="K118" s="61">
        <f t="shared" si="52"/>
        <v>0.95974039305091385</v>
      </c>
      <c r="L118" s="61">
        <f t="shared" si="52"/>
        <v>0.96061736924661467</v>
      </c>
      <c r="M118" s="61">
        <f t="shared" si="52"/>
        <v>0.94399027970193572</v>
      </c>
      <c r="N118" s="61">
        <f t="shared" si="52"/>
        <v>0.92987878203446761</v>
      </c>
      <c r="O118" s="61">
        <f t="shared" si="52"/>
        <v>0.90743434733518835</v>
      </c>
      <c r="P118" s="61">
        <f t="shared" si="52"/>
        <v>0.89055609780119938</v>
      </c>
      <c r="Q118" s="61">
        <f t="shared" si="52"/>
        <v>0.87776669357347836</v>
      </c>
      <c r="R118" s="62">
        <f t="shared" si="52"/>
        <v>0.86818314298741706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0.99999999999999989</v>
      </c>
      <c r="E119" s="45">
        <f t="shared" ref="E119:R119" si="53">SUM(E111:E117)</f>
        <v>1</v>
      </c>
      <c r="F119" s="45">
        <f t="shared" si="53"/>
        <v>1</v>
      </c>
      <c r="G119" s="45">
        <f t="shared" si="53"/>
        <v>0.99999999999999978</v>
      </c>
      <c r="H119" s="45">
        <f t="shared" si="53"/>
        <v>1</v>
      </c>
      <c r="I119" s="45">
        <f t="shared" si="53"/>
        <v>1.0000000000000002</v>
      </c>
      <c r="J119" s="45">
        <f t="shared" si="53"/>
        <v>1</v>
      </c>
      <c r="K119" s="45">
        <f t="shared" si="53"/>
        <v>1.0000000000000002</v>
      </c>
      <c r="L119" s="45">
        <f t="shared" si="53"/>
        <v>1</v>
      </c>
      <c r="M119" s="45">
        <f t="shared" si="53"/>
        <v>1</v>
      </c>
      <c r="N119" s="45">
        <f t="shared" si="53"/>
        <v>1.0000000000000002</v>
      </c>
      <c r="O119" s="45">
        <f t="shared" si="53"/>
        <v>1</v>
      </c>
      <c r="P119" s="45">
        <f t="shared" si="53"/>
        <v>1</v>
      </c>
      <c r="Q119" s="45">
        <f t="shared" si="53"/>
        <v>0.99999999999999989</v>
      </c>
      <c r="R119" s="45">
        <f t="shared" si="53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127"/>
  <sheetViews>
    <sheetView topLeftCell="D1" zoomScale="40" zoomScaleNormal="40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25</v>
      </c>
      <c r="D4" t="s">
        <v>118</v>
      </c>
      <c r="E4" t="s">
        <v>119</v>
      </c>
      <c r="F4">
        <v>11.2</v>
      </c>
      <c r="G4">
        <v>11.2</v>
      </c>
      <c r="H4">
        <v>11.2</v>
      </c>
      <c r="I4">
        <v>11.2</v>
      </c>
      <c r="J4">
        <v>11.2</v>
      </c>
      <c r="K4">
        <v>11.1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</v>
      </c>
      <c r="AN4" s="77">
        <f t="shared" ref="AN4:AN5" si="0">G10</f>
        <v>2</v>
      </c>
      <c r="AP4" s="77">
        <f>H10</f>
        <v>1.7</v>
      </c>
      <c r="AQ4" s="77">
        <f>0.5*(AP4+AR4)</f>
        <v>1.5</v>
      </c>
      <c r="AR4" s="77">
        <f>I10</f>
        <v>1.3</v>
      </c>
      <c r="AT4" s="84">
        <f t="shared" ref="AT4:AW11" si="1">($AX$3-AT$3)/($AX$3-$AR$3)*$AR4+(AT$3-$AR$3)/($AX$3-$AR$3)*$AX4</f>
        <v>1.2000000000000002</v>
      </c>
      <c r="AU4" s="84">
        <f t="shared" si="1"/>
        <v>1.1000000000000001</v>
      </c>
      <c r="AV4" s="84">
        <f t="shared" si="1"/>
        <v>1</v>
      </c>
      <c r="AW4" s="84">
        <f t="shared" si="1"/>
        <v>0.90000000000000013</v>
      </c>
      <c r="AX4" s="77">
        <f>J10</f>
        <v>0.8</v>
      </c>
    </row>
    <row r="5" spans="1:50" x14ac:dyDescent="0.35">
      <c r="A5" t="s">
        <v>11</v>
      </c>
      <c r="B5" t="s">
        <v>12</v>
      </c>
      <c r="C5" t="s">
        <v>25</v>
      </c>
      <c r="D5" t="s">
        <v>118</v>
      </c>
      <c r="E5" t="s">
        <v>119</v>
      </c>
      <c r="F5">
        <v>78.2</v>
      </c>
      <c r="G5">
        <v>85.5</v>
      </c>
      <c r="H5">
        <v>85.9</v>
      </c>
      <c r="I5">
        <v>86.5</v>
      </c>
      <c r="J5">
        <v>86.9</v>
      </c>
      <c r="K5">
        <v>87.6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0.7</v>
      </c>
      <c r="AN5" s="77">
        <f t="shared" si="0"/>
        <v>0.7</v>
      </c>
      <c r="AP5" s="77">
        <f>H11</f>
        <v>0.6</v>
      </c>
      <c r="AQ5" s="77">
        <f t="shared" ref="AQ5:AQ11" si="2">0.5*(AP5+AR5)</f>
        <v>0.5</v>
      </c>
      <c r="AR5" s="77">
        <f>I11</f>
        <v>0.4</v>
      </c>
      <c r="AT5" s="84">
        <f t="shared" si="1"/>
        <v>0.38000000000000006</v>
      </c>
      <c r="AU5" s="84">
        <f t="shared" si="1"/>
        <v>0.36</v>
      </c>
      <c r="AV5" s="84">
        <f t="shared" si="1"/>
        <v>0.34</v>
      </c>
      <c r="AW5" s="84">
        <f t="shared" si="1"/>
        <v>0.32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25</v>
      </c>
      <c r="D6" t="s">
        <v>118</v>
      </c>
      <c r="E6" t="s">
        <v>119</v>
      </c>
      <c r="F6">
        <v>7.1</v>
      </c>
      <c r="G6">
        <v>0.1</v>
      </c>
      <c r="H6">
        <v>0.1</v>
      </c>
      <c r="I6">
        <v>0.1</v>
      </c>
      <c r="J6">
        <v>0.2</v>
      </c>
      <c r="K6">
        <v>0.3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78.2</v>
      </c>
      <c r="AN6" s="77">
        <f t="shared" ref="AN6:AN8" si="3">G5</f>
        <v>85.5</v>
      </c>
      <c r="AP6" s="77">
        <f>H5</f>
        <v>85.9</v>
      </c>
      <c r="AQ6" s="77">
        <f t="shared" si="2"/>
        <v>86.2</v>
      </c>
      <c r="AR6" s="77">
        <f>I5</f>
        <v>86.5</v>
      </c>
      <c r="AT6" s="84">
        <f t="shared" si="1"/>
        <v>86.580000000000013</v>
      </c>
      <c r="AU6" s="84">
        <f t="shared" si="1"/>
        <v>86.66</v>
      </c>
      <c r="AV6" s="84">
        <f t="shared" si="1"/>
        <v>86.740000000000009</v>
      </c>
      <c r="AW6" s="84">
        <f t="shared" si="1"/>
        <v>86.820000000000007</v>
      </c>
      <c r="AX6" s="77">
        <f>J5</f>
        <v>86.9</v>
      </c>
    </row>
    <row r="7" spans="1:50" x14ac:dyDescent="0.35">
      <c r="A7" t="s">
        <v>45</v>
      </c>
      <c r="B7" t="s">
        <v>12</v>
      </c>
      <c r="C7" t="s">
        <v>25</v>
      </c>
      <c r="D7" t="s">
        <v>118</v>
      </c>
      <c r="E7" t="s">
        <v>119</v>
      </c>
      <c r="F7">
        <v>0.3</v>
      </c>
      <c r="G7">
        <v>0.3</v>
      </c>
      <c r="H7">
        <v>0.3</v>
      </c>
      <c r="I7">
        <v>0.2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7.1</v>
      </c>
      <c r="AN7" s="77">
        <f t="shared" si="3"/>
        <v>0.1</v>
      </c>
      <c r="AP7" s="77">
        <f>H6</f>
        <v>0.1</v>
      </c>
      <c r="AQ7" s="77">
        <f t="shared" si="2"/>
        <v>0.1</v>
      </c>
      <c r="AR7" s="77">
        <f>I6</f>
        <v>0.1</v>
      </c>
      <c r="AT7" s="84">
        <f t="shared" si="1"/>
        <v>0.12000000000000002</v>
      </c>
      <c r="AU7" s="84">
        <f t="shared" si="1"/>
        <v>0.14000000000000001</v>
      </c>
      <c r="AV7" s="84">
        <f t="shared" si="1"/>
        <v>0.16</v>
      </c>
      <c r="AW7" s="84">
        <f t="shared" si="1"/>
        <v>0.18000000000000005</v>
      </c>
      <c r="AX7" s="77">
        <f>J6</f>
        <v>0.2</v>
      </c>
    </row>
    <row r="8" spans="1:50" x14ac:dyDescent="0.35">
      <c r="A8" t="s">
        <v>8</v>
      </c>
      <c r="B8" t="s">
        <v>12</v>
      </c>
      <c r="C8" t="s">
        <v>25</v>
      </c>
      <c r="D8" t="s">
        <v>118</v>
      </c>
      <c r="E8" t="s">
        <v>119</v>
      </c>
      <c r="F8">
        <v>0.4</v>
      </c>
      <c r="G8">
        <v>0</v>
      </c>
      <c r="H8">
        <v>0</v>
      </c>
      <c r="I8">
        <v>0.1</v>
      </c>
      <c r="J8">
        <v>0.1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0.3</v>
      </c>
      <c r="AN8" s="77">
        <f t="shared" si="3"/>
        <v>0.3</v>
      </c>
      <c r="AP8" s="77">
        <f>H7</f>
        <v>0.3</v>
      </c>
      <c r="AQ8" s="77">
        <f t="shared" si="2"/>
        <v>0.25</v>
      </c>
      <c r="AR8" s="77">
        <f>I7</f>
        <v>0.2</v>
      </c>
      <c r="AT8" s="84">
        <f t="shared" si="1"/>
        <v>0.18000000000000005</v>
      </c>
      <c r="AU8" s="84">
        <f t="shared" si="1"/>
        <v>0.16</v>
      </c>
      <c r="AV8" s="84">
        <f t="shared" si="1"/>
        <v>0.14000000000000001</v>
      </c>
      <c r="AW8" s="84">
        <f t="shared" si="1"/>
        <v>0.12000000000000002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25</v>
      </c>
      <c r="D9" t="s">
        <v>118</v>
      </c>
      <c r="E9" t="s">
        <v>119</v>
      </c>
      <c r="F9">
        <v>0.1</v>
      </c>
      <c r="G9">
        <v>0.2</v>
      </c>
      <c r="H9">
        <v>0.2</v>
      </c>
      <c r="I9">
        <v>0.2</v>
      </c>
      <c r="J9">
        <v>0.4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0.1</v>
      </c>
      <c r="AN9" s="77">
        <f t="shared" ref="AN9" si="4">G9</f>
        <v>0.2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0.24000000000000005</v>
      </c>
      <c r="AU9" s="84">
        <f t="shared" si="1"/>
        <v>0.28000000000000003</v>
      </c>
      <c r="AV9" s="84">
        <f t="shared" si="1"/>
        <v>0.32</v>
      </c>
      <c r="AW9" s="84">
        <f t="shared" si="1"/>
        <v>0.3600000000000001</v>
      </c>
      <c r="AX9" s="77">
        <f>J9</f>
        <v>0.4</v>
      </c>
    </row>
    <row r="10" spans="1:50" x14ac:dyDescent="0.35">
      <c r="A10" t="s">
        <v>80</v>
      </c>
      <c r="B10" t="s">
        <v>12</v>
      </c>
      <c r="C10" t="s">
        <v>25</v>
      </c>
      <c r="D10" t="s">
        <v>118</v>
      </c>
      <c r="E10" t="s">
        <v>119</v>
      </c>
      <c r="F10">
        <v>2</v>
      </c>
      <c r="G10">
        <v>2</v>
      </c>
      <c r="H10">
        <v>1.7</v>
      </c>
      <c r="I10">
        <v>1.3</v>
      </c>
      <c r="J10">
        <v>0.8</v>
      </c>
      <c r="K10">
        <v>0.7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0.4</v>
      </c>
      <c r="AN10" s="77">
        <f t="shared" ref="AN10" si="5">G8</f>
        <v>0</v>
      </c>
      <c r="AP10" s="77">
        <f>H8</f>
        <v>0</v>
      </c>
      <c r="AQ10" s="77">
        <f t="shared" si="2"/>
        <v>0.05</v>
      </c>
      <c r="AR10" s="77">
        <f>I8</f>
        <v>0.1</v>
      </c>
      <c r="AT10" s="84">
        <f t="shared" si="1"/>
        <v>0.10000000000000002</v>
      </c>
      <c r="AU10" s="84">
        <f t="shared" si="1"/>
        <v>0.1</v>
      </c>
      <c r="AV10" s="84">
        <f t="shared" si="1"/>
        <v>0.1</v>
      </c>
      <c r="AW10" s="84">
        <f t="shared" si="1"/>
        <v>0.10000000000000002</v>
      </c>
      <c r="AX10" s="77">
        <f>J8</f>
        <v>0.1</v>
      </c>
    </row>
    <row r="11" spans="1:50" x14ac:dyDescent="0.35">
      <c r="A11" t="s">
        <v>81</v>
      </c>
      <c r="B11" t="s">
        <v>12</v>
      </c>
      <c r="C11" t="s">
        <v>25</v>
      </c>
      <c r="D11" t="s">
        <v>118</v>
      </c>
      <c r="E11" t="s">
        <v>119</v>
      </c>
      <c r="F11">
        <v>0.7</v>
      </c>
      <c r="G11">
        <v>0.7</v>
      </c>
      <c r="H11">
        <v>0.6</v>
      </c>
      <c r="I11">
        <v>0.4</v>
      </c>
      <c r="J11">
        <v>0.3</v>
      </c>
      <c r="K11">
        <v>0.2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11.2</v>
      </c>
      <c r="AN11" s="77">
        <f t="shared" ref="AN11" si="6">G4</f>
        <v>11.2</v>
      </c>
      <c r="AP11" s="77">
        <f>H4</f>
        <v>11.2</v>
      </c>
      <c r="AQ11" s="77">
        <f t="shared" si="2"/>
        <v>11.2</v>
      </c>
      <c r="AR11" s="77">
        <f>I4</f>
        <v>11.2</v>
      </c>
      <c r="AT11" s="84">
        <f t="shared" si="1"/>
        <v>11.2</v>
      </c>
      <c r="AU11" s="84">
        <f t="shared" si="1"/>
        <v>11.2</v>
      </c>
      <c r="AV11" s="84">
        <f t="shared" si="1"/>
        <v>11.2</v>
      </c>
      <c r="AW11" s="84">
        <f t="shared" si="1"/>
        <v>11.2</v>
      </c>
      <c r="AX11" s="77">
        <f>J4</f>
        <v>11.2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</v>
      </c>
      <c r="G12" s="28">
        <f t="shared" si="7"/>
        <v>100</v>
      </c>
      <c r="H12" s="28">
        <f t="shared" si="7"/>
        <v>100</v>
      </c>
      <c r="I12" s="28">
        <f t="shared" si="7"/>
        <v>100</v>
      </c>
      <c r="J12" s="28">
        <f t="shared" si="7"/>
        <v>100</v>
      </c>
      <c r="K12" s="28">
        <f t="shared" si="7"/>
        <v>99.899999999999991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25</v>
      </c>
      <c r="D17" t="s">
        <v>118</v>
      </c>
      <c r="E17" t="s">
        <v>119</v>
      </c>
      <c r="F17">
        <v>11.2</v>
      </c>
      <c r="G17">
        <v>11.2</v>
      </c>
      <c r="H17">
        <v>11.9</v>
      </c>
      <c r="I17">
        <v>13.1</v>
      </c>
      <c r="J17">
        <v>16.3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</v>
      </c>
      <c r="AM17" s="77">
        <f>0.5*(AL17+AN17)</f>
        <v>2</v>
      </c>
      <c r="AN17" s="77">
        <f t="shared" ref="AN17:AN18" si="8">G23</f>
        <v>2</v>
      </c>
      <c r="AO17" s="77">
        <f>0.5*(AN17+AP17)</f>
        <v>1.95</v>
      </c>
      <c r="AP17" s="77">
        <f>H23</f>
        <v>1.9</v>
      </c>
      <c r="AQ17" s="77">
        <f>0.5*(AP17+AR17)</f>
        <v>1.7999999999999998</v>
      </c>
      <c r="AR17" s="77">
        <f>I23</f>
        <v>1.7</v>
      </c>
      <c r="AS17" s="77">
        <f>AR42</f>
        <v>2.2999999999999998</v>
      </c>
      <c r="AT17" s="84">
        <f t="shared" ref="AT17:AW24" si="9">($AX$3-AT$3)/($AX$3-$AR$3)*$AR17+(AT$3-$AR$3)/($AX$3-$AR$3)*$AX17</f>
        <v>1.62</v>
      </c>
      <c r="AU17" s="84">
        <f t="shared" si="9"/>
        <v>1.54</v>
      </c>
      <c r="AV17" s="84">
        <f t="shared" si="9"/>
        <v>1.46</v>
      </c>
      <c r="AW17" s="84">
        <f t="shared" si="9"/>
        <v>1.3800000000000001</v>
      </c>
      <c r="AX17" s="77">
        <f>J23</f>
        <v>1.3</v>
      </c>
    </row>
    <row r="18" spans="1:50" x14ac:dyDescent="0.35">
      <c r="A18" t="s">
        <v>11</v>
      </c>
      <c r="B18" t="s">
        <v>12</v>
      </c>
      <c r="C18" t="s">
        <v>25</v>
      </c>
      <c r="D18" t="s">
        <v>118</v>
      </c>
      <c r="E18" t="s">
        <v>119</v>
      </c>
      <c r="F18">
        <v>78.2</v>
      </c>
      <c r="G18">
        <v>85.5</v>
      </c>
      <c r="H18">
        <v>85</v>
      </c>
      <c r="I18">
        <v>84</v>
      </c>
      <c r="J18">
        <v>81.400000000000006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0.7</v>
      </c>
      <c r="AM18" s="77">
        <f>0.5*(AL18+AN18)</f>
        <v>0.7</v>
      </c>
      <c r="AN18" s="77">
        <f t="shared" si="8"/>
        <v>0.7</v>
      </c>
      <c r="AO18" s="77">
        <f>0.5*(AN18+AP18)</f>
        <v>0.64999999999999991</v>
      </c>
      <c r="AP18" s="77">
        <f>H24</f>
        <v>0.6</v>
      </c>
      <c r="AQ18" s="77">
        <f t="shared" ref="AQ18:AQ24" si="10">0.5*(AP18+AR18)</f>
        <v>0.6</v>
      </c>
      <c r="AR18" s="77">
        <f>I24</f>
        <v>0.6</v>
      </c>
      <c r="AT18" s="84">
        <f t="shared" si="9"/>
        <v>0.56000000000000005</v>
      </c>
      <c r="AU18" s="84">
        <f t="shared" si="9"/>
        <v>0.52</v>
      </c>
      <c r="AV18" s="84">
        <f t="shared" si="9"/>
        <v>0.48</v>
      </c>
      <c r="AW18" s="84">
        <f t="shared" si="9"/>
        <v>0.44000000000000006</v>
      </c>
      <c r="AX18" s="77">
        <f>J24</f>
        <v>0.4</v>
      </c>
    </row>
    <row r="19" spans="1:50" x14ac:dyDescent="0.35">
      <c r="A19" t="s">
        <v>10</v>
      </c>
      <c r="B19" t="s">
        <v>12</v>
      </c>
      <c r="C19" t="s">
        <v>25</v>
      </c>
      <c r="D19" t="s">
        <v>118</v>
      </c>
      <c r="E19" t="s">
        <v>119</v>
      </c>
      <c r="F19">
        <v>7.1</v>
      </c>
      <c r="G19">
        <v>0.1</v>
      </c>
      <c r="H19">
        <v>0.1</v>
      </c>
      <c r="I19">
        <v>0.2</v>
      </c>
      <c r="J19">
        <v>0.4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78.2</v>
      </c>
      <c r="AM19" s="85">
        <f>AL43</f>
        <v>61.92794547224927</v>
      </c>
      <c r="AN19" s="77">
        <f t="shared" ref="AN19:AN21" si="11">G18</f>
        <v>85.5</v>
      </c>
      <c r="AO19" s="85">
        <f>AN43</f>
        <v>58.674463937621837</v>
      </c>
      <c r="AP19" s="77">
        <f>H18</f>
        <v>85</v>
      </c>
      <c r="AQ19" s="77">
        <f t="shared" si="10"/>
        <v>84.5</v>
      </c>
      <c r="AR19" s="77">
        <f>I18</f>
        <v>84</v>
      </c>
      <c r="AS19" s="85">
        <f>AR43</f>
        <v>52.785923753665692</v>
      </c>
      <c r="AT19" s="84">
        <f t="shared" si="9"/>
        <v>83.48</v>
      </c>
      <c r="AU19" s="84">
        <f t="shared" si="9"/>
        <v>82.960000000000008</v>
      </c>
      <c r="AV19" s="84">
        <f t="shared" si="9"/>
        <v>82.44</v>
      </c>
      <c r="AW19" s="84">
        <f t="shared" si="9"/>
        <v>81.92</v>
      </c>
      <c r="AX19" s="77">
        <f>J18</f>
        <v>81.400000000000006</v>
      </c>
    </row>
    <row r="20" spans="1:50" x14ac:dyDescent="0.35">
      <c r="A20" t="s">
        <v>45</v>
      </c>
      <c r="B20" t="s">
        <v>12</v>
      </c>
      <c r="C20" t="s">
        <v>25</v>
      </c>
      <c r="D20" t="s">
        <v>118</v>
      </c>
      <c r="E20" t="s">
        <v>119</v>
      </c>
      <c r="F20">
        <v>0.3</v>
      </c>
      <c r="G20">
        <v>0.3</v>
      </c>
      <c r="H20">
        <v>0.3</v>
      </c>
      <c r="I20">
        <v>0.2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7.1</v>
      </c>
      <c r="AM20" s="85">
        <f>AL44</f>
        <v>6.8159688412852972</v>
      </c>
      <c r="AN20" s="77">
        <f t="shared" si="11"/>
        <v>0.1</v>
      </c>
      <c r="AO20" s="85">
        <f>AN44</f>
        <v>6.2378167641325541</v>
      </c>
      <c r="AP20" s="77">
        <f>H19</f>
        <v>0.1</v>
      </c>
      <c r="AQ20" s="77">
        <f t="shared" si="10"/>
        <v>0.15000000000000002</v>
      </c>
      <c r="AR20" s="77">
        <f>I19</f>
        <v>0.2</v>
      </c>
      <c r="AS20" s="85">
        <f>AR44</f>
        <v>4.8875855327468232</v>
      </c>
      <c r="AT20" s="84">
        <f t="shared" si="9"/>
        <v>0.24000000000000005</v>
      </c>
      <c r="AU20" s="84">
        <f t="shared" si="9"/>
        <v>0.28000000000000003</v>
      </c>
      <c r="AV20" s="84">
        <f t="shared" si="9"/>
        <v>0.32</v>
      </c>
      <c r="AW20" s="84">
        <f t="shared" si="9"/>
        <v>0.3600000000000001</v>
      </c>
      <c r="AX20" s="77">
        <f>J19</f>
        <v>0.4</v>
      </c>
    </row>
    <row r="21" spans="1:50" ht="15" thickBot="1" x14ac:dyDescent="0.4">
      <c r="A21" t="s">
        <v>8</v>
      </c>
      <c r="B21" t="s">
        <v>12</v>
      </c>
      <c r="C21" t="s">
        <v>25</v>
      </c>
      <c r="D21" t="s">
        <v>118</v>
      </c>
      <c r="E21" t="s">
        <v>119</v>
      </c>
      <c r="F21">
        <v>0.4</v>
      </c>
      <c r="G21">
        <v>0</v>
      </c>
      <c r="H21">
        <v>0</v>
      </c>
      <c r="I21">
        <v>0</v>
      </c>
      <c r="J21">
        <v>0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0.3</v>
      </c>
      <c r="AM21" s="85">
        <f>AL45</f>
        <v>8.7633885102239528</v>
      </c>
      <c r="AN21" s="77">
        <f t="shared" si="11"/>
        <v>0.3</v>
      </c>
      <c r="AO21" s="85">
        <f>AN45</f>
        <v>8.674463937621832</v>
      </c>
      <c r="AP21" s="77">
        <f>H20</f>
        <v>0.3</v>
      </c>
      <c r="AQ21" s="77">
        <f t="shared" si="10"/>
        <v>0.25</v>
      </c>
      <c r="AR21" s="77">
        <f>I20</f>
        <v>0.2</v>
      </c>
      <c r="AS21" s="85">
        <f>AR45</f>
        <v>7.6246334310850443</v>
      </c>
      <c r="AT21" s="84">
        <f t="shared" si="9"/>
        <v>0.18000000000000005</v>
      </c>
      <c r="AU21" s="84">
        <f t="shared" si="9"/>
        <v>0.16</v>
      </c>
      <c r="AV21" s="84">
        <f t="shared" si="9"/>
        <v>0.14000000000000001</v>
      </c>
      <c r="AW21" s="84">
        <f t="shared" si="9"/>
        <v>0.12000000000000002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25</v>
      </c>
      <c r="D22" t="s">
        <v>118</v>
      </c>
      <c r="E22" t="s">
        <v>119</v>
      </c>
      <c r="F22">
        <v>0.1</v>
      </c>
      <c r="G22">
        <v>0.2</v>
      </c>
      <c r="H22">
        <v>0.1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0.1</v>
      </c>
      <c r="AN22" s="77">
        <f t="shared" ref="AN22" si="12">G22</f>
        <v>0.2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25</v>
      </c>
      <c r="D23" t="s">
        <v>118</v>
      </c>
      <c r="E23" t="s">
        <v>119</v>
      </c>
      <c r="F23">
        <v>2</v>
      </c>
      <c r="G23">
        <v>2</v>
      </c>
      <c r="H23">
        <v>1.9</v>
      </c>
      <c r="I23">
        <v>1.7</v>
      </c>
      <c r="J23">
        <v>1.3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0.4</v>
      </c>
      <c r="AM23" s="85">
        <f>AL46</f>
        <v>19.863680623174293</v>
      </c>
      <c r="AN23" s="77">
        <f t="shared" ref="AN23" si="13">G21</f>
        <v>0</v>
      </c>
      <c r="AO23" s="85">
        <f>AN46</f>
        <v>23.976608187134506</v>
      </c>
      <c r="AP23" s="77">
        <f>H21</f>
        <v>0</v>
      </c>
      <c r="AQ23" s="77">
        <f t="shared" si="10"/>
        <v>0</v>
      </c>
      <c r="AR23" s="77">
        <f>I21</f>
        <v>0</v>
      </c>
      <c r="AS23" s="85">
        <f>AR46</f>
        <v>32.453567937438912</v>
      </c>
      <c r="AT23" s="84">
        <f t="shared" si="9"/>
        <v>0</v>
      </c>
      <c r="AU23" s="84">
        <f t="shared" si="9"/>
        <v>0</v>
      </c>
      <c r="AV23" s="84">
        <f t="shared" si="9"/>
        <v>0</v>
      </c>
      <c r="AW23" s="84">
        <f t="shared" si="9"/>
        <v>0</v>
      </c>
      <c r="AX23" s="77">
        <f>J21</f>
        <v>0</v>
      </c>
    </row>
    <row r="24" spans="1:50" x14ac:dyDescent="0.35">
      <c r="A24" t="s">
        <v>81</v>
      </c>
      <c r="B24" t="s">
        <v>12</v>
      </c>
      <c r="C24" t="s">
        <v>25</v>
      </c>
      <c r="D24" t="s">
        <v>118</v>
      </c>
      <c r="E24" t="s">
        <v>119</v>
      </c>
      <c r="F24">
        <v>0.7</v>
      </c>
      <c r="G24">
        <v>0.7</v>
      </c>
      <c r="H24">
        <v>0.6</v>
      </c>
      <c r="I24">
        <v>0.6</v>
      </c>
      <c r="J24">
        <v>0.4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11.2</v>
      </c>
      <c r="AN24" s="77">
        <f t="shared" ref="AN24" si="14">G17</f>
        <v>11.2</v>
      </c>
      <c r="AP24" s="77">
        <f>H17</f>
        <v>11.9</v>
      </c>
      <c r="AQ24" s="77">
        <f t="shared" si="10"/>
        <v>12.5</v>
      </c>
      <c r="AR24" s="77">
        <f>I17</f>
        <v>13.1</v>
      </c>
      <c r="AS24" s="85"/>
      <c r="AT24" s="84">
        <f t="shared" si="9"/>
        <v>13.74</v>
      </c>
      <c r="AU24" s="84">
        <f t="shared" si="9"/>
        <v>14.379999999999999</v>
      </c>
      <c r="AV24" s="84">
        <f t="shared" si="9"/>
        <v>15.02</v>
      </c>
      <c r="AW24" s="84">
        <f t="shared" si="9"/>
        <v>15.66</v>
      </c>
      <c r="AX24" s="77">
        <f>J17</f>
        <v>16.3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</v>
      </c>
      <c r="G25" s="28">
        <f t="shared" si="15"/>
        <v>100</v>
      </c>
      <c r="H25" s="28">
        <f t="shared" si="15"/>
        <v>99.899999999999991</v>
      </c>
      <c r="I25" s="28">
        <f t="shared" si="15"/>
        <v>99.899999999999991</v>
      </c>
      <c r="J25" s="28">
        <f t="shared" si="15"/>
        <v>100</v>
      </c>
      <c r="K25" s="28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FRA</v>
      </c>
      <c r="D30" s="5" t="s">
        <v>14</v>
      </c>
      <c r="E30" s="5" t="s">
        <v>15</v>
      </c>
      <c r="F30" s="5">
        <f t="shared" ref="F30:K36" si="16">F18-F5</f>
        <v>1.7000000000000002</v>
      </c>
      <c r="G30" s="75">
        <f t="shared" si="16"/>
        <v>0</v>
      </c>
      <c r="H30" s="75">
        <f t="shared" si="16"/>
        <v>0</v>
      </c>
      <c r="I30" s="75">
        <f t="shared" si="16"/>
        <v>-0.1</v>
      </c>
      <c r="J30" s="75">
        <f t="shared" si="16"/>
        <v>-0.1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FRA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-0.19999999999999998</v>
      </c>
      <c r="J31" s="75">
        <f t="shared" si="16"/>
        <v>-0.30000000000000004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FRA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9.9999999999999978E-2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FRA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0.1</v>
      </c>
      <c r="I33" s="75">
        <f t="shared" si="16"/>
        <v>0.19999999999999998</v>
      </c>
      <c r="J33" s="75">
        <f t="shared" si="16"/>
        <v>0.2</v>
      </c>
      <c r="K33" s="75">
        <f t="shared" si="16"/>
        <v>0.4</v>
      </c>
    </row>
    <row r="34" spans="1:46" x14ac:dyDescent="0.35">
      <c r="A34" s="5" t="s">
        <v>11</v>
      </c>
      <c r="B34" s="5" t="s">
        <v>53</v>
      </c>
      <c r="C34" s="5" t="str">
        <f>C6</f>
        <v>FRA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-0.29999999999999716</v>
      </c>
      <c r="I34" s="75">
        <f t="shared" si="16"/>
        <v>-0.70000000000000284</v>
      </c>
      <c r="J34" s="75">
        <f t="shared" si="16"/>
        <v>-0.70000000000000284</v>
      </c>
      <c r="K34" s="75">
        <f t="shared" si="16"/>
        <v>-0.70000000000000284</v>
      </c>
    </row>
    <row r="35" spans="1:46" x14ac:dyDescent="0.35">
      <c r="A35" s="33" t="s">
        <v>80</v>
      </c>
      <c r="B35" s="5" t="s">
        <v>53</v>
      </c>
      <c r="C35" s="5" t="str">
        <f>C5</f>
        <v>FRA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9.9999999999999978E-2</v>
      </c>
      <c r="I35" s="75">
        <f t="shared" si="16"/>
        <v>0.19999999999999996</v>
      </c>
      <c r="J35" s="75">
        <f t="shared" si="16"/>
        <v>0.2</v>
      </c>
      <c r="K35" s="75">
        <f t="shared" si="16"/>
        <v>0.10000000000000003</v>
      </c>
    </row>
    <row r="36" spans="1:46" x14ac:dyDescent="0.35">
      <c r="A36" s="10" t="s">
        <v>81</v>
      </c>
      <c r="B36" s="10" t="s">
        <v>53</v>
      </c>
      <c r="C36" s="10" t="str">
        <f>C10</f>
        <v>FRA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0.30000000000000027</v>
      </c>
      <c r="I36" s="10">
        <f t="shared" si="16"/>
        <v>0.5</v>
      </c>
      <c r="J36" s="10">
        <f t="shared" si="16"/>
        <v>0.6</v>
      </c>
      <c r="K36" s="10">
        <f t="shared" si="16"/>
        <v>0.30000000000000004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1.7000000000000002</v>
      </c>
      <c r="G37" s="2">
        <f t="shared" ref="G37" si="17">SUM(G30:G36)</f>
        <v>0</v>
      </c>
      <c r="H37" s="2">
        <f t="shared" ref="H37" si="18">SUM(H30:H36)</f>
        <v>0.20000000000000309</v>
      </c>
      <c r="I37" s="2">
        <f t="shared" ref="I37" si="19">SUM(I30:I36)</f>
        <v>-2.886579864025407E-15</v>
      </c>
      <c r="J37" s="2">
        <f t="shared" ref="J37" si="20">SUM(J30:J36)</f>
        <v>-0.10000000000000286</v>
      </c>
      <c r="K37" s="2">
        <f>SUM(K30:K36)</f>
        <v>9.9999999999997258E-2</v>
      </c>
    </row>
    <row r="39" spans="1:46" ht="21" x14ac:dyDescent="0.5">
      <c r="A39" s="32" t="s">
        <v>63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25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2.7</v>
      </c>
      <c r="AN42" s="77">
        <f>0.5*(AN17+AP17+AN18+AP18)</f>
        <v>2.5999999999999996</v>
      </c>
      <c r="AR42" s="77">
        <f>AR17+AR18</f>
        <v>2.2999999999999998</v>
      </c>
    </row>
    <row r="43" spans="1:46" x14ac:dyDescent="0.35">
      <c r="A43" t="s">
        <v>9</v>
      </c>
      <c r="B43" t="s">
        <v>12</v>
      </c>
      <c r="C43" t="s">
        <v>25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61.92794547224927</v>
      </c>
      <c r="AM43" s="85"/>
      <c r="AN43" s="85">
        <f>100*G45/(100+AN$42)</f>
        <v>58.674463937621837</v>
      </c>
      <c r="AO43" s="85"/>
      <c r="AR43" s="85">
        <f>100*I45/(100+AR$42)</f>
        <v>52.785923753665692</v>
      </c>
    </row>
    <row r="44" spans="1:46" x14ac:dyDescent="0.35">
      <c r="A44" t="s">
        <v>10</v>
      </c>
      <c r="B44" t="s">
        <v>12</v>
      </c>
      <c r="C44" t="s">
        <v>25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6.8159688412852972</v>
      </c>
      <c r="AM44" s="85"/>
      <c r="AN44" s="85">
        <f>100*G44/(100+AN$42)</f>
        <v>6.2378167641325541</v>
      </c>
      <c r="AO44" s="85"/>
      <c r="AR44" s="85">
        <f>100*I44/(100+AR$42)</f>
        <v>4.8875855327468232</v>
      </c>
    </row>
    <row r="45" spans="1:46" x14ac:dyDescent="0.35">
      <c r="A45" t="s">
        <v>11</v>
      </c>
      <c r="B45" t="s">
        <v>12</v>
      </c>
      <c r="C45" t="s">
        <v>25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8.7633885102239528</v>
      </c>
      <c r="AM45" s="85"/>
      <c r="AN45" s="85">
        <f>100*G43/(100+AN$42)</f>
        <v>8.674463937621832</v>
      </c>
      <c r="AO45" s="85"/>
      <c r="AR45" s="85">
        <f>100*I43/(100+AR$42)</f>
        <v>7.6246334310850443</v>
      </c>
    </row>
    <row r="46" spans="1:46" x14ac:dyDescent="0.35">
      <c r="AK46" s="77" t="s">
        <v>137</v>
      </c>
      <c r="AL46" s="85">
        <f>100*F42/(100+AL$42)</f>
        <v>19.863680623174293</v>
      </c>
      <c r="AM46" s="85"/>
      <c r="AN46" s="85">
        <f>100*G42/(100+AN$42)</f>
        <v>23.976608187134506</v>
      </c>
      <c r="AO46" s="85"/>
      <c r="AR46" s="85">
        <f>100*I42/(100+AR$42)</f>
        <v>32.453567937438912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0.56087337065510201</v>
      </c>
      <c r="E57">
        <v>0.56613188161743999</v>
      </c>
      <c r="F57">
        <v>0.57275174919517702</v>
      </c>
      <c r="G57">
        <v>0.59766860033268698</v>
      </c>
      <c r="H57">
        <v>0.62249045995766705</v>
      </c>
      <c r="I57">
        <v>0.65095212326226004</v>
      </c>
      <c r="J57">
        <v>0.68165310720416294</v>
      </c>
      <c r="K57">
        <v>0.713613350617743</v>
      </c>
      <c r="L57">
        <v>0.74524566373998002</v>
      </c>
      <c r="M57">
        <v>0.77788613113632499</v>
      </c>
      <c r="N57">
        <v>0.81304681611829499</v>
      </c>
      <c r="O57">
        <v>0.88694113749334502</v>
      </c>
      <c r="P57">
        <v>0.96259133414950004</v>
      </c>
      <c r="Q57">
        <v>1.0456591759524401</v>
      </c>
      <c r="R57">
        <v>1.1397146618794001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0.52154893912858302</v>
      </c>
      <c r="E58">
        <v>0.53423254397640196</v>
      </c>
      <c r="F58">
        <v>0.54937519567265802</v>
      </c>
      <c r="G58">
        <v>0.58104908666743904</v>
      </c>
      <c r="H58">
        <v>0.606533749106968</v>
      </c>
      <c r="I58">
        <v>0.63662130259276295</v>
      </c>
      <c r="J58">
        <v>0.67055127551295002</v>
      </c>
      <c r="K58">
        <v>0.70602100037391202</v>
      </c>
      <c r="L58">
        <v>0.74084884067863099</v>
      </c>
      <c r="M58">
        <v>0.77574149053679298</v>
      </c>
      <c r="N58">
        <v>0.81577233668830496</v>
      </c>
      <c r="O58">
        <v>0.897543149961335</v>
      </c>
      <c r="P58">
        <v>0.98147473450940104</v>
      </c>
      <c r="Q58">
        <v>1.0741251133838501</v>
      </c>
      <c r="R58">
        <v>1.18017747261115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0.51611720590218302</v>
      </c>
      <c r="E59">
        <v>0.52534883261560505</v>
      </c>
      <c r="F59">
        <v>0.53577990888051596</v>
      </c>
      <c r="G59">
        <v>0.562492330638933</v>
      </c>
      <c r="H59">
        <v>0.58521120012961403</v>
      </c>
      <c r="I59">
        <v>0.60850704678381395</v>
      </c>
      <c r="J59">
        <v>0.63477316432267505</v>
      </c>
      <c r="K59">
        <v>0.66313154765478399</v>
      </c>
      <c r="L59">
        <v>0.69157277114716298</v>
      </c>
      <c r="M59">
        <v>0.72126760550105895</v>
      </c>
      <c r="N59">
        <v>0.75315554416526198</v>
      </c>
      <c r="O59">
        <v>0.82017953561736101</v>
      </c>
      <c r="P59">
        <v>0.88894735466382402</v>
      </c>
      <c r="Q59">
        <v>0.965214487751198</v>
      </c>
      <c r="R59">
        <v>1.0525771453928301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0.29682191996201002</v>
      </c>
      <c r="E60">
        <v>0.28497229921016698</v>
      </c>
      <c r="F60">
        <v>0.27425371670764198</v>
      </c>
      <c r="G60">
        <v>0.28479598076932999</v>
      </c>
      <c r="H60">
        <v>0.28224420547768603</v>
      </c>
      <c r="I60">
        <v>0.278241475626127</v>
      </c>
      <c r="J60">
        <v>0.286715984190685</v>
      </c>
      <c r="K60">
        <v>0.29577116501866402</v>
      </c>
      <c r="L60">
        <v>0.308138814682824</v>
      </c>
      <c r="M60">
        <v>0.32335512837703601</v>
      </c>
      <c r="N60">
        <v>0.33584738388815499</v>
      </c>
      <c r="O60">
        <v>0.35891809503779898</v>
      </c>
      <c r="P60">
        <v>0.38090405405164302</v>
      </c>
      <c r="Q60">
        <v>0.40301088943811703</v>
      </c>
      <c r="R60">
        <v>0.43012882406931702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0.36036865995204698</v>
      </c>
      <c r="E61">
        <v>0.36301146688337299</v>
      </c>
      <c r="F61">
        <v>0.36616985731228102</v>
      </c>
      <c r="G61">
        <v>0.37799600576592401</v>
      </c>
      <c r="H61">
        <v>0.38675190186764702</v>
      </c>
      <c r="I61">
        <v>0.39346634607025899</v>
      </c>
      <c r="J61">
        <v>0.40145362017917402</v>
      </c>
      <c r="K61">
        <v>0.41064876673783401</v>
      </c>
      <c r="L61">
        <v>0.41987728755887599</v>
      </c>
      <c r="M61">
        <v>0.42978662559937197</v>
      </c>
      <c r="N61">
        <v>0.44052943527404398</v>
      </c>
      <c r="O61">
        <v>0.463174751931622</v>
      </c>
      <c r="P61">
        <v>0.48638357431476398</v>
      </c>
      <c r="Q61">
        <v>0.51240748532827096</v>
      </c>
      <c r="R61">
        <v>0.54234052030589097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4.4155309764770196</v>
      </c>
      <c r="E62">
        <v>4.5410494829092096</v>
      </c>
      <c r="F62">
        <v>4.6908997709667002</v>
      </c>
      <c r="G62">
        <v>5.02606499553292</v>
      </c>
      <c r="H62">
        <v>5.3498571538912199</v>
      </c>
      <c r="I62">
        <v>5.729001929042</v>
      </c>
      <c r="J62">
        <v>6.1443658622138404</v>
      </c>
      <c r="K62">
        <v>6.5850143063099402</v>
      </c>
      <c r="L62">
        <v>7.0292741303695996</v>
      </c>
      <c r="M62">
        <v>7.4922364794953804</v>
      </c>
      <c r="N62">
        <v>7.9932661377452199</v>
      </c>
      <c r="O62">
        <v>9.0618040797729495</v>
      </c>
      <c r="P62">
        <v>10.1838507453158</v>
      </c>
      <c r="Q62">
        <v>11.440201323447999</v>
      </c>
      <c r="R62">
        <v>12.888157305314101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1.41296991247265</v>
      </c>
      <c r="E63">
        <v>1.45313583453095</v>
      </c>
      <c r="F63">
        <v>1.50108792670934</v>
      </c>
      <c r="G63">
        <v>1.60834079857053</v>
      </c>
      <c r="H63">
        <v>1.71195428924519</v>
      </c>
      <c r="I63">
        <v>1.8332806172934399</v>
      </c>
      <c r="J63">
        <v>1.96619707590843</v>
      </c>
      <c r="K63">
        <v>2.1072045780191799</v>
      </c>
      <c r="L63">
        <v>2.2493677217182699</v>
      </c>
      <c r="M63">
        <v>2.3975156734385199</v>
      </c>
      <c r="N63">
        <v>2.5578451640784698</v>
      </c>
      <c r="O63">
        <v>2.8997773055273401</v>
      </c>
      <c r="P63">
        <v>3.2588322385010602</v>
      </c>
      <c r="Q63">
        <v>3.6608644235033698</v>
      </c>
      <c r="R63">
        <v>4.1242103377005197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0.55762194467271797</v>
      </c>
      <c r="E64">
        <v>0.56461669252826097</v>
      </c>
      <c r="F64">
        <v>0.57272191891298196</v>
      </c>
      <c r="G64">
        <v>0.59766860033268698</v>
      </c>
      <c r="H64">
        <v>0.62247466946115004</v>
      </c>
      <c r="I64">
        <v>0.65084370923442103</v>
      </c>
      <c r="J64">
        <v>0.68156521162566897</v>
      </c>
      <c r="K64">
        <v>0.71357703489408097</v>
      </c>
      <c r="L64">
        <v>0.74524252787839296</v>
      </c>
      <c r="M64">
        <v>0.77788613113632499</v>
      </c>
      <c r="N64">
        <v>0.81304681611829499</v>
      </c>
      <c r="O64">
        <v>0.88694113749334502</v>
      </c>
      <c r="P64">
        <v>0.96259133414950004</v>
      </c>
      <c r="Q64">
        <v>1.0456781908460899</v>
      </c>
      <c r="R64">
        <v>1.13982820765879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FRA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7.7938498403217801E-2</v>
      </c>
      <c r="E70" s="5">
        <f t="shared" ref="E70:G76" si="28">(D70+F70)/2</f>
        <v>4.1463281150511871E-2</v>
      </c>
      <c r="F70" s="5">
        <f t="shared" si="21"/>
        <v>4.988063897805939E-3</v>
      </c>
      <c r="G70" s="5">
        <f t="shared" si="28"/>
        <v>4.0528019169673258E-3</v>
      </c>
      <c r="H70" s="5">
        <f t="shared" si="22"/>
        <v>3.1175399361287122E-3</v>
      </c>
      <c r="I70" s="5">
        <f t="shared" si="23"/>
        <v>2.7278474441126232E-3</v>
      </c>
      <c r="J70" s="5">
        <f t="shared" si="23"/>
        <v>2.3381549520965343E-3</v>
      </c>
      <c r="K70" s="5">
        <f t="shared" si="23"/>
        <v>1.9484624600804453E-3</v>
      </c>
      <c r="L70" s="5">
        <f t="shared" si="24"/>
        <v>1.5587699680643561E-3</v>
      </c>
      <c r="M70" s="5">
        <f t="shared" si="25"/>
        <v>1.4808314696611383E-3</v>
      </c>
      <c r="N70" s="5">
        <f t="shared" si="25"/>
        <v>1.4028929712579206E-3</v>
      </c>
      <c r="O70" s="5">
        <f t="shared" si="25"/>
        <v>1.247015974451485E-3</v>
      </c>
      <c r="P70" s="5">
        <f t="shared" si="25"/>
        <v>1.0911389776450493E-3</v>
      </c>
      <c r="Q70" s="5">
        <f t="shared" si="25"/>
        <v>9.3526198083861373E-4</v>
      </c>
      <c r="R70" s="5">
        <f t="shared" si="26"/>
        <v>7.7938498403217805E-4</v>
      </c>
      <c r="S70" s="5"/>
      <c r="T70" s="5"/>
      <c r="U70" s="5"/>
      <c r="V70" s="5"/>
      <c r="W70" s="5"/>
      <c r="X70" s="5" t="s">
        <v>86</v>
      </c>
      <c r="Y70" s="77" t="str">
        <f t="shared" si="27"/>
        <v>FRA</v>
      </c>
      <c r="Z70" s="5">
        <f>F70/MAX(F$69:F$70)</f>
        <v>4.988063897805939E-3</v>
      </c>
      <c r="AA70" s="5">
        <f>H70/MAX(H$69:H$70)</f>
        <v>3.1175399361287122E-3</v>
      </c>
      <c r="AB70" s="5">
        <f>L70/MAX(L$69:L$70)</f>
        <v>1.5587699680643561E-3</v>
      </c>
      <c r="AC70" s="5">
        <f>Q70/MAX(Q$69:Q$70)</f>
        <v>9.3526198083861373E-4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2.38529763688974E-4</v>
      </c>
      <c r="E71" s="5">
        <f t="shared" si="28"/>
        <v>1.2135201727676552E-4</v>
      </c>
      <c r="F71" s="5">
        <f t="shared" si="21"/>
        <v>4.1742708645570455E-6</v>
      </c>
      <c r="G71" s="5">
        <f t="shared" si="28"/>
        <v>5.0687574783906971E-6</v>
      </c>
      <c r="H71" s="5">
        <f t="shared" si="22"/>
        <v>5.9632440922243496E-6</v>
      </c>
      <c r="I71" s="5">
        <f t="shared" si="23"/>
        <v>6.5595685014467843E-6</v>
      </c>
      <c r="J71" s="5">
        <f t="shared" si="23"/>
        <v>7.1558929106692198E-6</v>
      </c>
      <c r="K71" s="5">
        <f t="shared" si="23"/>
        <v>7.7522173198916537E-6</v>
      </c>
      <c r="L71" s="5">
        <f t="shared" si="24"/>
        <v>8.3485417291140893E-6</v>
      </c>
      <c r="M71" s="5">
        <f t="shared" si="25"/>
        <v>7.9907470835806286E-6</v>
      </c>
      <c r="N71" s="5">
        <f t="shared" si="25"/>
        <v>7.6329524380471679E-6</v>
      </c>
      <c r="O71" s="5">
        <f t="shared" si="25"/>
        <v>6.9173631469802449E-6</v>
      </c>
      <c r="P71" s="5">
        <f t="shared" si="25"/>
        <v>6.2017738559133236E-6</v>
      </c>
      <c r="Q71" s="5">
        <f t="shared" si="25"/>
        <v>5.4861845648464023E-6</v>
      </c>
      <c r="R71" s="5">
        <f t="shared" si="26"/>
        <v>4.7705952737794802E-6</v>
      </c>
      <c r="S71" s="5"/>
      <c r="T71" s="5"/>
      <c r="U71" s="5"/>
      <c r="V71" s="5"/>
      <c r="W71" s="5"/>
      <c r="X71" s="5" t="s">
        <v>97</v>
      </c>
      <c r="Y71" s="77" t="str">
        <f t="shared" si="27"/>
        <v>FRA</v>
      </c>
      <c r="Z71" s="5">
        <f t="shared" ref="Z71:Z76" si="29">F71/MAX(F$71:F$76)</f>
        <v>7.420925981434748E-5</v>
      </c>
      <c r="AA71" s="5">
        <f t="shared" ref="AA71:AA76" si="30">H71/MAX(H$71:H$76)</f>
        <v>7.3393773442761219E-5</v>
      </c>
      <c r="AB71" s="5">
        <f t="shared" ref="AB71:AB76" si="31">L71/MAX(L$71:L$76)</f>
        <v>1.6697083458228179E-5</v>
      </c>
      <c r="AC71" s="5">
        <f t="shared" ref="AC71:AC76" si="32">Q71/MAX(Q$71:Q$76)</f>
        <v>1.7037840263498142E-6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6.1847802265004706E-5</v>
      </c>
      <c r="E72" s="5">
        <f t="shared" si="28"/>
        <v>3.194825535751649E-5</v>
      </c>
      <c r="F72" s="5">
        <f t="shared" si="21"/>
        <v>2.0487084500282811E-6</v>
      </c>
      <c r="G72" s="5">
        <f t="shared" si="28"/>
        <v>2.570549281639258E-6</v>
      </c>
      <c r="H72" s="5">
        <f t="shared" si="22"/>
        <v>3.092390113250235E-6</v>
      </c>
      <c r="I72" s="5">
        <f t="shared" si="23"/>
        <v>3.8654876415627933E-6</v>
      </c>
      <c r="J72" s="5">
        <f t="shared" si="23"/>
        <v>4.6385851698753525E-6</v>
      </c>
      <c r="K72" s="5">
        <f t="shared" si="23"/>
        <v>5.4116826981879116E-6</v>
      </c>
      <c r="L72" s="5">
        <f t="shared" si="24"/>
        <v>6.18478022650047E-6</v>
      </c>
      <c r="M72" s="5">
        <f t="shared" si="25"/>
        <v>5.9992368197054556E-6</v>
      </c>
      <c r="N72" s="5">
        <f t="shared" si="25"/>
        <v>5.8136934129104428E-6</v>
      </c>
      <c r="O72" s="5">
        <f t="shared" si="25"/>
        <v>5.442606599320414E-6</v>
      </c>
      <c r="P72" s="5">
        <f t="shared" si="25"/>
        <v>5.0715197857303861E-6</v>
      </c>
      <c r="Q72" s="5">
        <f t="shared" si="25"/>
        <v>4.7004329721403581E-6</v>
      </c>
      <c r="R72" s="5">
        <f t="shared" si="26"/>
        <v>4.3293461585503302E-6</v>
      </c>
      <c r="S72" s="5"/>
      <c r="T72" s="5"/>
      <c r="U72" s="5"/>
      <c r="V72" s="5"/>
      <c r="W72" s="5"/>
      <c r="X72" s="5" t="s">
        <v>98</v>
      </c>
      <c r="Y72" s="77" t="str">
        <f t="shared" si="27"/>
        <v>FRA</v>
      </c>
      <c r="Z72" s="5">
        <f t="shared" si="29"/>
        <v>3.6421483556058329E-5</v>
      </c>
      <c r="AA72" s="5">
        <f t="shared" si="30"/>
        <v>3.8060186009233662E-5</v>
      </c>
      <c r="AB72" s="5">
        <f t="shared" si="31"/>
        <v>1.236956045300094E-5</v>
      </c>
      <c r="AC72" s="5">
        <f t="shared" si="32"/>
        <v>1.4597617925901733E-6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4.0394817262419997E-5</v>
      </c>
      <c r="E73" s="5">
        <f t="shared" si="28"/>
        <v>4.0394817262419997E-5</v>
      </c>
      <c r="F73" s="5">
        <f t="shared" si="21"/>
        <v>4.0394817262419997E-5</v>
      </c>
      <c r="G73" s="5">
        <f t="shared" si="28"/>
        <v>4.0394817262419997E-5</v>
      </c>
      <c r="H73" s="5">
        <f t="shared" si="22"/>
        <v>4.0394817262419997E-5</v>
      </c>
      <c r="I73" s="5">
        <f t="shared" si="23"/>
        <v>4.0394817262419997E-5</v>
      </c>
      <c r="J73" s="5">
        <f t="shared" si="23"/>
        <v>4.0394817262419997E-5</v>
      </c>
      <c r="K73" s="5">
        <f t="shared" si="23"/>
        <v>4.0394817262419997E-5</v>
      </c>
      <c r="L73" s="5">
        <f t="shared" si="24"/>
        <v>4.0394817262419997E-5</v>
      </c>
      <c r="M73" s="5">
        <f t="shared" si="25"/>
        <v>3.9990869089795798E-5</v>
      </c>
      <c r="N73" s="5">
        <f t="shared" si="25"/>
        <v>3.9586920917171599E-5</v>
      </c>
      <c r="O73" s="5">
        <f t="shared" si="25"/>
        <v>3.8779024571923193E-5</v>
      </c>
      <c r="P73" s="5">
        <f t="shared" si="25"/>
        <v>3.7971128226674795E-5</v>
      </c>
      <c r="Q73" s="5">
        <f t="shared" si="25"/>
        <v>3.7163231881426397E-5</v>
      </c>
      <c r="R73" s="5">
        <f t="shared" si="26"/>
        <v>3.6355335536177998E-5</v>
      </c>
      <c r="S73" s="5"/>
      <c r="T73" s="5"/>
      <c r="U73" s="5"/>
      <c r="V73" s="5"/>
      <c r="W73" s="5"/>
      <c r="X73" s="5" t="s">
        <v>89</v>
      </c>
      <c r="Y73" s="77" t="str">
        <f t="shared" si="27"/>
        <v>FRA</v>
      </c>
      <c r="Z73" s="5">
        <f t="shared" si="29"/>
        <v>7.1813008466524442E-4</v>
      </c>
      <c r="AA73" s="5">
        <f t="shared" si="30"/>
        <v>4.9716698169132302E-4</v>
      </c>
      <c r="AB73" s="5">
        <f t="shared" si="31"/>
        <v>8.0789634524839994E-5</v>
      </c>
      <c r="AC73" s="5">
        <f t="shared" si="32"/>
        <v>1.1541376360691427E-5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FRA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1.09223842889517E-2</v>
      </c>
      <c r="E75" s="5">
        <f t="shared" si="28"/>
        <v>5.5465232717332846E-3</v>
      </c>
      <c r="F75" s="5">
        <f t="shared" si="21"/>
        <v>1.7066225451487031E-4</v>
      </c>
      <c r="G75" s="5">
        <f t="shared" si="28"/>
        <v>2.0820795050814175E-4</v>
      </c>
      <c r="H75" s="5">
        <f t="shared" si="22"/>
        <v>2.457536465014132E-4</v>
      </c>
      <c r="I75" s="5">
        <f t="shared" si="23"/>
        <v>5.1198676354461087E-4</v>
      </c>
      <c r="J75" s="5">
        <f t="shared" si="23"/>
        <v>7.7821988058780853E-4</v>
      </c>
      <c r="K75" s="5">
        <f t="shared" si="23"/>
        <v>1.044452997631006E-3</v>
      </c>
      <c r="L75" s="5">
        <f t="shared" si="24"/>
        <v>1.3106861146742039E-3</v>
      </c>
      <c r="M75" s="5">
        <f t="shared" si="25"/>
        <v>2.2718559321019535E-3</v>
      </c>
      <c r="N75" s="5">
        <f t="shared" si="25"/>
        <v>3.2330257495297031E-3</v>
      </c>
      <c r="O75" s="5">
        <f t="shared" si="25"/>
        <v>5.1553653843852019E-3</v>
      </c>
      <c r="P75" s="5">
        <f t="shared" si="25"/>
        <v>7.0777050192407012E-3</v>
      </c>
      <c r="Q75" s="5">
        <f t="shared" si="25"/>
        <v>9.0000446540962013E-3</v>
      </c>
      <c r="R75" s="5">
        <f t="shared" si="26"/>
        <v>1.09223842889517E-2</v>
      </c>
      <c r="S75" s="5"/>
      <c r="T75" s="5"/>
      <c r="U75" s="5"/>
      <c r="V75" s="5"/>
      <c r="W75" s="5"/>
      <c r="X75" s="5" t="s">
        <v>91</v>
      </c>
      <c r="Y75" s="77" t="str">
        <f t="shared" si="27"/>
        <v>FRA</v>
      </c>
      <c r="Z75" s="5">
        <f t="shared" si="29"/>
        <v>3.0339956358199165E-3</v>
      </c>
      <c r="AA75" s="5">
        <f t="shared" si="30"/>
        <v>3.0246602646327777E-3</v>
      </c>
      <c r="AB75" s="5">
        <f t="shared" si="31"/>
        <v>2.6213722293484077E-3</v>
      </c>
      <c r="AC75" s="5">
        <f t="shared" si="32"/>
        <v>2.7950449236323603E-3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8.6627511766800197E-2</v>
      </c>
      <c r="E76" s="5">
        <f t="shared" si="28"/>
        <v>4.6020865626112607E-2</v>
      </c>
      <c r="F76" s="5">
        <f t="shared" si="21"/>
        <v>5.4142194854250123E-3</v>
      </c>
      <c r="G76" s="5">
        <f t="shared" si="28"/>
        <v>8.1213292281375193E-3</v>
      </c>
      <c r="H76" s="5">
        <f t="shared" si="22"/>
        <v>1.0828438970850025E-2</v>
      </c>
      <c r="I76" s="5">
        <f t="shared" si="23"/>
        <v>1.4889103584918784E-2</v>
      </c>
      <c r="J76" s="5">
        <f t="shared" si="23"/>
        <v>1.8949768198987541E-2</v>
      </c>
      <c r="K76" s="5">
        <f t="shared" si="23"/>
        <v>2.30104328130563E-2</v>
      </c>
      <c r="L76" s="5">
        <f t="shared" si="24"/>
        <v>2.707109742712506E-2</v>
      </c>
      <c r="M76" s="5">
        <f t="shared" si="25"/>
        <v>2.707109742712506E-2</v>
      </c>
      <c r="N76" s="5">
        <f t="shared" si="25"/>
        <v>2.707109742712506E-2</v>
      </c>
      <c r="O76" s="5">
        <f t="shared" si="25"/>
        <v>2.707109742712506E-2</v>
      </c>
      <c r="P76" s="5">
        <f t="shared" si="25"/>
        <v>2.707109742712506E-2</v>
      </c>
      <c r="Q76" s="5">
        <f t="shared" si="25"/>
        <v>2.707109742712506E-2</v>
      </c>
      <c r="R76" s="5">
        <f t="shared" si="26"/>
        <v>2.707109742712506E-2</v>
      </c>
      <c r="S76" s="5"/>
      <c r="T76" s="5"/>
      <c r="U76" s="5"/>
      <c r="V76" s="5"/>
      <c r="W76" s="5"/>
      <c r="X76" s="5" t="s">
        <v>92</v>
      </c>
      <c r="Y76" s="77" t="str">
        <f>Y75</f>
        <v>FRA</v>
      </c>
      <c r="Z76" s="5">
        <f t="shared" si="29"/>
        <v>9.6252790852000211E-2</v>
      </c>
      <c r="AA76" s="5">
        <f t="shared" si="30"/>
        <v>0.13327309502584644</v>
      </c>
      <c r="AB76" s="5">
        <f t="shared" si="31"/>
        <v>5.414219485425012E-2</v>
      </c>
      <c r="AC76" s="5">
        <f t="shared" si="32"/>
        <v>8.4071731140139931E-3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3.4653769537750669</v>
      </c>
      <c r="E78" s="39">
        <f t="shared" si="33"/>
        <v>3.2653521855854581</v>
      </c>
      <c r="F78" s="39">
        <f t="shared" si="33"/>
        <v>3.0648932941088383</v>
      </c>
      <c r="G78" s="39">
        <f t="shared" si="33"/>
        <v>2.8114953903076931</v>
      </c>
      <c r="H78" s="39">
        <f t="shared" si="33"/>
        <v>2.5891569037044198</v>
      </c>
      <c r="I78" s="39">
        <f t="shared" si="33"/>
        <v>2.366675784208518</v>
      </c>
      <c r="J78" s="39">
        <f t="shared" si="33"/>
        <v>2.1573531694499257</v>
      </c>
      <c r="K78" s="39">
        <f t="shared" si="33"/>
        <v>1.9676040686067022</v>
      </c>
      <c r="L78" s="39">
        <f t="shared" si="33"/>
        <v>1.8033730252582494</v>
      </c>
      <c r="M78" s="39">
        <f t="shared" si="33"/>
        <v>1.655061513205162</v>
      </c>
      <c r="N78" s="39">
        <f t="shared" si="33"/>
        <v>1.5148641087254522</v>
      </c>
      <c r="O78" s="39">
        <f t="shared" si="33"/>
        <v>1.2727377760721055</v>
      </c>
      <c r="P78" s="39">
        <f t="shared" si="33"/>
        <v>1.0803679258923069</v>
      </c>
      <c r="Q78" s="39">
        <f t="shared" si="33"/>
        <v>0.9153864077367474</v>
      </c>
      <c r="R78" s="39">
        <f t="shared" si="33"/>
        <v>0.77041243717133445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0.52006679632866737</v>
      </c>
      <c r="E79" s="39">
        <f t="shared" si="34"/>
        <v>0.26618752030548387</v>
      </c>
      <c r="F79" s="39">
        <f t="shared" si="34"/>
        <v>3.0365324518433004E-2</v>
      </c>
      <c r="G79" s="39">
        <f t="shared" si="34"/>
        <v>3.951969385476773E-2</v>
      </c>
      <c r="H79" s="39">
        <f t="shared" si="34"/>
        <v>4.6340477645653806E-2</v>
      </c>
      <c r="I79" s="39">
        <f t="shared" si="34"/>
        <v>5.594919344157618E-2</v>
      </c>
      <c r="J79" s="39">
        <f t="shared" si="34"/>
        <v>6.2056768378230931E-2</v>
      </c>
      <c r="K79" s="39">
        <f t="shared" si="34"/>
        <v>6.5644058651411319E-2</v>
      </c>
      <c r="L79" s="39">
        <f t="shared" si="34"/>
        <v>6.7742394106572332E-2</v>
      </c>
      <c r="M79" s="39">
        <f t="shared" si="34"/>
        <v>6.0376541187559425E-2</v>
      </c>
      <c r="N79" s="39">
        <f t="shared" si="34"/>
        <v>5.3506615620082076E-2</v>
      </c>
      <c r="O79" s="39">
        <f t="shared" si="34"/>
        <v>4.2030620831584327E-2</v>
      </c>
      <c r="P79" s="39">
        <f t="shared" si="34"/>
        <v>3.3391498524224968E-2</v>
      </c>
      <c r="Q79" s="39">
        <f t="shared" si="34"/>
        <v>2.6364339497345041E-2</v>
      </c>
      <c r="R79" s="39">
        <f t="shared" si="34"/>
        <v>2.054434742295129E-2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0.99883177570093451</v>
      </c>
      <c r="G84" s="44">
        <f t="shared" ref="G84:G92" si="35">F109</f>
        <v>0.99460764401537183</v>
      </c>
      <c r="H84" s="45">
        <f>F84-G84</f>
        <v>4.224131685562682E-3</v>
      </c>
      <c r="I84" s="5"/>
      <c r="J84" s="43">
        <f>J86/(J86+J87)</f>
        <v>0.99882491186839018</v>
      </c>
      <c r="K84" s="44">
        <f t="shared" ref="K84:K92" si="36">H109</f>
        <v>0.99672701727062829</v>
      </c>
      <c r="L84" s="45">
        <f>J84-K84</f>
        <v>2.0978945977618846E-3</v>
      </c>
      <c r="M84" s="5"/>
      <c r="N84" s="5"/>
      <c r="O84" s="43">
        <f>O86/(O86+O87)</f>
        <v>0.99762470308788598</v>
      </c>
      <c r="P84" s="44">
        <f t="shared" ref="P84:P92" si="37">L109</f>
        <v>0.99842515705421808</v>
      </c>
      <c r="Q84" s="45">
        <f>O84-P84</f>
        <v>-8.0045396633210419E-4</v>
      </c>
      <c r="R84" s="5"/>
      <c r="S84" s="5"/>
      <c r="T84" s="43">
        <f>T86/(T86+T87)</f>
        <v>0.99511002444987773</v>
      </c>
      <c r="U84" s="44">
        <f t="shared" ref="U84:U92" si="38">R109</f>
        <v>0.9992736697900001</v>
      </c>
      <c r="V84" s="45">
        <f>T84-U84</f>
        <v>-4.1636453401223683E-3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1.1682242990654205E-3</v>
      </c>
      <c r="G85" s="47">
        <f t="shared" si="35"/>
        <v>5.3923559846281444E-3</v>
      </c>
      <c r="H85" s="48">
        <f t="shared" ref="H85:H92" si="39">F85-G85</f>
        <v>-4.2241316855627237E-3</v>
      </c>
      <c r="I85" s="10"/>
      <c r="J85" s="46">
        <f>J87/(J86+J87)</f>
        <v>1.1750881316098707E-3</v>
      </c>
      <c r="K85" s="47">
        <f t="shared" si="36"/>
        <v>3.2729827293717377E-3</v>
      </c>
      <c r="L85" s="48">
        <f t="shared" ref="L85:L92" si="40">J85-K85</f>
        <v>-2.0978945977618672E-3</v>
      </c>
      <c r="M85" s="10"/>
      <c r="N85" s="10"/>
      <c r="O85" s="46">
        <f>O87/(O86+O87)</f>
        <v>2.3752969121140139E-3</v>
      </c>
      <c r="P85" s="47">
        <f t="shared" si="37"/>
        <v>1.5748429457819026E-3</v>
      </c>
      <c r="Q85" s="48">
        <f t="shared" ref="Q85:Q92" si="41">O85-P85</f>
        <v>8.0045396633211135E-4</v>
      </c>
      <c r="R85" s="10"/>
      <c r="S85" s="10"/>
      <c r="T85" s="46">
        <f>T87/(T86+T87)</f>
        <v>4.8899755501222494E-3</v>
      </c>
      <c r="U85" s="47">
        <f t="shared" si="38"/>
        <v>7.2633020999999024E-4</v>
      </c>
      <c r="V85" s="48">
        <f t="shared" ref="V85:V92" si="42">T85-U85</f>
        <v>4.163645340122259E-3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0.96283783783783783</v>
      </c>
      <c r="G86" s="44">
        <f t="shared" si="35"/>
        <v>0.94401372766776359</v>
      </c>
      <c r="H86" s="45">
        <f t="shared" si="39"/>
        <v>1.8824110170074237E-2</v>
      </c>
      <c r="I86" s="5"/>
      <c r="J86" s="73">
        <f>H18/SUM(H18:H24)</f>
        <v>0.96590909090909105</v>
      </c>
      <c r="K86" s="44">
        <f t="shared" si="36"/>
        <v>0.96564284728083394</v>
      </c>
      <c r="L86" s="45">
        <f t="shared" si="40"/>
        <v>2.6624362825711234E-4</v>
      </c>
      <c r="M86" s="5"/>
      <c r="N86" s="5"/>
      <c r="O86" s="73">
        <f>I18/SUM(I18:I24)</f>
        <v>0.967741935483871</v>
      </c>
      <c r="P86" s="44">
        <f t="shared" si="37"/>
        <v>0.96397982587685338</v>
      </c>
      <c r="Q86" s="45">
        <f t="shared" si="41"/>
        <v>3.7621096070176163E-3</v>
      </c>
      <c r="R86" s="5"/>
      <c r="S86" s="5"/>
      <c r="T86" s="49">
        <f>J18/SUM(J18:J24)</f>
        <v>0.97252090800477897</v>
      </c>
      <c r="U86" s="44">
        <f t="shared" si="38"/>
        <v>0.88915966622760911</v>
      </c>
      <c r="V86" s="45">
        <f t="shared" si="42"/>
        <v>8.3361241777169859E-2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1.1261261261261261E-3</v>
      </c>
      <c r="G87" s="47">
        <f t="shared" si="35"/>
        <v>5.118056456322303E-3</v>
      </c>
      <c r="H87" s="48">
        <f t="shared" si="39"/>
        <v>-3.9919303301961771E-3</v>
      </c>
      <c r="I87" s="10"/>
      <c r="J87" s="74">
        <f>H19/SUM(H18:H24)</f>
        <v>1.1363636363636365E-3</v>
      </c>
      <c r="K87" s="47">
        <f t="shared" si="36"/>
        <v>3.1709106978419365E-3</v>
      </c>
      <c r="L87" s="48">
        <f t="shared" si="40"/>
        <v>-2.0345470614783001E-3</v>
      </c>
      <c r="M87" s="10"/>
      <c r="N87" s="10"/>
      <c r="O87" s="74">
        <f>I19/SUM(I18:I24)</f>
        <v>2.304147465437788E-3</v>
      </c>
      <c r="P87" s="47">
        <f t="shared" si="37"/>
        <v>1.5205113953031034E-3</v>
      </c>
      <c r="Q87" s="48">
        <f t="shared" si="41"/>
        <v>7.8363607013468462E-4</v>
      </c>
      <c r="R87" s="10"/>
      <c r="S87" s="10"/>
      <c r="T87" s="50">
        <f>J19/SUM(J18:J24)</f>
        <v>4.7789725209080045E-3</v>
      </c>
      <c r="U87" s="47">
        <f t="shared" si="38"/>
        <v>6.462929491881258E-4</v>
      </c>
      <c r="V87" s="48">
        <f t="shared" si="42"/>
        <v>4.1326795717198783E-3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3.3783783783783786E-3</v>
      </c>
      <c r="G88" s="51">
        <f t="shared" si="35"/>
        <v>8.9380633327733273E-4</v>
      </c>
      <c r="H88" s="45">
        <f t="shared" si="39"/>
        <v>2.4845720451010457E-3</v>
      </c>
      <c r="I88" s="5"/>
      <c r="J88" s="80">
        <f>H20/SUM(H18:H24)</f>
        <v>3.4090909090909094E-3</v>
      </c>
      <c r="K88" s="51">
        <f t="shared" si="36"/>
        <v>6.4207268225069001E-4</v>
      </c>
      <c r="L88" s="45">
        <f t="shared" si="40"/>
        <v>2.7670182268402193E-3</v>
      </c>
      <c r="M88" s="5"/>
      <c r="N88" s="5"/>
      <c r="O88" s="73">
        <f>I20/SUM(I18:I24)</f>
        <v>2.304147465437788E-3</v>
      </c>
      <c r="P88" s="51">
        <f t="shared" si="37"/>
        <v>3.7259448635610553E-4</v>
      </c>
      <c r="Q88" s="45">
        <f t="shared" si="41"/>
        <v>1.9315529790816825E-3</v>
      </c>
      <c r="R88" s="5"/>
      <c r="S88" s="5"/>
      <c r="T88" s="49">
        <f>J20/SUM(J18:J24)</f>
        <v>1.1947431302270011E-3</v>
      </c>
      <c r="U88" s="51">
        <f t="shared" si="38"/>
        <v>1.9912161911681388E-4</v>
      </c>
      <c r="V88" s="45">
        <f t="shared" si="42"/>
        <v>9.956215111101873E-4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0</v>
      </c>
      <c r="G89" s="51">
        <f t="shared" si="35"/>
        <v>3.2707297876228233E-3</v>
      </c>
      <c r="H89" s="45">
        <f t="shared" si="39"/>
        <v>-3.2707297876228233E-3</v>
      </c>
      <c r="I89" s="5"/>
      <c r="J89" s="80">
        <f>H21/SUM(H18:H24)</f>
        <v>0</v>
      </c>
      <c r="K89" s="51">
        <f t="shared" si="36"/>
        <v>2.9679642578319008E-3</v>
      </c>
      <c r="L89" s="45">
        <f t="shared" si="40"/>
        <v>-2.9679642578319008E-3</v>
      </c>
      <c r="M89" s="5"/>
      <c r="N89" s="5"/>
      <c r="O89" s="73">
        <f>I21/SUM(I18:I24)</f>
        <v>0</v>
      </c>
      <c r="P89" s="51">
        <f t="shared" si="37"/>
        <v>3.1205023051958901E-3</v>
      </c>
      <c r="Q89" s="45">
        <f t="shared" si="41"/>
        <v>-3.1205023051958901E-3</v>
      </c>
      <c r="R89" s="5"/>
      <c r="S89" s="5"/>
      <c r="T89" s="49">
        <f>J21/SUM(J18:J24)</f>
        <v>0</v>
      </c>
      <c r="U89" s="51">
        <f t="shared" si="38"/>
        <v>2.6480996309596397E-3</v>
      </c>
      <c r="V89" s="45">
        <f t="shared" si="42"/>
        <v>-2.6480996309596397E-3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2.2522522522522522E-3</v>
      </c>
      <c r="G90" s="51">
        <f t="shared" si="35"/>
        <v>2.7095673380146044E-2</v>
      </c>
      <c r="H90" s="45">
        <f t="shared" si="39"/>
        <v>-2.484342112789379E-2</v>
      </c>
      <c r="I90" s="5"/>
      <c r="J90" s="80">
        <f>H22/SUM(H18:H24)</f>
        <v>1.1363636363636365E-3</v>
      </c>
      <c r="K90" s="51">
        <f t="shared" si="36"/>
        <v>1.5068421772637283E-2</v>
      </c>
      <c r="L90" s="45">
        <f t="shared" si="40"/>
        <v>-1.3932058136273646E-2</v>
      </c>
      <c r="M90" s="5"/>
      <c r="N90" s="5"/>
      <c r="O90" s="73">
        <f>I22/SUM(I18:I24)</f>
        <v>1.152073732718894E-3</v>
      </c>
      <c r="P90" s="51">
        <f t="shared" si="37"/>
        <v>8.0556011976932827E-3</v>
      </c>
      <c r="Q90" s="45">
        <f t="shared" si="41"/>
        <v>-6.9035274649743884E-3</v>
      </c>
      <c r="R90" s="5"/>
      <c r="S90" s="5"/>
      <c r="T90" s="49">
        <f>J22/SUM(J18:J24)</f>
        <v>1.1947431302270011E-3</v>
      </c>
      <c r="U90" s="51">
        <f t="shared" si="38"/>
        <v>1.1093271603533269E-2</v>
      </c>
      <c r="V90" s="45">
        <f t="shared" si="42"/>
        <v>-9.8985284733062676E-3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2.2522522522522525E-2</v>
      </c>
      <c r="G91" s="51">
        <f t="shared" si="35"/>
        <v>1.7946350237773773E-2</v>
      </c>
      <c r="H91" s="45">
        <f t="shared" si="39"/>
        <v>4.5761722847487522E-3</v>
      </c>
      <c r="I91" s="5"/>
      <c r="J91" s="80">
        <f>H23/SUM(H18:H24)</f>
        <v>2.1590909090909095E-2</v>
      </c>
      <c r="K91" s="51">
        <f t="shared" si="36"/>
        <v>1.1450812552799432E-2</v>
      </c>
      <c r="L91" s="45">
        <f t="shared" si="40"/>
        <v>1.0140096538109662E-2</v>
      </c>
      <c r="M91" s="5"/>
      <c r="N91" s="5"/>
      <c r="O91" s="73">
        <f>I23/SUM(I18:I24)</f>
        <v>1.9585253456221197E-2</v>
      </c>
      <c r="P91" s="51">
        <f t="shared" si="37"/>
        <v>2.1250933971942838E-2</v>
      </c>
      <c r="Q91" s="45">
        <f t="shared" si="41"/>
        <v>-1.6656805157216417E-3</v>
      </c>
      <c r="R91" s="5"/>
      <c r="S91" s="5"/>
      <c r="T91" s="49">
        <f>J23/SUM(J18:J24)</f>
        <v>1.5531660692951015E-2</v>
      </c>
      <c r="U91" s="51">
        <f t="shared" si="38"/>
        <v>8.8674708952983475E-2</v>
      </c>
      <c r="V91" s="45">
        <f t="shared" si="42"/>
        <v>-7.3143048260032456E-2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7.8828828828828822E-3</v>
      </c>
      <c r="G92" s="51">
        <f t="shared" si="35"/>
        <v>1.6616561370941707E-3</v>
      </c>
      <c r="H92" s="45">
        <f t="shared" si="39"/>
        <v>6.2212267457887119E-3</v>
      </c>
      <c r="I92" s="5"/>
      <c r="J92" s="80">
        <f>H24/SUM(H18:H24)</f>
        <v>6.8181818181818187E-3</v>
      </c>
      <c r="K92" s="51">
        <f t="shared" si="36"/>
        <v>1.0569707558047694E-3</v>
      </c>
      <c r="L92" s="45">
        <f t="shared" si="40"/>
        <v>5.7612110623770493E-3</v>
      </c>
      <c r="M92" s="5"/>
      <c r="N92" s="5"/>
      <c r="O92" s="73">
        <f>I24/SUM(I18:I24)</f>
        <v>6.9124423963133636E-3</v>
      </c>
      <c r="P92" s="51">
        <f t="shared" si="37"/>
        <v>1.7000307666555103E-3</v>
      </c>
      <c r="Q92" s="45">
        <f t="shared" si="41"/>
        <v>5.2124116296578538E-3</v>
      </c>
      <c r="R92" s="5"/>
      <c r="S92" s="5"/>
      <c r="T92" s="49">
        <f>J24/SUM(J18:J24)</f>
        <v>4.7789725209080045E-3</v>
      </c>
      <c r="U92" s="51">
        <f t="shared" si="38"/>
        <v>7.5788390166095926E-3</v>
      </c>
      <c r="V92" s="45">
        <f t="shared" si="42"/>
        <v>-2.7998664957015881E-3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</v>
      </c>
      <c r="K94" s="45">
        <f>SUM(K86:K92)</f>
        <v>0.99999999999999989</v>
      </c>
      <c r="L94" s="5"/>
      <c r="M94" s="5"/>
      <c r="N94" s="5"/>
      <c r="O94" s="45">
        <f>SUM(O86:O92)</f>
        <v>1</v>
      </c>
      <c r="P94" s="45">
        <f>SUM(P86:P92)</f>
        <v>1.0000000000000002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0.91731791519499994</v>
      </c>
      <c r="E109" s="58">
        <f t="shared" si="43"/>
        <v>0.95550891915785308</v>
      </c>
      <c r="F109" s="58">
        <f t="shared" si="43"/>
        <v>0.99460764401537183</v>
      </c>
      <c r="G109" s="58">
        <f t="shared" si="43"/>
        <v>0.9957303492067342</v>
      </c>
      <c r="H109" s="58">
        <f t="shared" si="43"/>
        <v>0.99672701727062829</v>
      </c>
      <c r="I109" s="58">
        <f t="shared" si="43"/>
        <v>0.99715606950760072</v>
      </c>
      <c r="J109" s="58">
        <f t="shared" si="43"/>
        <v>0.99758960589823864</v>
      </c>
      <c r="K109" s="58">
        <f t="shared" si="43"/>
        <v>0.99801336037938937</v>
      </c>
      <c r="L109" s="58">
        <f t="shared" si="43"/>
        <v>0.99842515705421808</v>
      </c>
      <c r="M109" s="58">
        <f t="shared" si="43"/>
        <v>0.99851318321650384</v>
      </c>
      <c r="N109" s="58">
        <f t="shared" si="43"/>
        <v>0.99860840482222069</v>
      </c>
      <c r="O109" s="58">
        <f t="shared" si="43"/>
        <v>0.9987837512446599</v>
      </c>
      <c r="P109" s="58">
        <f t="shared" si="43"/>
        <v>0.99895154416994969</v>
      </c>
      <c r="Q109" s="58">
        <f t="shared" si="43"/>
        <v>0.99911443778159037</v>
      </c>
      <c r="R109" s="58">
        <f t="shared" si="43"/>
        <v>0.9992736697900001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8.2682084805000014E-2</v>
      </c>
      <c r="E110" s="58">
        <f t="shared" si="44"/>
        <v>4.4491080842146924E-2</v>
      </c>
      <c r="F110" s="58">
        <f t="shared" si="44"/>
        <v>5.3923559846281444E-3</v>
      </c>
      <c r="G110" s="58">
        <f t="shared" si="44"/>
        <v>4.2696507932658469E-3</v>
      </c>
      <c r="H110" s="58">
        <f t="shared" si="44"/>
        <v>3.2729827293717377E-3</v>
      </c>
      <c r="I110" s="58">
        <f t="shared" si="44"/>
        <v>2.8439304923992804E-3</v>
      </c>
      <c r="J110" s="58">
        <f t="shared" si="44"/>
        <v>2.4103941017612797E-3</v>
      </c>
      <c r="K110" s="58">
        <f t="shared" si="44"/>
        <v>1.9866396206106316E-3</v>
      </c>
      <c r="L110" s="58">
        <f t="shared" si="44"/>
        <v>1.5748429457819026E-3</v>
      </c>
      <c r="M110" s="58">
        <f t="shared" si="44"/>
        <v>1.4868167834961427E-3</v>
      </c>
      <c r="N110" s="58">
        <f t="shared" si="44"/>
        <v>1.3915951777792273E-3</v>
      </c>
      <c r="O110" s="58">
        <f t="shared" si="44"/>
        <v>1.216248755340131E-3</v>
      </c>
      <c r="P110" s="58">
        <f t="shared" si="44"/>
        <v>1.0484558300503546E-3</v>
      </c>
      <c r="Q110" s="58">
        <f t="shared" si="44"/>
        <v>8.8556221840966265E-4</v>
      </c>
      <c r="R110" s="58">
        <f t="shared" si="44"/>
        <v>7.2633020999999024E-4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0.88124571527420159</v>
      </c>
      <c r="E111" s="59">
        <f t="shared" si="45"/>
        <v>0.91778445404863118</v>
      </c>
      <c r="F111" s="59">
        <f t="shared" si="45"/>
        <v>0.94401372766776359</v>
      </c>
      <c r="G111" s="59">
        <f t="shared" si="45"/>
        <v>0.95845994833668302</v>
      </c>
      <c r="H111" s="59">
        <f t="shared" si="45"/>
        <v>0.96564284728083394</v>
      </c>
      <c r="I111" s="59">
        <f t="shared" si="45"/>
        <v>0.96251548178958013</v>
      </c>
      <c r="J111" s="59">
        <f t="shared" si="45"/>
        <v>0.9621536155506365</v>
      </c>
      <c r="K111" s="59">
        <f t="shared" si="45"/>
        <v>0.96281561255963921</v>
      </c>
      <c r="L111" s="59">
        <f t="shared" si="45"/>
        <v>0.96397982587685338</v>
      </c>
      <c r="M111" s="59">
        <f t="shared" si="45"/>
        <v>0.95113759815973875</v>
      </c>
      <c r="N111" s="59">
        <f t="shared" si="45"/>
        <v>0.94004130440112366</v>
      </c>
      <c r="O111" s="59">
        <f t="shared" si="45"/>
        <v>0.92199195112640586</v>
      </c>
      <c r="P111" s="59">
        <f t="shared" si="45"/>
        <v>0.90800561091554099</v>
      </c>
      <c r="Q111" s="59">
        <f t="shared" si="45"/>
        <v>0.89724294137321436</v>
      </c>
      <c r="R111" s="59">
        <f t="shared" si="45"/>
        <v>0.88915966622760911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7.9430731437154414E-2</v>
      </c>
      <c r="E112" s="59">
        <f t="shared" si="46"/>
        <v>4.273452766587682E-2</v>
      </c>
      <c r="F112" s="59">
        <f t="shared" si="46"/>
        <v>5.118056456322303E-3</v>
      </c>
      <c r="G112" s="59">
        <f t="shared" si="46"/>
        <v>4.1098368468827475E-3</v>
      </c>
      <c r="H112" s="59">
        <f t="shared" si="46"/>
        <v>3.1709106978419365E-3</v>
      </c>
      <c r="I112" s="59">
        <f t="shared" si="46"/>
        <v>2.7451340986366091E-3</v>
      </c>
      <c r="J112" s="59">
        <f t="shared" si="46"/>
        <v>2.3247730190846796E-3</v>
      </c>
      <c r="K112" s="59">
        <f t="shared" si="46"/>
        <v>1.9165751874567554E-3</v>
      </c>
      <c r="L112" s="59">
        <f t="shared" si="46"/>
        <v>1.5205113953031034E-3</v>
      </c>
      <c r="M112" s="59">
        <f t="shared" si="46"/>
        <v>1.4162730829478502E-3</v>
      </c>
      <c r="N112" s="59">
        <f t="shared" si="46"/>
        <v>1.3099799078406373E-3</v>
      </c>
      <c r="O112" s="59">
        <f t="shared" si="46"/>
        <v>1.1227370905801022E-3</v>
      </c>
      <c r="P112" s="59">
        <f t="shared" si="46"/>
        <v>9.5300295799019292E-4</v>
      </c>
      <c r="Q112" s="59">
        <f t="shared" si="46"/>
        <v>7.9526870953752445E-4</v>
      </c>
      <c r="R112" s="59">
        <f t="shared" si="46"/>
        <v>6.462929491881258E-4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3.3360952234768836E-3</v>
      </c>
      <c r="E113" s="59">
        <f t="shared" si="47"/>
        <v>3.1442422199416025E-3</v>
      </c>
      <c r="F113" s="59">
        <f t="shared" si="47"/>
        <v>8.9380633327733273E-4</v>
      </c>
      <c r="G113" s="59">
        <f t="shared" si="47"/>
        <v>7.206727892690349E-4</v>
      </c>
      <c r="H113" s="59">
        <f t="shared" si="47"/>
        <v>6.4207268225069001E-4</v>
      </c>
      <c r="I113" s="59">
        <f t="shared" si="47"/>
        <v>5.2033687675062722E-4</v>
      </c>
      <c r="J113" s="59">
        <f t="shared" si="47"/>
        <v>4.5083642998737912E-4</v>
      </c>
      <c r="K113" s="59">
        <f t="shared" si="47"/>
        <v>4.0497801354949997E-4</v>
      </c>
      <c r="L113" s="59">
        <f t="shared" si="47"/>
        <v>3.7259448635610553E-4</v>
      </c>
      <c r="M113" s="59">
        <f t="shared" si="47"/>
        <v>3.5271982799779943E-4</v>
      </c>
      <c r="N113" s="59">
        <f t="shared" si="47"/>
        <v>3.3391124283572478E-4</v>
      </c>
      <c r="O113" s="59">
        <f t="shared" si="47"/>
        <v>2.9829638066765406E-4</v>
      </c>
      <c r="P113" s="59">
        <f t="shared" si="47"/>
        <v>2.6439417983088585E-4</v>
      </c>
      <c r="Q113" s="59">
        <f t="shared" si="47"/>
        <v>2.314099467949706E-4</v>
      </c>
      <c r="R113" s="60">
        <f t="shared" si="47"/>
        <v>1.9912161911681388E-4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4.547547403279356E-3</v>
      </c>
      <c r="E114" s="59">
        <f t="shared" si="48"/>
        <v>5.1862269465287854E-3</v>
      </c>
      <c r="F114" s="59">
        <f t="shared" si="48"/>
        <v>3.2707297876228233E-3</v>
      </c>
      <c r="G114" s="59">
        <f t="shared" si="48"/>
        <v>2.8158582906541336E-3</v>
      </c>
      <c r="H114" s="59">
        <f t="shared" si="48"/>
        <v>2.9679642578319008E-3</v>
      </c>
      <c r="I114" s="59">
        <f t="shared" si="48"/>
        <v>3.2073389268675325E-3</v>
      </c>
      <c r="J114" s="59">
        <f t="shared" si="48"/>
        <v>3.1713243615257673E-3</v>
      </c>
      <c r="K114" s="59">
        <f t="shared" si="48"/>
        <v>3.1861733737785876E-3</v>
      </c>
      <c r="L114" s="59">
        <f t="shared" si="48"/>
        <v>3.1205023051958901E-3</v>
      </c>
      <c r="M114" s="59">
        <f t="shared" si="48"/>
        <v>2.938925090667861E-3</v>
      </c>
      <c r="N114" s="59">
        <f t="shared" si="48"/>
        <v>2.8682614393410353E-3</v>
      </c>
      <c r="O114" s="59">
        <f t="shared" si="48"/>
        <v>2.8006257447664548E-3</v>
      </c>
      <c r="P114" s="59">
        <f t="shared" si="48"/>
        <v>2.7482448935954797E-3</v>
      </c>
      <c r="Q114" s="59">
        <f t="shared" si="48"/>
        <v>2.723771212374387E-3</v>
      </c>
      <c r="R114" s="60">
        <f t="shared" si="48"/>
        <v>2.6480996309596397E-3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1.6596842636216701E-3</v>
      </c>
      <c r="E115" s="59">
        <f t="shared" si="49"/>
        <v>3.1723195361986812E-3</v>
      </c>
      <c r="F115" s="59">
        <f t="shared" si="49"/>
        <v>2.7095673380146044E-2</v>
      </c>
      <c r="G115" s="59">
        <f t="shared" si="49"/>
        <v>1.8925634302754565E-2</v>
      </c>
      <c r="H115" s="59">
        <f t="shared" si="49"/>
        <v>1.5068421772637283E-2</v>
      </c>
      <c r="I115" s="59">
        <f t="shared" si="49"/>
        <v>1.1852474808127657E-2</v>
      </c>
      <c r="J115" s="59">
        <f t="shared" si="49"/>
        <v>1.0060749973366808E-2</v>
      </c>
      <c r="K115" s="59">
        <f t="shared" si="49"/>
        <v>8.8862525999913733E-3</v>
      </c>
      <c r="L115" s="59">
        <f t="shared" si="49"/>
        <v>8.0556011976932827E-3</v>
      </c>
      <c r="M115" s="59">
        <f t="shared" si="49"/>
        <v>8.3432243611645217E-3</v>
      </c>
      <c r="N115" s="59">
        <f t="shared" si="49"/>
        <v>8.6540508821674588E-3</v>
      </c>
      <c r="O115" s="59">
        <f t="shared" si="49"/>
        <v>9.2853107570057391E-3</v>
      </c>
      <c r="P115" s="59">
        <f t="shared" si="49"/>
        <v>9.8828201517829357E-3</v>
      </c>
      <c r="Q115" s="59">
        <f t="shared" si="49"/>
        <v>1.0477319401668093E-2</v>
      </c>
      <c r="R115" s="60">
        <f t="shared" si="49"/>
        <v>1.1093271603533269E-2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2.2335314154358441E-2</v>
      </c>
      <c r="E116" s="59">
        <f t="shared" si="50"/>
        <v>2.1187530108740579E-2</v>
      </c>
      <c r="F116" s="59">
        <f t="shared" si="50"/>
        <v>1.7946350237773773E-2</v>
      </c>
      <c r="G116" s="59">
        <f t="shared" si="50"/>
        <v>1.3701711836162117E-2</v>
      </c>
      <c r="H116" s="59">
        <f t="shared" si="50"/>
        <v>1.1450812552799432E-2</v>
      </c>
      <c r="I116" s="59">
        <f t="shared" si="50"/>
        <v>1.7674057020787247E-2</v>
      </c>
      <c r="J116" s="59">
        <f t="shared" si="50"/>
        <v>2.0188897898302065E-2</v>
      </c>
      <c r="K116" s="59">
        <f t="shared" si="50"/>
        <v>2.1089921045379469E-2</v>
      </c>
      <c r="L116" s="59">
        <f t="shared" si="50"/>
        <v>2.1250933971942838E-2</v>
      </c>
      <c r="M116" s="59">
        <f t="shared" si="50"/>
        <v>3.3080847422738001E-2</v>
      </c>
      <c r="N116" s="59">
        <f t="shared" si="50"/>
        <v>4.3181895873415643E-2</v>
      </c>
      <c r="O116" s="59">
        <f t="shared" si="50"/>
        <v>5.9470711491750858E-2</v>
      </c>
      <c r="P116" s="59">
        <f t="shared" si="50"/>
        <v>7.2021428340417332E-2</v>
      </c>
      <c r="Q116" s="59">
        <f t="shared" si="50"/>
        <v>8.1571410993076701E-2</v>
      </c>
      <c r="R116" s="60">
        <f t="shared" si="50"/>
        <v>8.8674708952983475E-2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7.4449122439075683E-3</v>
      </c>
      <c r="E117" s="59">
        <f t="shared" si="51"/>
        <v>6.790699474082295E-3</v>
      </c>
      <c r="F117" s="59">
        <f t="shared" si="51"/>
        <v>1.6616561370941707E-3</v>
      </c>
      <c r="G117" s="59">
        <f t="shared" si="51"/>
        <v>1.2663375975943204E-3</v>
      </c>
      <c r="H117" s="59">
        <f t="shared" si="51"/>
        <v>1.0569707558047694E-3</v>
      </c>
      <c r="I117" s="59">
        <f t="shared" si="51"/>
        <v>1.485176479250225E-3</v>
      </c>
      <c r="J117" s="59">
        <f t="shared" si="51"/>
        <v>1.6498027670967808E-3</v>
      </c>
      <c r="K117" s="59">
        <f t="shared" si="51"/>
        <v>1.7004872202050281E-3</v>
      </c>
      <c r="L117" s="59">
        <f t="shared" si="51"/>
        <v>1.7000307666555103E-3</v>
      </c>
      <c r="M117" s="59">
        <f t="shared" si="51"/>
        <v>2.7304120547451604E-3</v>
      </c>
      <c r="N117" s="59">
        <f t="shared" si="51"/>
        <v>3.6105962532758103E-3</v>
      </c>
      <c r="O117" s="59">
        <f t="shared" si="51"/>
        <v>5.0303674088235306E-3</v>
      </c>
      <c r="P117" s="59">
        <f t="shared" si="51"/>
        <v>6.1244985608421296E-3</v>
      </c>
      <c r="Q117" s="59">
        <f t="shared" si="51"/>
        <v>6.9578783633339244E-3</v>
      </c>
      <c r="R117" s="60">
        <f t="shared" si="51"/>
        <v>7.5788390166095926E-3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0.96067644671135599</v>
      </c>
      <c r="E118" s="61">
        <f t="shared" ref="E118:R118" si="52">SUM(E111:E112)</f>
        <v>0.960518981714508</v>
      </c>
      <c r="F118" s="61">
        <f t="shared" si="52"/>
        <v>0.94913178412408594</v>
      </c>
      <c r="G118" s="61">
        <f t="shared" si="52"/>
        <v>0.96256978518356573</v>
      </c>
      <c r="H118" s="61">
        <f t="shared" si="52"/>
        <v>0.96881375797867586</v>
      </c>
      <c r="I118" s="61">
        <f t="shared" si="52"/>
        <v>0.96526061588821677</v>
      </c>
      <c r="J118" s="61">
        <f t="shared" si="52"/>
        <v>0.96447838856972112</v>
      </c>
      <c r="K118" s="61">
        <f t="shared" si="52"/>
        <v>0.96473218774709601</v>
      </c>
      <c r="L118" s="61">
        <f t="shared" si="52"/>
        <v>0.96550033727215645</v>
      </c>
      <c r="M118" s="61">
        <f t="shared" si="52"/>
        <v>0.95255387124268665</v>
      </c>
      <c r="N118" s="61">
        <f t="shared" si="52"/>
        <v>0.94135128430896431</v>
      </c>
      <c r="O118" s="61">
        <f t="shared" si="52"/>
        <v>0.92311468821698595</v>
      </c>
      <c r="P118" s="61">
        <f t="shared" si="52"/>
        <v>0.90895861387353116</v>
      </c>
      <c r="Q118" s="61">
        <f t="shared" si="52"/>
        <v>0.89803821008275186</v>
      </c>
      <c r="R118" s="62">
        <f t="shared" si="52"/>
        <v>0.88980595917679728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0.99999999999999978</v>
      </c>
      <c r="E119" s="45">
        <f t="shared" ref="E119:R119" si="53">SUM(E111:E117)</f>
        <v>0.99999999999999989</v>
      </c>
      <c r="F119" s="45">
        <f t="shared" si="53"/>
        <v>1</v>
      </c>
      <c r="G119" s="45">
        <f t="shared" si="53"/>
        <v>0.99999999999999978</v>
      </c>
      <c r="H119" s="45">
        <f t="shared" si="53"/>
        <v>0.99999999999999989</v>
      </c>
      <c r="I119" s="45">
        <f t="shared" si="53"/>
        <v>1.0000000000000002</v>
      </c>
      <c r="J119" s="45">
        <f t="shared" si="53"/>
        <v>0.99999999999999989</v>
      </c>
      <c r="K119" s="45">
        <f t="shared" si="53"/>
        <v>0.99999999999999989</v>
      </c>
      <c r="L119" s="45">
        <f t="shared" si="53"/>
        <v>1.0000000000000002</v>
      </c>
      <c r="M119" s="45">
        <f t="shared" si="53"/>
        <v>0.99999999999999989</v>
      </c>
      <c r="N119" s="45">
        <f t="shared" si="53"/>
        <v>1</v>
      </c>
      <c r="O119" s="45">
        <f t="shared" si="53"/>
        <v>1.0000000000000002</v>
      </c>
      <c r="P119" s="45">
        <f t="shared" si="53"/>
        <v>1</v>
      </c>
      <c r="Q119" s="45">
        <f t="shared" si="53"/>
        <v>1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27"/>
  <sheetViews>
    <sheetView topLeftCell="B1" zoomScale="35" zoomScaleNormal="35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J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26</v>
      </c>
      <c r="D4" t="s">
        <v>118</v>
      </c>
      <c r="E4" t="s">
        <v>119</v>
      </c>
      <c r="F4">
        <v>1.1000000000000001</v>
      </c>
      <c r="G4">
        <v>1.1000000000000001</v>
      </c>
      <c r="H4">
        <v>1.1000000000000001</v>
      </c>
      <c r="I4">
        <v>1.1000000000000001</v>
      </c>
      <c r="J4">
        <v>1.1000000000000001</v>
      </c>
      <c r="K4">
        <v>1.1000000000000001</v>
      </c>
      <c r="L4" s="77"/>
      <c r="M4" s="77"/>
      <c r="N4" s="77"/>
      <c r="O4" s="77"/>
      <c r="P4" s="77"/>
      <c r="Q4" s="77"/>
      <c r="R4" s="77"/>
      <c r="S4" s="77"/>
      <c r="T4" s="77"/>
      <c r="U4" s="77"/>
      <c r="AJ4" s="77"/>
      <c r="AK4" s="77" t="s">
        <v>90</v>
      </c>
      <c r="AL4" s="77">
        <f>F10</f>
        <v>17.899999999999999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26</v>
      </c>
      <c r="D5" t="s">
        <v>118</v>
      </c>
      <c r="E5" t="s">
        <v>119</v>
      </c>
      <c r="F5">
        <v>19.399999999999999</v>
      </c>
      <c r="G5">
        <v>71.8</v>
      </c>
      <c r="H5">
        <v>74.5</v>
      </c>
      <c r="I5">
        <v>75.8</v>
      </c>
      <c r="J5">
        <v>68.400000000000006</v>
      </c>
      <c r="K5">
        <v>8.6999999999999993</v>
      </c>
      <c r="L5" s="77"/>
      <c r="M5" s="77"/>
      <c r="N5" s="77"/>
      <c r="O5" s="77"/>
      <c r="P5" s="77"/>
      <c r="Q5" s="77"/>
      <c r="R5" s="77"/>
      <c r="S5" s="77"/>
      <c r="T5" s="77"/>
      <c r="U5" s="77"/>
      <c r="AJ5" s="77"/>
      <c r="AK5" s="77" t="s">
        <v>91</v>
      </c>
      <c r="AL5" s="77">
        <f>F11</f>
        <v>9.5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26</v>
      </c>
      <c r="D6" t="s">
        <v>118</v>
      </c>
      <c r="E6" t="s">
        <v>119</v>
      </c>
      <c r="F6">
        <v>47.2</v>
      </c>
      <c r="G6">
        <v>25.7</v>
      </c>
      <c r="H6">
        <v>23.7</v>
      </c>
      <c r="I6">
        <v>22.8</v>
      </c>
      <c r="J6">
        <v>29.9</v>
      </c>
      <c r="K6">
        <v>80.3</v>
      </c>
      <c r="L6" s="77"/>
      <c r="M6" s="77"/>
      <c r="N6" s="77"/>
      <c r="O6" s="77"/>
      <c r="P6" s="77"/>
      <c r="Q6" s="77"/>
      <c r="R6" s="77"/>
      <c r="S6" s="77"/>
      <c r="T6" s="77"/>
      <c r="U6" s="77"/>
      <c r="AJ6" s="77"/>
      <c r="AK6" s="77" t="s">
        <v>85</v>
      </c>
      <c r="AL6" s="77">
        <f>F5</f>
        <v>19.399999999999999</v>
      </c>
      <c r="AN6" s="77">
        <f t="shared" ref="AN6:AN8" si="3">G5</f>
        <v>71.8</v>
      </c>
      <c r="AP6" s="77">
        <f>H5</f>
        <v>74.5</v>
      </c>
      <c r="AQ6" s="77">
        <f t="shared" si="2"/>
        <v>75.150000000000006</v>
      </c>
      <c r="AR6" s="77">
        <f>I5</f>
        <v>75.8</v>
      </c>
      <c r="AT6" s="84">
        <f t="shared" si="1"/>
        <v>74.320000000000007</v>
      </c>
      <c r="AU6" s="84">
        <f t="shared" si="1"/>
        <v>72.84</v>
      </c>
      <c r="AV6" s="84">
        <f t="shared" si="1"/>
        <v>71.36</v>
      </c>
      <c r="AW6" s="84">
        <f t="shared" si="1"/>
        <v>69.88000000000001</v>
      </c>
      <c r="AX6" s="77">
        <f>J5</f>
        <v>68.400000000000006</v>
      </c>
    </row>
    <row r="7" spans="1:50" x14ac:dyDescent="0.35">
      <c r="A7" t="s">
        <v>45</v>
      </c>
      <c r="B7" t="s">
        <v>12</v>
      </c>
      <c r="C7" t="s">
        <v>26</v>
      </c>
      <c r="D7" t="s">
        <v>118</v>
      </c>
      <c r="E7" t="s">
        <v>119</v>
      </c>
      <c r="F7">
        <v>4.2</v>
      </c>
      <c r="G7">
        <v>0.7</v>
      </c>
      <c r="H7">
        <v>0.3</v>
      </c>
      <c r="I7">
        <v>0.1</v>
      </c>
      <c r="J7">
        <v>0.1</v>
      </c>
      <c r="K7">
        <v>9.9</v>
      </c>
      <c r="L7" s="77"/>
      <c r="M7" s="77"/>
      <c r="N7" s="77"/>
      <c r="O7" s="77"/>
      <c r="P7" s="77"/>
      <c r="Q7" s="77"/>
      <c r="R7" s="77"/>
      <c r="S7" s="77"/>
      <c r="T7" s="77"/>
      <c r="U7" s="77"/>
      <c r="AJ7" s="77"/>
      <c r="AK7" s="77" t="s">
        <v>86</v>
      </c>
      <c r="AL7" s="77">
        <f>F6</f>
        <v>47.2</v>
      </c>
      <c r="AN7" s="77">
        <f t="shared" si="3"/>
        <v>25.7</v>
      </c>
      <c r="AP7" s="77">
        <f>H6</f>
        <v>23.7</v>
      </c>
      <c r="AQ7" s="77">
        <f t="shared" si="2"/>
        <v>23.25</v>
      </c>
      <c r="AR7" s="77">
        <f>I6</f>
        <v>22.8</v>
      </c>
      <c r="AT7" s="84">
        <f t="shared" si="1"/>
        <v>24.220000000000002</v>
      </c>
      <c r="AU7" s="84">
        <f t="shared" si="1"/>
        <v>25.64</v>
      </c>
      <c r="AV7" s="84">
        <f t="shared" si="1"/>
        <v>27.06</v>
      </c>
      <c r="AW7" s="84">
        <f t="shared" si="1"/>
        <v>28.480000000000004</v>
      </c>
      <c r="AX7" s="77">
        <f>J6</f>
        <v>29.9</v>
      </c>
    </row>
    <row r="8" spans="1:50" x14ac:dyDescent="0.35">
      <c r="A8" t="s">
        <v>8</v>
      </c>
      <c r="B8" t="s">
        <v>12</v>
      </c>
      <c r="C8" t="s">
        <v>26</v>
      </c>
      <c r="D8" t="s">
        <v>118</v>
      </c>
      <c r="E8" t="s">
        <v>119</v>
      </c>
      <c r="F8">
        <v>0.8</v>
      </c>
      <c r="G8">
        <v>0.7</v>
      </c>
      <c r="H8">
        <v>0.4</v>
      </c>
      <c r="I8">
        <v>0.2</v>
      </c>
      <c r="J8">
        <v>0.5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J8" s="77"/>
      <c r="AK8" s="77" t="s">
        <v>87</v>
      </c>
      <c r="AL8" s="77">
        <f>F7</f>
        <v>4.2</v>
      </c>
      <c r="AN8" s="77">
        <f t="shared" si="3"/>
        <v>0.7</v>
      </c>
      <c r="AP8" s="77">
        <f>H7</f>
        <v>0.3</v>
      </c>
      <c r="AQ8" s="77">
        <f t="shared" si="2"/>
        <v>0.2</v>
      </c>
      <c r="AR8" s="77">
        <f>I7</f>
        <v>0.1</v>
      </c>
      <c r="AT8" s="84">
        <f t="shared" si="1"/>
        <v>0.10000000000000002</v>
      </c>
      <c r="AU8" s="84">
        <f t="shared" si="1"/>
        <v>0.1</v>
      </c>
      <c r="AV8" s="84">
        <f t="shared" si="1"/>
        <v>0.1</v>
      </c>
      <c r="AW8" s="84">
        <f t="shared" si="1"/>
        <v>0.10000000000000002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26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J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26</v>
      </c>
      <c r="D10" t="s">
        <v>118</v>
      </c>
      <c r="E10" t="s">
        <v>119</v>
      </c>
      <c r="F10">
        <v>17.899999999999999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J10" s="77"/>
      <c r="AK10" s="77" t="s">
        <v>129</v>
      </c>
      <c r="AL10" s="77">
        <f>F8</f>
        <v>0.8</v>
      </c>
      <c r="AN10" s="77">
        <f t="shared" ref="AN10" si="5">G8</f>
        <v>0.7</v>
      </c>
      <c r="AP10" s="77">
        <f>H8</f>
        <v>0.4</v>
      </c>
      <c r="AQ10" s="77">
        <f t="shared" si="2"/>
        <v>0.30000000000000004</v>
      </c>
      <c r="AR10" s="77">
        <f>I8</f>
        <v>0.2</v>
      </c>
      <c r="AT10" s="84">
        <f t="shared" si="1"/>
        <v>0.26</v>
      </c>
      <c r="AU10" s="84">
        <f t="shared" si="1"/>
        <v>0.32</v>
      </c>
      <c r="AV10" s="84">
        <f t="shared" si="1"/>
        <v>0.38</v>
      </c>
      <c r="AW10" s="84">
        <f t="shared" si="1"/>
        <v>0.44000000000000006</v>
      </c>
      <c r="AX10" s="77">
        <f>J8</f>
        <v>0.5</v>
      </c>
    </row>
    <row r="11" spans="1:50" x14ac:dyDescent="0.35">
      <c r="A11" t="s">
        <v>81</v>
      </c>
      <c r="B11" t="s">
        <v>12</v>
      </c>
      <c r="C11" t="s">
        <v>26</v>
      </c>
      <c r="D11" t="s">
        <v>118</v>
      </c>
      <c r="E11" t="s">
        <v>119</v>
      </c>
      <c r="F11">
        <v>9.5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1.1000000000000001</v>
      </c>
      <c r="AN11" s="77">
        <f t="shared" ref="AN11" si="6">G4</f>
        <v>1.1000000000000001</v>
      </c>
      <c r="AP11" s="77">
        <f>H4</f>
        <v>1.1000000000000001</v>
      </c>
      <c r="AQ11" s="77">
        <f t="shared" si="2"/>
        <v>1.1000000000000001</v>
      </c>
      <c r="AR11" s="77">
        <f>I4</f>
        <v>1.1000000000000001</v>
      </c>
      <c r="AT11" s="84">
        <f t="shared" si="1"/>
        <v>1.1000000000000001</v>
      </c>
      <c r="AU11" s="84">
        <f t="shared" si="1"/>
        <v>1.1000000000000001</v>
      </c>
      <c r="AV11" s="84">
        <f t="shared" si="1"/>
        <v>1.1000000000000001</v>
      </c>
      <c r="AW11" s="84">
        <f t="shared" si="1"/>
        <v>1.1000000000000001</v>
      </c>
      <c r="AX11" s="77">
        <f>J4</f>
        <v>1.1000000000000001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100.1</v>
      </c>
      <c r="G12" s="28">
        <f t="shared" si="7"/>
        <v>100</v>
      </c>
      <c r="H12" s="28">
        <f t="shared" si="7"/>
        <v>100</v>
      </c>
      <c r="I12" s="28">
        <f t="shared" si="7"/>
        <v>99.999999999999986</v>
      </c>
      <c r="J12" s="28">
        <f t="shared" si="7"/>
        <v>100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26</v>
      </c>
      <c r="D17" t="s">
        <v>118</v>
      </c>
      <c r="E17" t="s">
        <v>119</v>
      </c>
      <c r="F17">
        <v>1.1000000000000001</v>
      </c>
      <c r="G17">
        <v>1.1000000000000001</v>
      </c>
      <c r="H17">
        <v>2.5</v>
      </c>
      <c r="I17">
        <v>5.3</v>
      </c>
      <c r="J17">
        <v>12.4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17.899999999999999</v>
      </c>
      <c r="AM17" s="77">
        <f>0.5*(AL17+AN17)</f>
        <v>8.9499999999999993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0.26</v>
      </c>
      <c r="AU17" s="84">
        <f t="shared" si="9"/>
        <v>0.32</v>
      </c>
      <c r="AV17" s="84">
        <f t="shared" si="9"/>
        <v>0.38</v>
      </c>
      <c r="AW17" s="84">
        <f t="shared" si="9"/>
        <v>0.44000000000000006</v>
      </c>
      <c r="AX17" s="77">
        <f>J23</f>
        <v>0.5</v>
      </c>
    </row>
    <row r="18" spans="1:50" x14ac:dyDescent="0.35">
      <c r="A18" t="s">
        <v>11</v>
      </c>
      <c r="B18" t="s">
        <v>12</v>
      </c>
      <c r="C18" t="s">
        <v>26</v>
      </c>
      <c r="D18" t="s">
        <v>118</v>
      </c>
      <c r="E18" t="s">
        <v>119</v>
      </c>
      <c r="F18">
        <v>19.399999999999999</v>
      </c>
      <c r="G18">
        <v>71.8</v>
      </c>
      <c r="H18">
        <v>72.400000000000006</v>
      </c>
      <c r="I18">
        <v>73.400000000000006</v>
      </c>
      <c r="J18">
        <v>76.099999999999994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9.5</v>
      </c>
      <c r="AM18" s="77">
        <f>0.5*(AL18+AN18)</f>
        <v>4.75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26</v>
      </c>
      <c r="D19" t="s">
        <v>118</v>
      </c>
      <c r="E19" t="s">
        <v>119</v>
      </c>
      <c r="F19">
        <v>47.2</v>
      </c>
      <c r="G19">
        <v>25.7</v>
      </c>
      <c r="H19">
        <v>23.8</v>
      </c>
      <c r="I19">
        <v>19.899999999999999</v>
      </c>
      <c r="J19">
        <v>10.3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19.399999999999999</v>
      </c>
      <c r="AM19" s="85">
        <f>AL43</f>
        <v>40.369393139841691</v>
      </c>
      <c r="AN19" s="77">
        <f t="shared" ref="AN19:AN21" si="11">G18</f>
        <v>71.8</v>
      </c>
      <c r="AO19" s="85">
        <f>AN43</f>
        <v>55.572213893053473</v>
      </c>
      <c r="AP19" s="77">
        <f>H18</f>
        <v>72.400000000000006</v>
      </c>
      <c r="AQ19" s="77">
        <f t="shared" si="10"/>
        <v>72.900000000000006</v>
      </c>
      <c r="AR19" s="77">
        <f>I18</f>
        <v>73.400000000000006</v>
      </c>
      <c r="AS19" s="85">
        <f>AR43</f>
        <v>66.400797607178461</v>
      </c>
      <c r="AT19" s="84">
        <f t="shared" si="9"/>
        <v>73.94</v>
      </c>
      <c r="AU19" s="84">
        <f t="shared" si="9"/>
        <v>74.47999999999999</v>
      </c>
      <c r="AV19" s="84">
        <f t="shared" si="9"/>
        <v>75.02</v>
      </c>
      <c r="AW19" s="84">
        <f t="shared" si="9"/>
        <v>75.56</v>
      </c>
      <c r="AX19" s="77">
        <f>J18</f>
        <v>76.099999999999994</v>
      </c>
    </row>
    <row r="20" spans="1:50" x14ac:dyDescent="0.35">
      <c r="A20" t="s">
        <v>45</v>
      </c>
      <c r="B20" t="s">
        <v>12</v>
      </c>
      <c r="C20" t="s">
        <v>26</v>
      </c>
      <c r="D20" t="s">
        <v>118</v>
      </c>
      <c r="E20" t="s">
        <v>119</v>
      </c>
      <c r="F20">
        <v>4.2</v>
      </c>
      <c r="G20">
        <v>0.7</v>
      </c>
      <c r="H20">
        <v>0.6</v>
      </c>
      <c r="I20">
        <v>0.5</v>
      </c>
      <c r="J20">
        <v>0.3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47.2</v>
      </c>
      <c r="AM20" s="85">
        <f>AL44</f>
        <v>21.196130167106421</v>
      </c>
      <c r="AN20" s="77">
        <f t="shared" si="11"/>
        <v>25.7</v>
      </c>
      <c r="AO20" s="85">
        <f>AN44</f>
        <v>16.491754122938531</v>
      </c>
      <c r="AP20" s="77">
        <f>H19</f>
        <v>23.8</v>
      </c>
      <c r="AQ20" s="77">
        <f t="shared" si="10"/>
        <v>21.85</v>
      </c>
      <c r="AR20" s="77">
        <f>I19</f>
        <v>19.899999999999999</v>
      </c>
      <c r="AS20" s="85">
        <f>AR44</f>
        <v>8.8733798604187442</v>
      </c>
      <c r="AT20" s="84">
        <f t="shared" si="9"/>
        <v>17.98</v>
      </c>
      <c r="AU20" s="84">
        <f t="shared" si="9"/>
        <v>16.059999999999999</v>
      </c>
      <c r="AV20" s="84">
        <f t="shared" si="9"/>
        <v>14.14</v>
      </c>
      <c r="AW20" s="84">
        <f t="shared" si="9"/>
        <v>12.22</v>
      </c>
      <c r="AX20" s="77">
        <f>J19</f>
        <v>10.3</v>
      </c>
    </row>
    <row r="21" spans="1:50" ht="15" thickBot="1" x14ac:dyDescent="0.4">
      <c r="A21" t="s">
        <v>8</v>
      </c>
      <c r="B21" t="s">
        <v>12</v>
      </c>
      <c r="C21" t="s">
        <v>26</v>
      </c>
      <c r="D21" t="s">
        <v>118</v>
      </c>
      <c r="E21" t="s">
        <v>119</v>
      </c>
      <c r="F21">
        <v>0.8</v>
      </c>
      <c r="G21">
        <v>0.7</v>
      </c>
      <c r="H21">
        <v>0.6</v>
      </c>
      <c r="I21">
        <v>0.5</v>
      </c>
      <c r="J21">
        <v>0.3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4.2</v>
      </c>
      <c r="AM21" s="85">
        <f>AL45</f>
        <v>23.57080035180299</v>
      </c>
      <c r="AN21" s="77">
        <f t="shared" si="11"/>
        <v>0.7</v>
      </c>
      <c r="AO21" s="85">
        <f>AN45</f>
        <v>23.288355822088956</v>
      </c>
      <c r="AP21" s="77">
        <f>H20</f>
        <v>0.6</v>
      </c>
      <c r="AQ21" s="77">
        <f t="shared" si="10"/>
        <v>0.55000000000000004</v>
      </c>
      <c r="AR21" s="77">
        <f>I20</f>
        <v>0.5</v>
      </c>
      <c r="AS21" s="85">
        <f>AR45</f>
        <v>14.755732801595215</v>
      </c>
      <c r="AT21" s="84">
        <f t="shared" si="9"/>
        <v>0.46</v>
      </c>
      <c r="AU21" s="84">
        <f t="shared" si="9"/>
        <v>0.42</v>
      </c>
      <c r="AV21" s="84">
        <f t="shared" si="9"/>
        <v>0.38</v>
      </c>
      <c r="AW21" s="84">
        <f t="shared" si="9"/>
        <v>0.33999999999999997</v>
      </c>
      <c r="AX21" s="77">
        <f>J20</f>
        <v>0.3</v>
      </c>
    </row>
    <row r="22" spans="1:50" x14ac:dyDescent="0.35">
      <c r="A22" t="s">
        <v>44</v>
      </c>
      <c r="B22" t="s">
        <v>12</v>
      </c>
      <c r="C22" t="s">
        <v>26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26</v>
      </c>
      <c r="D23" t="s">
        <v>118</v>
      </c>
      <c r="E23" t="s">
        <v>119</v>
      </c>
      <c r="F23">
        <v>17.899999999999999</v>
      </c>
      <c r="G23">
        <v>0</v>
      </c>
      <c r="H23">
        <v>0.1</v>
      </c>
      <c r="I23">
        <v>0.2</v>
      </c>
      <c r="J23">
        <v>0.5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0.8</v>
      </c>
      <c r="AM23" s="85">
        <f>AL46</f>
        <v>2.7264731750219875</v>
      </c>
      <c r="AN23" s="77">
        <f t="shared" ref="AN23" si="13">G21</f>
        <v>0.7</v>
      </c>
      <c r="AO23" s="85">
        <f>AN46</f>
        <v>4.497751124437781</v>
      </c>
      <c r="AP23" s="77">
        <f>H21</f>
        <v>0.6</v>
      </c>
      <c r="AQ23" s="77">
        <f t="shared" si="10"/>
        <v>0.55000000000000004</v>
      </c>
      <c r="AR23" s="77">
        <f>I21</f>
        <v>0.5</v>
      </c>
      <c r="AS23" s="85">
        <f>AR46</f>
        <v>9.6709870388833483</v>
      </c>
      <c r="AT23" s="84">
        <f t="shared" si="9"/>
        <v>0.46</v>
      </c>
      <c r="AU23" s="84">
        <f t="shared" si="9"/>
        <v>0.42</v>
      </c>
      <c r="AV23" s="84">
        <f t="shared" si="9"/>
        <v>0.38</v>
      </c>
      <c r="AW23" s="84">
        <f t="shared" si="9"/>
        <v>0.33999999999999997</v>
      </c>
      <c r="AX23" s="77">
        <f>J21</f>
        <v>0.3</v>
      </c>
    </row>
    <row r="24" spans="1:50" x14ac:dyDescent="0.35">
      <c r="A24" t="s">
        <v>81</v>
      </c>
      <c r="B24" t="s">
        <v>12</v>
      </c>
      <c r="C24" t="s">
        <v>26</v>
      </c>
      <c r="D24" t="s">
        <v>118</v>
      </c>
      <c r="E24" t="s">
        <v>119</v>
      </c>
      <c r="F24">
        <v>9.5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1.1000000000000001</v>
      </c>
      <c r="AN24" s="77">
        <f t="shared" ref="AN24" si="14">G17</f>
        <v>1.1000000000000001</v>
      </c>
      <c r="AP24" s="77">
        <f>H17</f>
        <v>2.5</v>
      </c>
      <c r="AQ24" s="77">
        <f t="shared" si="10"/>
        <v>3.9</v>
      </c>
      <c r="AR24" s="77">
        <f>I17</f>
        <v>5.3</v>
      </c>
      <c r="AS24" s="85"/>
      <c r="AT24" s="84">
        <f t="shared" si="9"/>
        <v>6.7200000000000006</v>
      </c>
      <c r="AU24" s="84">
        <f t="shared" si="9"/>
        <v>8.14</v>
      </c>
      <c r="AV24" s="84">
        <f t="shared" si="9"/>
        <v>9.5599999999999987</v>
      </c>
      <c r="AW24" s="84">
        <f t="shared" si="9"/>
        <v>10.980000000000002</v>
      </c>
      <c r="AX24" s="77">
        <f>J17</f>
        <v>12.4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100.1</v>
      </c>
      <c r="G25" s="28">
        <f t="shared" si="15"/>
        <v>100</v>
      </c>
      <c r="H25" s="28">
        <f t="shared" si="15"/>
        <v>99.999999999999986</v>
      </c>
      <c r="I25" s="28">
        <f t="shared" si="15"/>
        <v>99.899999999999991</v>
      </c>
      <c r="J25" s="28">
        <f t="shared" si="15"/>
        <v>100.1</v>
      </c>
      <c r="K25" s="28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IND</v>
      </c>
      <c r="D30" s="5" t="s">
        <v>14</v>
      </c>
      <c r="E30" s="5" t="s">
        <v>15</v>
      </c>
      <c r="F30" s="5">
        <f t="shared" ref="F30:K36" si="16">F18-F5</f>
        <v>1.4000000000000001</v>
      </c>
      <c r="G30" s="75">
        <f t="shared" si="16"/>
        <v>0</v>
      </c>
      <c r="H30" s="75">
        <f t="shared" si="16"/>
        <v>-19.399999999999999</v>
      </c>
      <c r="I30" s="75">
        <f t="shared" si="16"/>
        <v>0.3</v>
      </c>
      <c r="J30" s="75">
        <f t="shared" si="16"/>
        <v>-0.3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IND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-10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IND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-9.4</v>
      </c>
      <c r="I32" s="75">
        <f t="shared" si="16"/>
        <v>0.4</v>
      </c>
      <c r="J32" s="75">
        <f t="shared" si="16"/>
        <v>0.19999999999999998</v>
      </c>
      <c r="K32" s="75">
        <f t="shared" si="16"/>
        <v>-10</v>
      </c>
    </row>
    <row r="33" spans="1:46" x14ac:dyDescent="0.35">
      <c r="A33" s="5" t="s">
        <v>10</v>
      </c>
      <c r="B33" s="5" t="s">
        <v>53</v>
      </c>
      <c r="C33" s="5" t="str">
        <f>C7</f>
        <v>IND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0.20000000000000284</v>
      </c>
      <c r="I33" s="75">
        <f t="shared" si="16"/>
        <v>-2.9000000000000021</v>
      </c>
      <c r="J33" s="75">
        <f t="shared" si="16"/>
        <v>-19.7</v>
      </c>
      <c r="K33" s="75">
        <f t="shared" si="16"/>
        <v>-80.3</v>
      </c>
    </row>
    <row r="34" spans="1:46" x14ac:dyDescent="0.35">
      <c r="A34" s="5" t="s">
        <v>11</v>
      </c>
      <c r="B34" s="5" t="s">
        <v>53</v>
      </c>
      <c r="C34" s="5" t="str">
        <f>C6</f>
        <v>IND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-0.70000000000000284</v>
      </c>
      <c r="I34" s="75">
        <f t="shared" si="16"/>
        <v>1.8000000000000114</v>
      </c>
      <c r="J34" s="75">
        <f t="shared" si="16"/>
        <v>18.899999999999991</v>
      </c>
      <c r="K34" s="75">
        <f t="shared" si="16"/>
        <v>89</v>
      </c>
    </row>
    <row r="35" spans="1:46" x14ac:dyDescent="0.35">
      <c r="A35" s="33" t="s">
        <v>80</v>
      </c>
      <c r="B35" s="5" t="s">
        <v>53</v>
      </c>
      <c r="C35" s="5" t="str">
        <f>C5</f>
        <v>IND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53</v>
      </c>
      <c r="C36" s="10" t="str">
        <f>C10</f>
        <v>IND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1.4000000000000001</v>
      </c>
      <c r="G37" s="2">
        <f t="shared" ref="G37" si="17">SUM(G30:G36)</f>
        <v>0</v>
      </c>
      <c r="H37" s="2">
        <f t="shared" ref="H37" si="18">SUM(H30:H36)</f>
        <v>-39.199999999999996</v>
      </c>
      <c r="I37" s="2">
        <f t="shared" ref="I37" si="19">SUM(I30:I36)</f>
        <v>-9.9999999999990596E-2</v>
      </c>
      <c r="J37" s="2">
        <f t="shared" ref="J37" si="20">SUM(J30:J36)</f>
        <v>-9.3258734068513149E-15</v>
      </c>
      <c r="K37" s="2">
        <f>SUM(K30:K36)</f>
        <v>0.20000000000000295</v>
      </c>
    </row>
    <row r="39" spans="1:46" ht="21" x14ac:dyDescent="0.5">
      <c r="A39" s="32" t="s">
        <v>64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26</v>
      </c>
      <c r="D42" t="s">
        <v>51</v>
      </c>
      <c r="E42" t="s">
        <v>52</v>
      </c>
      <c r="F42">
        <v>3.1</v>
      </c>
      <c r="G42">
        <v>4.5</v>
      </c>
      <c r="H42">
        <v>5.4</v>
      </c>
      <c r="I42">
        <v>9.6999999999999993</v>
      </c>
      <c r="J42">
        <v>12.1</v>
      </c>
      <c r="AK42" s="77" t="s">
        <v>138</v>
      </c>
      <c r="AL42" s="77">
        <f>0.5*(AL17+AN17+AL18+AN18)</f>
        <v>13.7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26</v>
      </c>
      <c r="D43" t="s">
        <v>51</v>
      </c>
      <c r="E43" t="s">
        <v>52</v>
      </c>
      <c r="F43">
        <v>26.8</v>
      </c>
      <c r="G43">
        <v>23.3</v>
      </c>
      <c r="H43">
        <v>20.7</v>
      </c>
      <c r="I43">
        <v>14.8</v>
      </c>
      <c r="J43">
        <v>14.6</v>
      </c>
      <c r="AK43" s="77" t="s">
        <v>85</v>
      </c>
      <c r="AL43" s="85">
        <f>100*F45/(100+AL$42)</f>
        <v>40.369393139841691</v>
      </c>
      <c r="AM43" s="85"/>
      <c r="AN43" s="85">
        <f>100*G45/(100+AN$42)</f>
        <v>55.572213893053473</v>
      </c>
      <c r="AO43" s="85"/>
      <c r="AR43" s="85">
        <f>100*I45/(100+AR$42)</f>
        <v>66.400797607178461</v>
      </c>
    </row>
    <row r="44" spans="1:46" x14ac:dyDescent="0.35">
      <c r="A44" t="s">
        <v>10</v>
      </c>
      <c r="B44" t="s">
        <v>12</v>
      </c>
      <c r="C44" t="s">
        <v>26</v>
      </c>
      <c r="D44" t="s">
        <v>51</v>
      </c>
      <c r="E44" t="s">
        <v>52</v>
      </c>
      <c r="F44">
        <v>24.1</v>
      </c>
      <c r="G44">
        <v>16.5</v>
      </c>
      <c r="H44">
        <v>13.7</v>
      </c>
      <c r="I44">
        <v>8.9</v>
      </c>
      <c r="J44">
        <v>8.9</v>
      </c>
      <c r="AK44" s="77" t="s">
        <v>86</v>
      </c>
      <c r="AL44" s="85">
        <f>100*F44/(100+AL$42)</f>
        <v>21.196130167106421</v>
      </c>
      <c r="AM44" s="85"/>
      <c r="AN44" s="85">
        <f>100*G44/(100+AN$42)</f>
        <v>16.491754122938531</v>
      </c>
      <c r="AO44" s="85"/>
      <c r="AR44" s="85">
        <f>100*I44/(100+AR$42)</f>
        <v>8.8733798604187442</v>
      </c>
    </row>
    <row r="45" spans="1:46" x14ac:dyDescent="0.35">
      <c r="A45" t="s">
        <v>11</v>
      </c>
      <c r="B45" t="s">
        <v>12</v>
      </c>
      <c r="C45" t="s">
        <v>26</v>
      </c>
      <c r="D45" t="s">
        <v>51</v>
      </c>
      <c r="E45" t="s">
        <v>52</v>
      </c>
      <c r="F45">
        <v>45.9</v>
      </c>
      <c r="G45">
        <v>55.6</v>
      </c>
      <c r="H45">
        <v>60.2</v>
      </c>
      <c r="I45">
        <v>66.599999999999994</v>
      </c>
      <c r="J45">
        <v>64.400000000000006</v>
      </c>
      <c r="AK45" s="77" t="s">
        <v>87</v>
      </c>
      <c r="AL45" s="85">
        <f>100*F43/(100+AL$42)</f>
        <v>23.57080035180299</v>
      </c>
      <c r="AM45" s="85"/>
      <c r="AN45" s="85">
        <f>100*G43/(100+AN$42)</f>
        <v>23.288355822088956</v>
      </c>
      <c r="AO45" s="85"/>
      <c r="AR45" s="85">
        <f>100*I43/(100+AR$42)</f>
        <v>14.755732801595215</v>
      </c>
    </row>
    <row r="46" spans="1:46" x14ac:dyDescent="0.35">
      <c r="AK46" s="77" t="s">
        <v>137</v>
      </c>
      <c r="AL46" s="85">
        <f>100*F42/(100+AL$42)</f>
        <v>2.7264731750219875</v>
      </c>
      <c r="AM46" s="85"/>
      <c r="AN46" s="85">
        <f>100*G42/(100+AN$42)</f>
        <v>4.497751124437781</v>
      </c>
      <c r="AO46" s="85"/>
      <c r="AR46" s="85">
        <f>100*I42/(100+AR$42)</f>
        <v>9.6709870388833483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3.7526912858511598E-2</v>
      </c>
      <c r="E57">
        <v>4.6019329388283799E-2</v>
      </c>
      <c r="F57">
        <v>7.4514639095910398E-2</v>
      </c>
      <c r="G57">
        <v>8.2348264783067004E-2</v>
      </c>
      <c r="H57">
        <v>8.2586508528552302E-2</v>
      </c>
      <c r="I57">
        <v>8.1658363391295993E-2</v>
      </c>
      <c r="J57">
        <v>8.51952536544376E-2</v>
      </c>
      <c r="K57">
        <v>8.9610059218228899E-2</v>
      </c>
      <c r="L57">
        <v>9.4144449848581696E-2</v>
      </c>
      <c r="M57">
        <v>9.7735920615555194E-2</v>
      </c>
      <c r="N57">
        <v>0.10086042240351401</v>
      </c>
      <c r="O57">
        <v>0.10762365782213</v>
      </c>
      <c r="P57">
        <v>0.11486918728102399</v>
      </c>
      <c r="Q57">
        <v>0.12255661793695501</v>
      </c>
      <c r="R57">
        <v>0.13053415139917099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4.1248819524600501E-2</v>
      </c>
      <c r="E58">
        <v>4.3193622087911498E-2</v>
      </c>
      <c r="F58">
        <v>4.50137106015919E-2</v>
      </c>
      <c r="G58">
        <v>4.76967216835541E-2</v>
      </c>
      <c r="H58">
        <v>4.99238382853626E-2</v>
      </c>
      <c r="I58">
        <v>5.1932581866661401E-2</v>
      </c>
      <c r="J58">
        <v>5.4106917900408898E-2</v>
      </c>
      <c r="K58">
        <v>5.6198934347904399E-2</v>
      </c>
      <c r="L58">
        <v>5.8449263525699603E-2</v>
      </c>
      <c r="M58">
        <v>6.09638812441314E-2</v>
      </c>
      <c r="N58">
        <v>6.3556837179551795E-2</v>
      </c>
      <c r="O58">
        <v>6.8802396594560306E-2</v>
      </c>
      <c r="P58">
        <v>7.4282988191930896E-2</v>
      </c>
      <c r="Q58">
        <v>7.9871738058810399E-2</v>
      </c>
      <c r="R58">
        <v>8.5694572319033005E-2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9.0462761831388398E-3</v>
      </c>
      <c r="E59">
        <v>1.0130003953256601E-2</v>
      </c>
      <c r="F59">
        <v>1.11232594054006E-2</v>
      </c>
      <c r="G59">
        <v>1.32085425427514E-2</v>
      </c>
      <c r="H59">
        <v>1.49679782562994E-2</v>
      </c>
      <c r="I59">
        <v>1.6364927227289799E-2</v>
      </c>
      <c r="J59">
        <v>1.7879503275511199E-2</v>
      </c>
      <c r="K59">
        <v>1.94078884164199E-2</v>
      </c>
      <c r="L59">
        <v>2.11486353241793E-2</v>
      </c>
      <c r="M59">
        <v>2.3204424394791E-2</v>
      </c>
      <c r="N59">
        <v>2.5343596572161901E-2</v>
      </c>
      <c r="O59">
        <v>2.9743587998308799E-2</v>
      </c>
      <c r="P59">
        <v>3.4567506433621699E-2</v>
      </c>
      <c r="Q59">
        <v>3.9609411131035901E-2</v>
      </c>
      <c r="R59">
        <v>4.5041501972419802E-2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0.14130983371656999</v>
      </c>
      <c r="E60">
        <v>0.132777114036157</v>
      </c>
      <c r="F60">
        <v>0.122982170695025</v>
      </c>
      <c r="G60">
        <v>0.13108376812794301</v>
      </c>
      <c r="H60">
        <v>0.13117151806124799</v>
      </c>
      <c r="I60">
        <v>0.13074718264376101</v>
      </c>
      <c r="J60">
        <v>0.13636046911095101</v>
      </c>
      <c r="K60">
        <v>0.137045499701337</v>
      </c>
      <c r="L60">
        <v>0.14060667572449301</v>
      </c>
      <c r="M60">
        <v>0.150760973674962</v>
      </c>
      <c r="N60">
        <v>0.15874000691267301</v>
      </c>
      <c r="O60">
        <v>0.16623760068823801</v>
      </c>
      <c r="P60">
        <v>0.173196566413829</v>
      </c>
      <c r="Q60">
        <v>0.17461172079686799</v>
      </c>
      <c r="R60">
        <v>0.17666287190282501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E61">
        <v>1.4124201728032301E-2</v>
      </c>
      <c r="F61">
        <v>1.006926362283E-2</v>
      </c>
      <c r="G61">
        <v>1.1436350254064399E-2</v>
      </c>
      <c r="H61">
        <v>1.24193459842577E-2</v>
      </c>
      <c r="I61">
        <v>1.2718983458265E-2</v>
      </c>
      <c r="J61">
        <v>1.2955867804894799E-2</v>
      </c>
      <c r="K61">
        <v>1.33045287107686E-2</v>
      </c>
      <c r="L61">
        <v>1.37942432539515E-2</v>
      </c>
      <c r="M61">
        <v>1.44996803937106E-2</v>
      </c>
      <c r="N61">
        <v>1.52242430914538E-2</v>
      </c>
      <c r="O61">
        <v>1.66488007010481E-2</v>
      </c>
      <c r="P61">
        <v>1.8320814228130901E-2</v>
      </c>
      <c r="Q61">
        <v>2.0014860689995001E-2</v>
      </c>
      <c r="R61">
        <v>2.19078739969342E-2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4.4038127231199001E-2</v>
      </c>
      <c r="E62">
        <v>5.6822394670297101E-2</v>
      </c>
      <c r="F62">
        <v>6.8892374818488394E-2</v>
      </c>
      <c r="G62">
        <v>8.6841448416051695E-2</v>
      </c>
      <c r="H62">
        <v>0.10554093420723799</v>
      </c>
      <c r="I62">
        <v>0.124090033464985</v>
      </c>
      <c r="J62">
        <v>0.14468918513509799</v>
      </c>
      <c r="K62">
        <v>0.167244191907027</v>
      </c>
      <c r="L62">
        <v>0.19185417386974801</v>
      </c>
      <c r="M62">
        <v>0.21893185038615501</v>
      </c>
      <c r="N62">
        <v>0.24897598508014801</v>
      </c>
      <c r="O62">
        <v>0.31737977137151901</v>
      </c>
      <c r="P62">
        <v>0.39563778325941901</v>
      </c>
      <c r="Q62">
        <v>0.48470495371099298</v>
      </c>
      <c r="R62">
        <v>0.58451415905966797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1.4092200713983699E-2</v>
      </c>
      <c r="E63">
        <v>1.8183166294495099E-2</v>
      </c>
      <c r="F63">
        <v>2.2045559941916301E-2</v>
      </c>
      <c r="G63">
        <v>2.7789263493136498E-2</v>
      </c>
      <c r="H63">
        <v>3.37730989463162E-2</v>
      </c>
      <c r="I63">
        <v>3.9708810708795103E-2</v>
      </c>
      <c r="J63">
        <v>4.6300539243231298E-2</v>
      </c>
      <c r="K63">
        <v>5.35181414102485E-2</v>
      </c>
      <c r="L63">
        <v>6.13933356383193E-2</v>
      </c>
      <c r="M63">
        <v>7.0058192123569493E-2</v>
      </c>
      <c r="N63">
        <v>7.9672315225647494E-2</v>
      </c>
      <c r="O63">
        <v>0.101561526838886</v>
      </c>
      <c r="P63">
        <v>0.12660409064301401</v>
      </c>
      <c r="Q63">
        <v>0.15510558518751799</v>
      </c>
      <c r="R63">
        <v>0.18704453089909401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4.0164144684913E-2</v>
      </c>
      <c r="E64">
        <v>4.4587948730697297E-2</v>
      </c>
      <c r="F64">
        <v>6.6734365244826996E-2</v>
      </c>
      <c r="G64">
        <v>8.0364806242998604E-2</v>
      </c>
      <c r="H64">
        <v>7.4712842021891407E-2</v>
      </c>
      <c r="I64">
        <v>7.21716169518168E-2</v>
      </c>
      <c r="J64">
        <v>7.5015122803537906E-2</v>
      </c>
      <c r="K64">
        <v>7.9883285509218194E-2</v>
      </c>
      <c r="L64">
        <v>8.5888827689911795E-2</v>
      </c>
      <c r="M64">
        <v>9.1352524058774295E-2</v>
      </c>
      <c r="N64">
        <v>9.5937328942467801E-2</v>
      </c>
      <c r="O64">
        <v>0.10352541411133701</v>
      </c>
      <c r="P64">
        <v>0.109137136345411</v>
      </c>
      <c r="Q64">
        <v>0.113401582543881</v>
      </c>
      <c r="R64">
        <v>0.116909825400248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0.34041907485512102</v>
      </c>
      <c r="E69" s="5">
        <f>(D69+F69)/2</f>
        <v>0.34041907485512102</v>
      </c>
      <c r="F69" s="5">
        <f t="shared" ref="F69:F76" si="21">$D69*G97</f>
        <v>0.34041907485512102</v>
      </c>
      <c r="G69" s="5">
        <f>(F69+H69)/2</f>
        <v>0.34041907485512102</v>
      </c>
      <c r="H69" s="5">
        <f t="shared" ref="H69:H76" si="22">$D69*K97</f>
        <v>0.34041907485512102</v>
      </c>
      <c r="I69" s="5">
        <f t="shared" ref="I69:K76" si="23">($L$56-I$56)/($L$56-$H$56)*$H69+(I$56-$H$56)/($L$56-$H$56)*$L69</f>
        <v>0.34041907485512102</v>
      </c>
      <c r="J69" s="5">
        <f t="shared" si="23"/>
        <v>0.34041907485512102</v>
      </c>
      <c r="K69" s="5">
        <f t="shared" si="23"/>
        <v>0.34041907485512102</v>
      </c>
      <c r="L69" s="5">
        <f t="shared" ref="L69:L76" si="24">$D69*P97</f>
        <v>0.34041907485512102</v>
      </c>
      <c r="M69" s="5">
        <f t="shared" ref="M69:Q76" si="25">($R$56-M$56)/($R$56-$L$56)*$L69+(M$56-$L$56)/($R$56-$L$56)*$R69</f>
        <v>0.34041907485512102</v>
      </c>
      <c r="N69" s="5">
        <f t="shared" si="25"/>
        <v>0.34041907485512107</v>
      </c>
      <c r="O69" s="5">
        <f t="shared" si="25"/>
        <v>0.34041907485512102</v>
      </c>
      <c r="P69" s="5">
        <f t="shared" si="25"/>
        <v>0.34041907485512102</v>
      </c>
      <c r="Q69" s="5">
        <f t="shared" si="25"/>
        <v>0.34041907485512107</v>
      </c>
      <c r="R69" s="5">
        <f t="shared" ref="R69:R76" si="26">$D69*U97</f>
        <v>0.34041907485512102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IND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1</v>
      </c>
      <c r="E70" s="5">
        <f t="shared" ref="E70:G76" si="28">(D70+F70)/2</f>
        <v>0.53200000000000003</v>
      </c>
      <c r="F70" s="5">
        <f t="shared" si="21"/>
        <v>6.4000000000000001E-2</v>
      </c>
      <c r="G70" s="5">
        <f t="shared" si="28"/>
        <v>5.2000000000000005E-2</v>
      </c>
      <c r="H70" s="5">
        <f t="shared" si="22"/>
        <v>0.04</v>
      </c>
      <c r="I70" s="5">
        <f t="shared" si="23"/>
        <v>3.4999999999999996E-2</v>
      </c>
      <c r="J70" s="5">
        <f t="shared" si="23"/>
        <v>0.03</v>
      </c>
      <c r="K70" s="5">
        <f t="shared" si="23"/>
        <v>2.5000000000000001E-2</v>
      </c>
      <c r="L70" s="5">
        <f t="shared" si="24"/>
        <v>0.02</v>
      </c>
      <c r="M70" s="5">
        <f t="shared" si="25"/>
        <v>1.9000000000000003E-2</v>
      </c>
      <c r="N70" s="5">
        <f t="shared" si="25"/>
        <v>1.8000000000000002E-2</v>
      </c>
      <c r="O70" s="5">
        <f t="shared" si="25"/>
        <v>1.6E-2</v>
      </c>
      <c r="P70" s="5">
        <f t="shared" si="25"/>
        <v>1.4E-2</v>
      </c>
      <c r="Q70" s="5">
        <f t="shared" si="25"/>
        <v>1.2E-2</v>
      </c>
      <c r="R70" s="5">
        <f t="shared" si="26"/>
        <v>0.01</v>
      </c>
      <c r="S70" s="5"/>
      <c r="T70" s="5"/>
      <c r="U70" s="5"/>
      <c r="V70" s="5"/>
      <c r="W70" s="5"/>
      <c r="X70" s="5" t="s">
        <v>86</v>
      </c>
      <c r="Y70" s="77" t="str">
        <f t="shared" si="27"/>
        <v>IND</v>
      </c>
      <c r="Z70" s="5">
        <f>F70/MAX(F$69:F$70)</f>
        <v>0.18800356597889753</v>
      </c>
      <c r="AA70" s="5">
        <f>H70/MAX(H$69:H$70)</f>
        <v>0.11750222873681096</v>
      </c>
      <c r="AB70" s="5">
        <f>L70/MAX(L$69:L$70)</f>
        <v>5.875111436840548E-2</v>
      </c>
      <c r="AC70" s="5">
        <f>Q70/MAX(Q$69:Q$70)</f>
        <v>3.5250668621043278E-2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7.1640419046040496E-4</v>
      </c>
      <c r="E71" s="5">
        <f t="shared" si="28"/>
        <v>3.64470631896731E-4</v>
      </c>
      <c r="F71" s="5">
        <f t="shared" si="21"/>
        <v>1.2537073333057089E-5</v>
      </c>
      <c r="G71" s="5">
        <f t="shared" si="28"/>
        <v>1.5223589047283606E-5</v>
      </c>
      <c r="H71" s="5">
        <f t="shared" si="22"/>
        <v>1.7910104761510122E-5</v>
      </c>
      <c r="I71" s="5">
        <f t="shared" si="23"/>
        <v>1.9701115237661136E-5</v>
      </c>
      <c r="J71" s="5">
        <f t="shared" si="23"/>
        <v>2.1492125713812146E-5</v>
      </c>
      <c r="K71" s="5">
        <f t="shared" si="23"/>
        <v>2.3283136189963157E-5</v>
      </c>
      <c r="L71" s="5">
        <f t="shared" si="24"/>
        <v>2.5074146666114171E-5</v>
      </c>
      <c r="M71" s="5">
        <f t="shared" si="25"/>
        <v>2.3999540380423563E-5</v>
      </c>
      <c r="N71" s="5">
        <f t="shared" si="25"/>
        <v>2.2924934094732959E-5</v>
      </c>
      <c r="O71" s="5">
        <f t="shared" si="25"/>
        <v>2.0775721523351743E-5</v>
      </c>
      <c r="P71" s="5">
        <f t="shared" si="25"/>
        <v>1.8626508951970528E-5</v>
      </c>
      <c r="Q71" s="5">
        <f t="shared" si="25"/>
        <v>1.6477296380589313E-5</v>
      </c>
      <c r="R71" s="5">
        <f t="shared" si="26"/>
        <v>1.4328083809208099E-5</v>
      </c>
      <c r="S71" s="5"/>
      <c r="T71" s="5"/>
      <c r="U71" s="5"/>
      <c r="V71" s="5"/>
      <c r="W71" s="5"/>
      <c r="X71" s="5" t="s">
        <v>97</v>
      </c>
      <c r="Y71" s="77" t="str">
        <f t="shared" si="27"/>
        <v>IND</v>
      </c>
      <c r="Z71" s="5">
        <f t="shared" ref="Z71:Z76" si="29">F71/MAX(F$71:F$76)</f>
        <v>2.0059317332891342E-4</v>
      </c>
      <c r="AA71" s="5">
        <f t="shared" ref="AA71:AA76" si="30">H71/MAX(H$71:H$76)</f>
        <v>1.4328083809208097E-4</v>
      </c>
      <c r="AB71" s="5">
        <f t="shared" ref="AB71:AB76" si="31">L71/MAX(L$71:L$76)</f>
        <v>8.0237269331565349E-5</v>
      </c>
      <c r="AC71" s="5">
        <f t="shared" ref="AC71:AC76" si="32">Q71/MAX(Q$71:Q$76)</f>
        <v>1.4459285804494081E-5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0.50625464920877306</v>
      </c>
      <c r="E72" s="5">
        <f t="shared" si="28"/>
        <v>0.26151216723190684</v>
      </c>
      <c r="F72" s="5">
        <f t="shared" si="21"/>
        <v>1.676968525504061E-2</v>
      </c>
      <c r="G72" s="5">
        <f t="shared" si="28"/>
        <v>2.1041208857739628E-2</v>
      </c>
      <c r="H72" s="5">
        <f t="shared" si="22"/>
        <v>2.531273246043865E-2</v>
      </c>
      <c r="I72" s="5">
        <f t="shared" si="23"/>
        <v>3.1640915575548309E-2</v>
      </c>
      <c r="J72" s="5">
        <f t="shared" si="23"/>
        <v>3.7969098690657975E-2</v>
      </c>
      <c r="K72" s="5">
        <f t="shared" si="23"/>
        <v>4.4297281805767641E-2</v>
      </c>
      <c r="L72" s="5">
        <f t="shared" si="24"/>
        <v>5.06254649208773E-2</v>
      </c>
      <c r="M72" s="5">
        <f t="shared" si="25"/>
        <v>4.9106700973250983E-2</v>
      </c>
      <c r="N72" s="5">
        <f t="shared" si="25"/>
        <v>4.7587937025624666E-2</v>
      </c>
      <c r="O72" s="5">
        <f t="shared" si="25"/>
        <v>4.4550409130372025E-2</v>
      </c>
      <c r="P72" s="5">
        <f t="shared" si="25"/>
        <v>4.1512881235119391E-2</v>
      </c>
      <c r="Q72" s="5">
        <f t="shared" si="25"/>
        <v>3.8475353339866757E-2</v>
      </c>
      <c r="R72" s="5">
        <f t="shared" si="26"/>
        <v>3.5437825444614116E-2</v>
      </c>
      <c r="S72" s="5"/>
      <c r="T72" s="5"/>
      <c r="U72" s="5"/>
      <c r="V72" s="5"/>
      <c r="W72" s="5"/>
      <c r="X72" s="5" t="s">
        <v>98</v>
      </c>
      <c r="Y72" s="77" t="str">
        <f t="shared" si="27"/>
        <v>IND</v>
      </c>
      <c r="Z72" s="5">
        <f t="shared" si="29"/>
        <v>0.26831496408064975</v>
      </c>
      <c r="AA72" s="5">
        <f t="shared" si="30"/>
        <v>0.2025018596835092</v>
      </c>
      <c r="AB72" s="5">
        <f t="shared" si="31"/>
        <v>0.16200148774680737</v>
      </c>
      <c r="AC72" s="5">
        <f t="shared" si="32"/>
        <v>3.3763192548104927E-2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0</v>
      </c>
      <c r="E73" s="5">
        <f t="shared" si="28"/>
        <v>0</v>
      </c>
      <c r="F73" s="5">
        <f t="shared" si="21"/>
        <v>0</v>
      </c>
      <c r="G73" s="5">
        <f t="shared" si="28"/>
        <v>0</v>
      </c>
      <c r="H73" s="5">
        <f t="shared" si="22"/>
        <v>0</v>
      </c>
      <c r="I73" s="5">
        <f t="shared" si="23"/>
        <v>0</v>
      </c>
      <c r="J73" s="5">
        <f t="shared" si="23"/>
        <v>0</v>
      </c>
      <c r="K73" s="5">
        <f t="shared" si="23"/>
        <v>0</v>
      </c>
      <c r="L73" s="5">
        <f t="shared" si="24"/>
        <v>0</v>
      </c>
      <c r="M73" s="5">
        <f t="shared" si="25"/>
        <v>0</v>
      </c>
      <c r="N73" s="5">
        <f t="shared" si="25"/>
        <v>0</v>
      </c>
      <c r="O73" s="5">
        <f t="shared" si="25"/>
        <v>0</v>
      </c>
      <c r="P73" s="5">
        <f t="shared" si="25"/>
        <v>0</v>
      </c>
      <c r="Q73" s="5">
        <f t="shared" si="25"/>
        <v>0</v>
      </c>
      <c r="R73" s="5">
        <f t="shared" si="26"/>
        <v>0</v>
      </c>
      <c r="S73" s="5"/>
      <c r="T73" s="5"/>
      <c r="U73" s="5"/>
      <c r="V73" s="5"/>
      <c r="W73" s="5"/>
      <c r="X73" s="5" t="s">
        <v>89</v>
      </c>
      <c r="Y73" s="77" t="str">
        <f t="shared" si="27"/>
        <v>IND</v>
      </c>
      <c r="Z73" s="5">
        <f t="shared" si="29"/>
        <v>0</v>
      </c>
      <c r="AA73" s="5">
        <f t="shared" si="30"/>
        <v>0</v>
      </c>
      <c r="AB73" s="5">
        <f t="shared" si="31"/>
        <v>0</v>
      </c>
      <c r="AC73" s="5">
        <f t="shared" si="32"/>
        <v>0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0.35390218149034902</v>
      </c>
      <c r="E74" s="5">
        <f t="shared" si="28"/>
        <v>0.18690458959959058</v>
      </c>
      <c r="F74" s="5">
        <f t="shared" si="21"/>
        <v>1.9906997708832135E-2</v>
      </c>
      <c r="G74" s="5">
        <f t="shared" si="28"/>
        <v>2.4330774977461497E-2</v>
      </c>
      <c r="H74" s="5">
        <f t="shared" si="22"/>
        <v>2.8754552246090859E-2</v>
      </c>
      <c r="I74" s="5">
        <f t="shared" si="23"/>
        <v>6.5803686870861772E-2</v>
      </c>
      <c r="J74" s="5">
        <f t="shared" si="23"/>
        <v>0.10285282149563268</v>
      </c>
      <c r="K74" s="5">
        <f t="shared" si="23"/>
        <v>0.13990195612040357</v>
      </c>
      <c r="L74" s="5">
        <f t="shared" si="24"/>
        <v>0.17695109074517451</v>
      </c>
      <c r="M74" s="5">
        <f t="shared" si="25"/>
        <v>0.29727783245189321</v>
      </c>
      <c r="N74" s="5">
        <f t="shared" si="25"/>
        <v>0.41760457415861185</v>
      </c>
      <c r="O74" s="5">
        <f t="shared" si="25"/>
        <v>0.65825805757204925</v>
      </c>
      <c r="P74" s="5">
        <f t="shared" si="25"/>
        <v>0.89891154098548653</v>
      </c>
      <c r="Q74" s="5">
        <f t="shared" si="25"/>
        <v>1.1395650243989239</v>
      </c>
      <c r="R74" s="5">
        <f t="shared" si="26"/>
        <v>1.3802185078123612</v>
      </c>
      <c r="S74" s="5"/>
      <c r="T74" s="5"/>
      <c r="U74" s="5"/>
      <c r="V74" s="5"/>
      <c r="W74" s="5"/>
      <c r="X74" s="5" t="s">
        <v>90</v>
      </c>
      <c r="Y74" s="77" t="str">
        <f t="shared" si="27"/>
        <v>IND</v>
      </c>
      <c r="Z74" s="5">
        <f t="shared" si="29"/>
        <v>0.31851196334131415</v>
      </c>
      <c r="AA74" s="5">
        <f t="shared" si="30"/>
        <v>0.23003641796872687</v>
      </c>
      <c r="AB74" s="5">
        <f t="shared" si="31"/>
        <v>0.56624349038455846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6.1394161092386997E-3</v>
      </c>
      <c r="E75" s="5">
        <f t="shared" si="28"/>
        <v>3.117672242972777E-3</v>
      </c>
      <c r="F75" s="5">
        <f t="shared" si="21"/>
        <v>9.5928376706854682E-5</v>
      </c>
      <c r="G75" s="5">
        <f t="shared" si="28"/>
        <v>1.170326195823627E-4</v>
      </c>
      <c r="H75" s="5">
        <f t="shared" si="22"/>
        <v>1.3813686245787071E-4</v>
      </c>
      <c r="I75" s="5">
        <f t="shared" si="23"/>
        <v>2.8778513012056399E-4</v>
      </c>
      <c r="J75" s="5">
        <f t="shared" si="23"/>
        <v>4.3743339778325733E-4</v>
      </c>
      <c r="K75" s="5">
        <f t="shared" si="23"/>
        <v>5.8708166544595066E-4</v>
      </c>
      <c r="L75" s="5">
        <f t="shared" si="24"/>
        <v>7.3672993310864394E-4</v>
      </c>
      <c r="M75" s="5">
        <f t="shared" si="25"/>
        <v>1.2769985507216496E-3</v>
      </c>
      <c r="N75" s="5">
        <f t="shared" si="25"/>
        <v>1.8172671683346553E-3</v>
      </c>
      <c r="O75" s="5">
        <f t="shared" si="25"/>
        <v>2.8978044035606661E-3</v>
      </c>
      <c r="P75" s="5">
        <f t="shared" si="25"/>
        <v>3.978341638786677E-3</v>
      </c>
      <c r="Q75" s="5">
        <f t="shared" si="25"/>
        <v>5.0588788740126888E-3</v>
      </c>
      <c r="R75" s="5">
        <f t="shared" si="26"/>
        <v>6.1394161092386997E-3</v>
      </c>
      <c r="S75" s="5"/>
      <c r="T75" s="5"/>
      <c r="U75" s="5"/>
      <c r="V75" s="5"/>
      <c r="W75" s="5"/>
      <c r="X75" s="5" t="s">
        <v>91</v>
      </c>
      <c r="Y75" s="77" t="str">
        <f t="shared" si="27"/>
        <v>IND</v>
      </c>
      <c r="Z75" s="5">
        <f t="shared" si="29"/>
        <v>1.5348540273096749E-3</v>
      </c>
      <c r="AA75" s="5">
        <f t="shared" si="30"/>
        <v>1.1050948996629657E-3</v>
      </c>
      <c r="AB75" s="5">
        <f t="shared" si="31"/>
        <v>2.3575357859476607E-3</v>
      </c>
      <c r="AC75" s="5">
        <f t="shared" si="32"/>
        <v>4.4393068984203421E-3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1</v>
      </c>
      <c r="E76" s="5">
        <f t="shared" si="28"/>
        <v>0.53125</v>
      </c>
      <c r="F76" s="5">
        <f t="shared" si="21"/>
        <v>6.25E-2</v>
      </c>
      <c r="G76" s="5">
        <f t="shared" si="28"/>
        <v>9.375E-2</v>
      </c>
      <c r="H76" s="5">
        <f t="shared" si="22"/>
        <v>0.125</v>
      </c>
      <c r="I76" s="5">
        <f t="shared" si="23"/>
        <v>0.171875</v>
      </c>
      <c r="J76" s="5">
        <f t="shared" si="23"/>
        <v>0.21875</v>
      </c>
      <c r="K76" s="5">
        <f t="shared" si="23"/>
        <v>0.265625</v>
      </c>
      <c r="L76" s="5">
        <f t="shared" si="24"/>
        <v>0.3125</v>
      </c>
      <c r="M76" s="5">
        <f t="shared" si="25"/>
        <v>0.3125</v>
      </c>
      <c r="N76" s="5">
        <f t="shared" si="25"/>
        <v>0.3125</v>
      </c>
      <c r="O76" s="5">
        <f t="shared" si="25"/>
        <v>0.3125</v>
      </c>
      <c r="P76" s="5">
        <f t="shared" si="25"/>
        <v>0.3125</v>
      </c>
      <c r="Q76" s="5">
        <f t="shared" si="25"/>
        <v>0.3125</v>
      </c>
      <c r="R76" s="5">
        <f t="shared" si="26"/>
        <v>0.3125</v>
      </c>
      <c r="S76" s="5"/>
      <c r="T76" s="5"/>
      <c r="U76" s="5"/>
      <c r="V76" s="5"/>
      <c r="W76" s="5"/>
      <c r="X76" s="5" t="s">
        <v>92</v>
      </c>
      <c r="Y76" s="77" t="str">
        <f>Y75</f>
        <v>IND</v>
      </c>
      <c r="Z76" s="5">
        <f t="shared" si="29"/>
        <v>1</v>
      </c>
      <c r="AA76" s="5">
        <f t="shared" si="30"/>
        <v>1</v>
      </c>
      <c r="AB76" s="5">
        <f t="shared" si="31"/>
        <v>1</v>
      </c>
      <c r="AC76" s="5">
        <f t="shared" si="32"/>
        <v>0.27422744056648418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829.45746760682061</v>
      </c>
      <c r="E78" s="39">
        <f t="shared" si="33"/>
        <v>445.89280993623146</v>
      </c>
      <c r="F78" s="39">
        <f t="shared" si="33"/>
        <v>92.895598824808687</v>
      </c>
      <c r="G78" s="39">
        <f t="shared" si="33"/>
        <v>73.057517604170798</v>
      </c>
      <c r="H78" s="39">
        <f t="shared" si="33"/>
        <v>65.959786567563469</v>
      </c>
      <c r="I78" s="39">
        <f t="shared" si="33"/>
        <v>64.029390233673212</v>
      </c>
      <c r="J78" s="39">
        <f t="shared" si="33"/>
        <v>57.148552834326516</v>
      </c>
      <c r="K78" s="39">
        <f t="shared" si="33"/>
        <v>50.309206068581844</v>
      </c>
      <c r="L78" s="39">
        <f t="shared" si="33"/>
        <v>44.262501922552126</v>
      </c>
      <c r="M78" s="39">
        <f t="shared" si="33"/>
        <v>40.749562075128345</v>
      </c>
      <c r="N78" s="39">
        <f t="shared" si="33"/>
        <v>37.919602324226631</v>
      </c>
      <c r="O78" s="39">
        <f t="shared" si="33"/>
        <v>32.76988911513881</v>
      </c>
      <c r="P78" s="39">
        <f t="shared" si="33"/>
        <v>28.336401198862401</v>
      </c>
      <c r="Q78" s="39">
        <f t="shared" si="33"/>
        <v>24.545224564253314</v>
      </c>
      <c r="R78" s="39">
        <f t="shared" si="33"/>
        <v>21.340362020902365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 t="e">
        <f t="shared" ref="D79:R79" si="34">D71*D59^$D$54+D72*D60^$D$54+D73*D61^$D$54+D76*D64^$D$54+D74*D62^$D$54+D75*D63^$D$54</f>
        <v>#DIV/0!</v>
      </c>
      <c r="E79" s="39">
        <f t="shared" si="34"/>
        <v>7992.6882045530101</v>
      </c>
      <c r="F79" s="39">
        <f t="shared" si="34"/>
        <v>298.25727484687161</v>
      </c>
      <c r="G79" s="39">
        <f t="shared" si="34"/>
        <v>239.17595359444547</v>
      </c>
      <c r="H79" s="39">
        <f t="shared" si="34"/>
        <v>344.32743017930784</v>
      </c>
      <c r="I79" s="39">
        <f t="shared" si="34"/>
        <v>514.89355122897894</v>
      </c>
      <c r="J79" s="39">
        <f t="shared" si="34"/>
        <v>575.30257803389316</v>
      </c>
      <c r="K79" s="39">
        <f t="shared" si="34"/>
        <v>575.20801793514386</v>
      </c>
      <c r="L79" s="39">
        <f t="shared" si="34"/>
        <v>542.32316077834344</v>
      </c>
      <c r="M79" s="39">
        <f t="shared" si="34"/>
        <v>458.2046635090648</v>
      </c>
      <c r="N79" s="39">
        <f t="shared" si="34"/>
        <v>397.86185233910129</v>
      </c>
      <c r="O79" s="39">
        <f t="shared" si="34"/>
        <v>315.49299161504496</v>
      </c>
      <c r="P79" s="39">
        <f t="shared" si="34"/>
        <v>265.31580599279766</v>
      </c>
      <c r="Q79" s="39">
        <f t="shared" si="34"/>
        <v>233.14046024772659</v>
      </c>
      <c r="R79" s="39">
        <f t="shared" si="34"/>
        <v>210.00131647674593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0.73641025641025637</v>
      </c>
      <c r="G84" s="44">
        <f t="shared" ref="G84:G92" si="35">F109</f>
        <v>0.6599872471694942</v>
      </c>
      <c r="H84" s="45">
        <f>F84-G84</f>
        <v>7.6423009240762174E-2</v>
      </c>
      <c r="I84" s="5"/>
      <c r="J84" s="43">
        <f>J86/(J86+J87)</f>
        <v>0.75259875259875264</v>
      </c>
      <c r="K84" s="44">
        <f t="shared" ref="K84:K92" si="36">H109</f>
        <v>0.75668727976850014</v>
      </c>
      <c r="L84" s="45">
        <f>J84-K84</f>
        <v>-4.0885271697475023E-3</v>
      </c>
      <c r="M84" s="5"/>
      <c r="N84" s="5"/>
      <c r="O84" s="43">
        <f>O86/(O86+O87)</f>
        <v>0.78670953912111474</v>
      </c>
      <c r="P84" s="44">
        <f t="shared" ref="P84:P92" si="37">L109</f>
        <v>0.86773773663267917</v>
      </c>
      <c r="Q84" s="45">
        <f>O84-P84</f>
        <v>-8.1028197511564426E-2</v>
      </c>
      <c r="R84" s="5"/>
      <c r="S84" s="5"/>
      <c r="T84" s="43">
        <f>T86/(T86+T87)</f>
        <v>0.88078703703703698</v>
      </c>
      <c r="U84" s="44">
        <f t="shared" ref="U84:U92" si="38">R109</f>
        <v>0.93618958250740514</v>
      </c>
      <c r="V84" s="45">
        <f>T84-U84</f>
        <v>-5.5402545470368159E-2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0.26358974358974363</v>
      </c>
      <c r="G85" s="47">
        <f t="shared" si="35"/>
        <v>0.34001275283050575</v>
      </c>
      <c r="H85" s="48">
        <f t="shared" ref="H85:H92" si="39">F85-G85</f>
        <v>-7.6423009240762119E-2</v>
      </c>
      <c r="I85" s="10"/>
      <c r="J85" s="46">
        <f>J87/(J86+J87)</f>
        <v>0.24740124740124739</v>
      </c>
      <c r="K85" s="47">
        <f t="shared" si="36"/>
        <v>0.24331272023149975</v>
      </c>
      <c r="L85" s="48">
        <f t="shared" ref="L85:L92" si="40">J85-K85</f>
        <v>4.0885271697476411E-3</v>
      </c>
      <c r="M85" s="10"/>
      <c r="N85" s="10"/>
      <c r="O85" s="46">
        <f>O87/(O86+O87)</f>
        <v>0.21329046087888529</v>
      </c>
      <c r="P85" s="47">
        <f t="shared" si="37"/>
        <v>0.13226226336732078</v>
      </c>
      <c r="Q85" s="48">
        <f t="shared" ref="Q85:Q92" si="41">O85-P85</f>
        <v>8.1028197511564509E-2</v>
      </c>
      <c r="R85" s="10"/>
      <c r="S85" s="10"/>
      <c r="T85" s="46">
        <f>T87/(T86+T87)</f>
        <v>0.11921296296296298</v>
      </c>
      <c r="U85" s="47">
        <f t="shared" si="38"/>
        <v>6.3810417492594848E-2</v>
      </c>
      <c r="V85" s="48">
        <f t="shared" ref="V85:V92" si="42">T85-U85</f>
        <v>5.5402545470368131E-2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0.72598584428715862</v>
      </c>
      <c r="G86" s="44">
        <f t="shared" si="35"/>
        <v>0.4653459235866646</v>
      </c>
      <c r="H86" s="45">
        <f t="shared" si="39"/>
        <v>0.26063992070049402</v>
      </c>
      <c r="I86" s="5"/>
      <c r="J86" s="73">
        <f>H18/SUM(H18:H24)</f>
        <v>0.74256410256410277</v>
      </c>
      <c r="K86" s="44">
        <f t="shared" si="36"/>
        <v>0.65867177564911539</v>
      </c>
      <c r="L86" s="45">
        <f t="shared" si="40"/>
        <v>8.3892326914987381E-2</v>
      </c>
      <c r="M86" s="5"/>
      <c r="N86" s="5"/>
      <c r="O86" s="73">
        <f>I18/SUM(I18:I24)</f>
        <v>0.77589852008456661</v>
      </c>
      <c r="P86" s="44">
        <f t="shared" si="37"/>
        <v>0.7891695672657606</v>
      </c>
      <c r="Q86" s="45">
        <f t="shared" si="41"/>
        <v>-1.3271047181193985E-2</v>
      </c>
      <c r="R86" s="5"/>
      <c r="S86" s="5"/>
      <c r="T86" s="49">
        <f>J18/SUM(J18:J24)</f>
        <v>0.86773090079817561</v>
      </c>
      <c r="U86" s="44">
        <f t="shared" si="38"/>
        <v>0.87184397940374281</v>
      </c>
      <c r="V86" s="45">
        <f t="shared" si="42"/>
        <v>-4.1130786055671997E-3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0.25985844287158744</v>
      </c>
      <c r="G87" s="47">
        <f t="shared" si="35"/>
        <v>0.23973728155465696</v>
      </c>
      <c r="H87" s="48">
        <f t="shared" si="39"/>
        <v>2.012116131693048E-2</v>
      </c>
      <c r="I87" s="10"/>
      <c r="J87" s="74">
        <f>H19/SUM(H18:H24)</f>
        <v>0.24410256410256415</v>
      </c>
      <c r="K87" s="47">
        <f t="shared" si="36"/>
        <v>0.21179584454218536</v>
      </c>
      <c r="L87" s="48">
        <f t="shared" si="40"/>
        <v>3.2306719560378783E-2</v>
      </c>
      <c r="M87" s="10"/>
      <c r="N87" s="10"/>
      <c r="O87" s="74">
        <f>I19/SUM(I18:I24)</f>
        <v>0.21035940803382661</v>
      </c>
      <c r="P87" s="47">
        <f t="shared" si="37"/>
        <v>0.12028675110088295</v>
      </c>
      <c r="Q87" s="48">
        <f t="shared" si="41"/>
        <v>9.0072656932943654E-2</v>
      </c>
      <c r="R87" s="10"/>
      <c r="S87" s="10"/>
      <c r="T87" s="50">
        <f>J19/SUM(J18:J24)</f>
        <v>0.11744583808437858</v>
      </c>
      <c r="U87" s="47">
        <f t="shared" si="38"/>
        <v>5.9424639361139273E-2</v>
      </c>
      <c r="V87" s="48">
        <f t="shared" si="42"/>
        <v>5.8021198723239312E-2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7.0778564206268949E-3</v>
      </c>
      <c r="G88" s="51">
        <f t="shared" si="35"/>
        <v>3.0542805336430619E-2</v>
      </c>
      <c r="H88" s="45">
        <f t="shared" si="39"/>
        <v>-2.3464948915803724E-2</v>
      </c>
      <c r="I88" s="5"/>
      <c r="J88" s="80">
        <f>H20/SUM(H18:H24)</f>
        <v>6.1538461538461547E-3</v>
      </c>
      <c r="K88" s="51">
        <f t="shared" si="36"/>
        <v>1.5510902719152852E-2</v>
      </c>
      <c r="L88" s="45">
        <f t="shared" si="40"/>
        <v>-9.3570565653066963E-3</v>
      </c>
      <c r="M88" s="5"/>
      <c r="N88" s="5"/>
      <c r="O88" s="73">
        <f>I20/SUM(I18:I24)</f>
        <v>5.2854122621564473E-3</v>
      </c>
      <c r="P88" s="51">
        <f t="shared" si="37"/>
        <v>4.8878848281011028E-3</v>
      </c>
      <c r="Q88" s="45">
        <f t="shared" si="41"/>
        <v>3.9752743405534457E-4</v>
      </c>
      <c r="R88" s="5"/>
      <c r="S88" s="5"/>
      <c r="T88" s="49">
        <f>J20/SUM(J18:J24)</f>
        <v>3.4207525655644243E-3</v>
      </c>
      <c r="U88" s="51">
        <f t="shared" si="38"/>
        <v>7.4666793809802148E-4</v>
      </c>
      <c r="V88" s="45">
        <f t="shared" si="42"/>
        <v>2.6740846274664028E-3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7.0778564206268949E-3</v>
      </c>
      <c r="G89" s="51">
        <f t="shared" si="35"/>
        <v>3.0227860079677735E-2</v>
      </c>
      <c r="H89" s="45">
        <f t="shared" si="39"/>
        <v>-2.3150003659050841E-2</v>
      </c>
      <c r="I89" s="5"/>
      <c r="J89" s="80">
        <f>H21/SUM(H18:H24)</f>
        <v>6.1538461538461547E-3</v>
      </c>
      <c r="K89" s="51">
        <f t="shared" si="36"/>
        <v>3.257232605443941E-2</v>
      </c>
      <c r="L89" s="45">
        <f t="shared" si="40"/>
        <v>-2.6418479900593254E-2</v>
      </c>
      <c r="M89" s="5"/>
      <c r="N89" s="5"/>
      <c r="O89" s="73">
        <f>I21/SUM(I18:I24)</f>
        <v>5.2854122621564473E-3</v>
      </c>
      <c r="P89" s="51">
        <f t="shared" si="37"/>
        <v>3.3580955613689255E-2</v>
      </c>
      <c r="Q89" s="45">
        <f t="shared" si="41"/>
        <v>-2.8295543351532809E-2</v>
      </c>
      <c r="R89" s="5"/>
      <c r="S89" s="5"/>
      <c r="T89" s="49">
        <f>J21/SUM(J18:J24)</f>
        <v>3.4207525655644243E-3</v>
      </c>
      <c r="U89" s="51">
        <f t="shared" si="38"/>
        <v>3.0606184268716467E-2</v>
      </c>
      <c r="V89" s="45">
        <f t="shared" si="42"/>
        <v>-2.7185431703152043E-2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0</v>
      </c>
      <c r="H90" s="45">
        <f t="shared" si="39"/>
        <v>0</v>
      </c>
      <c r="I90" s="5"/>
      <c r="J90" s="80">
        <f>H22/SUM(H18:H24)</f>
        <v>0</v>
      </c>
      <c r="K90" s="51">
        <f t="shared" si="36"/>
        <v>0</v>
      </c>
      <c r="L90" s="45">
        <f t="shared" si="40"/>
        <v>0</v>
      </c>
      <c r="M90" s="5"/>
      <c r="N90" s="5"/>
      <c r="O90" s="73">
        <f>I22/SUM(I18:I24)</f>
        <v>0</v>
      </c>
      <c r="P90" s="51">
        <f t="shared" si="37"/>
        <v>0</v>
      </c>
      <c r="Q90" s="45">
        <f t="shared" si="41"/>
        <v>0</v>
      </c>
      <c r="R90" s="5"/>
      <c r="S90" s="5"/>
      <c r="T90" s="49">
        <f>J22/SUM(J18:J24)</f>
        <v>0</v>
      </c>
      <c r="U90" s="51">
        <f t="shared" si="38"/>
        <v>0</v>
      </c>
      <c r="V90" s="45">
        <f t="shared" si="42"/>
        <v>0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0.20412737641644929</v>
      </c>
      <c r="H91" s="45">
        <f t="shared" si="39"/>
        <v>-0.20412737641644929</v>
      </c>
      <c r="I91" s="5"/>
      <c r="J91" s="80">
        <f>H23/SUM(H18:H24)</f>
        <v>1.0256410256410259E-3</v>
      </c>
      <c r="K91" s="51">
        <f t="shared" si="36"/>
        <v>7.1034967455973486E-2</v>
      </c>
      <c r="L91" s="45">
        <f t="shared" si="40"/>
        <v>-7.0009326430332461E-2</v>
      </c>
      <c r="M91" s="5"/>
      <c r="N91" s="5"/>
      <c r="O91" s="73">
        <f>I23/SUM(I18:I24)</f>
        <v>2.1141649048625794E-3</v>
      </c>
      <c r="P91" s="51">
        <f t="shared" si="37"/>
        <v>4.6204187357723525E-2</v>
      </c>
      <c r="Q91" s="45">
        <f t="shared" si="41"/>
        <v>-4.4090022452860943E-2</v>
      </c>
      <c r="R91" s="5"/>
      <c r="S91" s="5"/>
      <c r="T91" s="49">
        <f>J23/SUM(J18:J24)</f>
        <v>5.701254275940708E-3</v>
      </c>
      <c r="U91" s="51">
        <f t="shared" si="38"/>
        <v>3.2910972979968721E-2</v>
      </c>
      <c r="V91" s="45">
        <f t="shared" si="42"/>
        <v>-2.7209718704028014E-2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3.0018753026120743E-2</v>
      </c>
      <c r="H92" s="45">
        <f t="shared" si="39"/>
        <v>-3.0018753026120743E-2</v>
      </c>
      <c r="I92" s="5"/>
      <c r="J92" s="80">
        <f>H24/SUM(H18:H24)</f>
        <v>0</v>
      </c>
      <c r="K92" s="51">
        <f t="shared" si="36"/>
        <v>1.0414183579133353E-2</v>
      </c>
      <c r="L92" s="45">
        <f t="shared" si="40"/>
        <v>-1.0414183579133353E-2</v>
      </c>
      <c r="M92" s="5"/>
      <c r="N92" s="5"/>
      <c r="O92" s="73">
        <f>I24/SUM(I18:I24)</f>
        <v>1.0570824524312897E-3</v>
      </c>
      <c r="P92" s="51">
        <f t="shared" si="37"/>
        <v>5.8706538338423051E-3</v>
      </c>
      <c r="Q92" s="45">
        <f t="shared" si="41"/>
        <v>-4.8135713814110156E-3</v>
      </c>
      <c r="R92" s="5"/>
      <c r="S92" s="5"/>
      <c r="T92" s="49">
        <f>J24/SUM(J18:J24)</f>
        <v>2.2805017103762833E-3</v>
      </c>
      <c r="U92" s="51">
        <f t="shared" si="38"/>
        <v>4.4675560483347435E-3</v>
      </c>
      <c r="V92" s="45">
        <f t="shared" si="42"/>
        <v>-2.1870543379584602E-3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0.99999999999999978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0.99999999999999989</v>
      </c>
      <c r="L94" s="5"/>
      <c r="M94" s="5"/>
      <c r="N94" s="5"/>
      <c r="O94" s="45">
        <f>SUM(O86:O92)</f>
        <v>0.99999999999999989</v>
      </c>
      <c r="P94" s="45">
        <f>SUM(P86:P92)</f>
        <v>0.99999999999999967</v>
      </c>
      <c r="Q94" s="5"/>
      <c r="R94" s="5"/>
      <c r="S94" s="5"/>
      <c r="T94" s="45">
        <f>SUM(T86:T92)</f>
        <v>1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0.29142988715171814</v>
      </c>
      <c r="E109" s="58">
        <f t="shared" si="43"/>
        <v>0.36049798900934216</v>
      </c>
      <c r="F109" s="58">
        <f t="shared" si="43"/>
        <v>0.6599872471694942</v>
      </c>
      <c r="G109" s="58">
        <f t="shared" si="43"/>
        <v>0.687131836853906</v>
      </c>
      <c r="H109" s="58">
        <f t="shared" si="43"/>
        <v>0.75668727976850014</v>
      </c>
      <c r="I109" s="58">
        <f t="shared" si="43"/>
        <v>0.79732095485682641</v>
      </c>
      <c r="J109" s="58">
        <f t="shared" si="43"/>
        <v>0.82068755775442903</v>
      </c>
      <c r="K109" s="58">
        <f t="shared" si="43"/>
        <v>0.84266100060644322</v>
      </c>
      <c r="L109" s="58">
        <f t="shared" si="43"/>
        <v>0.86773773663267917</v>
      </c>
      <c r="M109" s="58">
        <f t="shared" si="43"/>
        <v>0.87454573272025316</v>
      </c>
      <c r="N109" s="58">
        <f t="shared" si="43"/>
        <v>0.88248746987582249</v>
      </c>
      <c r="O109" s="58">
        <f t="shared" si="43"/>
        <v>0.89685744668659917</v>
      </c>
      <c r="P109" s="58">
        <f t="shared" si="43"/>
        <v>0.91046257277511133</v>
      </c>
      <c r="Q109" s="58">
        <f t="shared" si="43"/>
        <v>0.92336485805875113</v>
      </c>
      <c r="R109" s="58">
        <f t="shared" si="43"/>
        <v>0.93618958250740514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0.70857011284828186</v>
      </c>
      <c r="E110" s="58">
        <f t="shared" si="44"/>
        <v>0.63950201099065784</v>
      </c>
      <c r="F110" s="58">
        <f t="shared" si="44"/>
        <v>0.34001275283050575</v>
      </c>
      <c r="G110" s="58">
        <f t="shared" si="44"/>
        <v>0.31286816314609406</v>
      </c>
      <c r="H110" s="58">
        <f t="shared" si="44"/>
        <v>0.24331272023149975</v>
      </c>
      <c r="I110" s="58">
        <f t="shared" si="44"/>
        <v>0.20267904514317364</v>
      </c>
      <c r="J110" s="58">
        <f t="shared" si="44"/>
        <v>0.17931244224557094</v>
      </c>
      <c r="K110" s="58">
        <f t="shared" si="44"/>
        <v>0.15733899939355678</v>
      </c>
      <c r="L110" s="58">
        <f t="shared" si="44"/>
        <v>0.13226226336732078</v>
      </c>
      <c r="M110" s="58">
        <f t="shared" si="44"/>
        <v>0.12545426727974682</v>
      </c>
      <c r="N110" s="58">
        <f t="shared" si="44"/>
        <v>0.11751253012417756</v>
      </c>
      <c r="O110" s="58">
        <f t="shared" si="44"/>
        <v>0.10314255331340075</v>
      </c>
      <c r="P110" s="58">
        <f t="shared" si="44"/>
        <v>8.9537427224888694E-2</v>
      </c>
      <c r="Q110" s="58">
        <f t="shared" si="44"/>
        <v>7.663514194124893E-2</v>
      </c>
      <c r="R110" s="58">
        <f t="shared" si="44"/>
        <v>6.3810417492594848E-2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 t="e">
        <f t="shared" ref="D111:R111" si="45">D76*D64^$D$54/D$79*D109</f>
        <v>#DIV/0!</v>
      </c>
      <c r="E111" s="59">
        <f t="shared" si="45"/>
        <v>0.27030646861222751</v>
      </c>
      <c r="F111" s="59">
        <f t="shared" si="45"/>
        <v>0.4653459235866646</v>
      </c>
      <c r="G111" s="59">
        <f t="shared" si="45"/>
        <v>0.51891488370566352</v>
      </c>
      <c r="H111" s="59">
        <f t="shared" si="45"/>
        <v>0.65867177564911539</v>
      </c>
      <c r="I111" s="59">
        <f t="shared" si="45"/>
        <v>0.7079932716816516</v>
      </c>
      <c r="J111" s="59">
        <f t="shared" si="45"/>
        <v>0.73923601472820677</v>
      </c>
      <c r="K111" s="59">
        <f t="shared" si="45"/>
        <v>0.76335957099374518</v>
      </c>
      <c r="L111" s="59">
        <f t="shared" si="45"/>
        <v>0.7891695672657606</v>
      </c>
      <c r="M111" s="59">
        <f t="shared" si="45"/>
        <v>0.78236855618145895</v>
      </c>
      <c r="N111" s="59">
        <f t="shared" si="45"/>
        <v>0.78498869212542377</v>
      </c>
      <c r="O111" s="59">
        <f t="shared" si="45"/>
        <v>0.80065015991990829</v>
      </c>
      <c r="P111" s="59">
        <f t="shared" si="45"/>
        <v>0.82495704052697771</v>
      </c>
      <c r="Q111" s="59">
        <f t="shared" si="45"/>
        <v>0.84868859944930386</v>
      </c>
      <c r="R111" s="59">
        <f t="shared" si="45"/>
        <v>0.87184397940374281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 t="e">
        <f t="shared" ref="D112:R112" si="46">D76*D64^$D$54/D$79*D110</f>
        <v>#DIV/0!</v>
      </c>
      <c r="E112" s="59">
        <f t="shared" si="46"/>
        <v>0.47950761316680457</v>
      </c>
      <c r="F112" s="59">
        <f t="shared" si="46"/>
        <v>0.23973728155465696</v>
      </c>
      <c r="G112" s="59">
        <f t="shared" si="46"/>
        <v>0.23627481334222952</v>
      </c>
      <c r="H112" s="59">
        <f t="shared" si="46"/>
        <v>0.21179584454218536</v>
      </c>
      <c r="I112" s="59">
        <f t="shared" si="46"/>
        <v>0.17997194153513235</v>
      </c>
      <c r="J112" s="59">
        <f t="shared" si="46"/>
        <v>0.1615160531487688</v>
      </c>
      <c r="K112" s="59">
        <f t="shared" si="46"/>
        <v>0.1425320870328792</v>
      </c>
      <c r="L112" s="59">
        <f t="shared" si="46"/>
        <v>0.12028675110088295</v>
      </c>
      <c r="M112" s="59">
        <f t="shared" si="46"/>
        <v>0.11223137943073669</v>
      </c>
      <c r="N112" s="59">
        <f t="shared" si="46"/>
        <v>0.10452953778880035</v>
      </c>
      <c r="O112" s="59">
        <f t="shared" si="46"/>
        <v>9.2078291940390591E-2</v>
      </c>
      <c r="P112" s="59">
        <f t="shared" si="46"/>
        <v>8.1128574845974161E-2</v>
      </c>
      <c r="Q112" s="59">
        <f t="shared" si="46"/>
        <v>7.0437347398571756E-2</v>
      </c>
      <c r="R112" s="59">
        <f t="shared" si="46"/>
        <v>5.9424639361139273E-2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 t="e">
        <f t="shared" ref="D113:R113" si="47">D71*D59^$D$54/D$79</f>
        <v>#DIV/0!</v>
      </c>
      <c r="E113" s="59">
        <f t="shared" si="47"/>
        <v>4.3867291822679899E-2</v>
      </c>
      <c r="F113" s="59">
        <f t="shared" si="47"/>
        <v>3.0542805336430619E-2</v>
      </c>
      <c r="G113" s="59">
        <f t="shared" si="47"/>
        <v>2.762071010527942E-2</v>
      </c>
      <c r="H113" s="59">
        <f t="shared" si="47"/>
        <v>1.5510902719152852E-2</v>
      </c>
      <c r="I113" s="59">
        <f t="shared" si="47"/>
        <v>8.7303393187248644E-3</v>
      </c>
      <c r="J113" s="59">
        <f t="shared" si="47"/>
        <v>6.5360701478972176E-3</v>
      </c>
      <c r="K113" s="59">
        <f t="shared" si="47"/>
        <v>5.5370913380281212E-3</v>
      </c>
      <c r="L113" s="59">
        <f t="shared" si="47"/>
        <v>4.8878848281011028E-3</v>
      </c>
      <c r="M113" s="59">
        <f t="shared" si="47"/>
        <v>4.1920940735215148E-3</v>
      </c>
      <c r="N113" s="59">
        <f t="shared" si="47"/>
        <v>3.5397374886734809E-3</v>
      </c>
      <c r="O113" s="59">
        <f t="shared" si="47"/>
        <v>2.5025705470415912E-3</v>
      </c>
      <c r="P113" s="59">
        <f t="shared" si="47"/>
        <v>1.699668340372847E-3</v>
      </c>
      <c r="Q113" s="59">
        <f t="shared" si="47"/>
        <v>1.1372950437027842E-3</v>
      </c>
      <c r="R113" s="60">
        <f t="shared" si="47"/>
        <v>7.4666793809802148E-4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 t="e">
        <f t="shared" ref="D114:R114" si="48">D72*D60^$D$54/D$79</f>
        <v>#DIV/0!</v>
      </c>
      <c r="E114" s="59">
        <f t="shared" si="48"/>
        <v>1.397749526696652E-2</v>
      </c>
      <c r="F114" s="59">
        <f t="shared" si="48"/>
        <v>3.0227860079677735E-2</v>
      </c>
      <c r="G114" s="59">
        <f t="shared" si="48"/>
        <v>3.9057678099194929E-2</v>
      </c>
      <c r="H114" s="59">
        <f t="shared" si="48"/>
        <v>3.257232605443941E-2</v>
      </c>
      <c r="I114" s="59">
        <f t="shared" si="48"/>
        <v>2.7493787467701005E-2</v>
      </c>
      <c r="J114" s="59">
        <f t="shared" si="48"/>
        <v>2.6029660751374334E-2</v>
      </c>
      <c r="K114" s="59">
        <f t="shared" si="48"/>
        <v>2.9919739656155808E-2</v>
      </c>
      <c r="L114" s="59">
        <f t="shared" si="48"/>
        <v>3.3580955613689255E-2</v>
      </c>
      <c r="M114" s="59">
        <f t="shared" si="48"/>
        <v>3.1276233941720438E-2</v>
      </c>
      <c r="N114" s="59">
        <f t="shared" si="48"/>
        <v>2.9902355012398643E-2</v>
      </c>
      <c r="O114" s="59">
        <f t="shared" si="48"/>
        <v>3.0737900065410436E-2</v>
      </c>
      <c r="P114" s="59">
        <f t="shared" si="48"/>
        <v>3.011632114275424E-2</v>
      </c>
      <c r="Q114" s="59">
        <f t="shared" si="48"/>
        <v>3.0998793454841522E-2</v>
      </c>
      <c r="R114" s="60">
        <f t="shared" si="48"/>
        <v>3.0606184268716467E-2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 t="e">
        <f t="shared" ref="D115:R115" si="49">D73*D61^$D$54/D$79</f>
        <v>#DIV/0!</v>
      </c>
      <c r="E115" s="59">
        <f t="shared" si="49"/>
        <v>0</v>
      </c>
      <c r="F115" s="59">
        <f t="shared" si="49"/>
        <v>0</v>
      </c>
      <c r="G115" s="59">
        <f t="shared" si="49"/>
        <v>0</v>
      </c>
      <c r="H115" s="59">
        <f t="shared" si="49"/>
        <v>0</v>
      </c>
      <c r="I115" s="59">
        <f t="shared" si="49"/>
        <v>0</v>
      </c>
      <c r="J115" s="59">
        <f t="shared" si="49"/>
        <v>0</v>
      </c>
      <c r="K115" s="59">
        <f t="shared" si="49"/>
        <v>0</v>
      </c>
      <c r="L115" s="59">
        <f t="shared" si="49"/>
        <v>0</v>
      </c>
      <c r="M115" s="59">
        <f t="shared" si="49"/>
        <v>0</v>
      </c>
      <c r="N115" s="59">
        <f t="shared" si="49"/>
        <v>0</v>
      </c>
      <c r="O115" s="59">
        <f t="shared" si="49"/>
        <v>0</v>
      </c>
      <c r="P115" s="59">
        <f t="shared" si="49"/>
        <v>0</v>
      </c>
      <c r="Q115" s="59">
        <f t="shared" si="49"/>
        <v>0</v>
      </c>
      <c r="R115" s="60">
        <f t="shared" si="49"/>
        <v>0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 t="e">
        <f t="shared" ref="D116:R116" si="50">D74*D62^$D$54/D$79</f>
        <v>#DIV/0!</v>
      </c>
      <c r="E116" s="59">
        <f t="shared" si="50"/>
        <v>0.12745841035478006</v>
      </c>
      <c r="F116" s="59">
        <f t="shared" si="50"/>
        <v>0.20412737641644929</v>
      </c>
      <c r="G116" s="59">
        <f t="shared" si="50"/>
        <v>0.15533068336002981</v>
      </c>
      <c r="H116" s="59">
        <f t="shared" si="50"/>
        <v>7.1034967455973486E-2</v>
      </c>
      <c r="I116" s="59">
        <f t="shared" si="50"/>
        <v>6.6883974016530262E-2</v>
      </c>
      <c r="J116" s="59">
        <f t="shared" si="50"/>
        <v>5.9021694984551676E-2</v>
      </c>
      <c r="K116" s="59">
        <f t="shared" si="50"/>
        <v>5.1993101219462635E-2</v>
      </c>
      <c r="L116" s="59">
        <f t="shared" si="50"/>
        <v>4.6204187357723525E-2</v>
      </c>
      <c r="M116" s="59">
        <f t="shared" si="50"/>
        <v>6.1826715803692235E-2</v>
      </c>
      <c r="N116" s="59">
        <f t="shared" si="50"/>
        <v>6.8008088558295363E-2</v>
      </c>
      <c r="O116" s="59">
        <f t="shared" si="50"/>
        <v>6.5263256262328415E-2</v>
      </c>
      <c r="P116" s="59">
        <f t="shared" si="50"/>
        <v>5.4709223801953394E-2</v>
      </c>
      <c r="Q116" s="59">
        <f t="shared" si="50"/>
        <v>4.2922903023554143E-2</v>
      </c>
      <c r="R116" s="60">
        <f t="shared" si="50"/>
        <v>3.2910972979968721E-2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 t="e">
        <f t="shared" ref="D117:R117" si="51">D75*D63^$D$54/D$79</f>
        <v>#DIV/0!</v>
      </c>
      <c r="E117" s="59">
        <f t="shared" si="51"/>
        <v>6.4882720776541419E-2</v>
      </c>
      <c r="F117" s="59">
        <f t="shared" si="51"/>
        <v>3.0018753026120743E-2</v>
      </c>
      <c r="G117" s="59">
        <f t="shared" si="51"/>
        <v>2.2801231387602816E-2</v>
      </c>
      <c r="H117" s="59">
        <f t="shared" si="51"/>
        <v>1.0414183579133353E-2</v>
      </c>
      <c r="I117" s="59">
        <f t="shared" si="51"/>
        <v>8.9266859802600226E-3</v>
      </c>
      <c r="J117" s="59">
        <f t="shared" si="51"/>
        <v>7.6605062392010904E-3</v>
      </c>
      <c r="K117" s="59">
        <f t="shared" si="51"/>
        <v>6.6584097597291907E-3</v>
      </c>
      <c r="L117" s="59">
        <f t="shared" si="51"/>
        <v>5.8706538338423051E-3</v>
      </c>
      <c r="M117" s="59">
        <f t="shared" si="51"/>
        <v>8.1050205688701603E-3</v>
      </c>
      <c r="N117" s="59">
        <f t="shared" si="51"/>
        <v>9.0315890264085034E-3</v>
      </c>
      <c r="O117" s="59">
        <f t="shared" si="51"/>
        <v>8.7678212649204956E-3</v>
      </c>
      <c r="P117" s="59">
        <f t="shared" si="51"/>
        <v>7.3891713419675575E-3</v>
      </c>
      <c r="Q117" s="59">
        <f t="shared" si="51"/>
        <v>5.8150616300259531E-3</v>
      </c>
      <c r="R117" s="60">
        <f t="shared" si="51"/>
        <v>4.4675560483347435E-3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 t="e">
        <f>SUM(D111:D112)</f>
        <v>#DIV/0!</v>
      </c>
      <c r="E118" s="61">
        <f t="shared" ref="E118:R118" si="52">SUM(E111:E112)</f>
        <v>0.74981408177903208</v>
      </c>
      <c r="F118" s="61">
        <f t="shared" si="52"/>
        <v>0.70508320514132161</v>
      </c>
      <c r="G118" s="61">
        <f t="shared" si="52"/>
        <v>0.75518969704789307</v>
      </c>
      <c r="H118" s="61">
        <f t="shared" si="52"/>
        <v>0.87046762019130075</v>
      </c>
      <c r="I118" s="61">
        <f t="shared" si="52"/>
        <v>0.8879652132167839</v>
      </c>
      <c r="J118" s="61">
        <f t="shared" si="52"/>
        <v>0.90075206787697559</v>
      </c>
      <c r="K118" s="61">
        <f t="shared" si="52"/>
        <v>0.90589165802662441</v>
      </c>
      <c r="L118" s="61">
        <f t="shared" si="52"/>
        <v>0.90945631836664353</v>
      </c>
      <c r="M118" s="61">
        <f t="shared" si="52"/>
        <v>0.89459993561219564</v>
      </c>
      <c r="N118" s="61">
        <f t="shared" si="52"/>
        <v>0.88951822991422413</v>
      </c>
      <c r="O118" s="61">
        <f t="shared" si="52"/>
        <v>0.89272845186029892</v>
      </c>
      <c r="P118" s="61">
        <f t="shared" si="52"/>
        <v>0.90608561537295185</v>
      </c>
      <c r="Q118" s="61">
        <f t="shared" si="52"/>
        <v>0.91912594684787563</v>
      </c>
      <c r="R118" s="62">
        <f t="shared" si="52"/>
        <v>0.93126861876488209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 t="e">
        <f>SUM(D111:D117)</f>
        <v>#DIV/0!</v>
      </c>
      <c r="E119" s="45">
        <f t="shared" ref="E119:R119" si="53">SUM(E111:E117)</f>
        <v>1</v>
      </c>
      <c r="F119" s="45">
        <f t="shared" si="53"/>
        <v>1</v>
      </c>
      <c r="G119" s="45">
        <f t="shared" si="53"/>
        <v>1</v>
      </c>
      <c r="H119" s="45">
        <f t="shared" si="53"/>
        <v>0.99999999999999989</v>
      </c>
      <c r="I119" s="45">
        <f t="shared" si="53"/>
        <v>1</v>
      </c>
      <c r="J119" s="45">
        <f t="shared" si="53"/>
        <v>1</v>
      </c>
      <c r="K119" s="45">
        <f t="shared" si="53"/>
        <v>1.0000000000000002</v>
      </c>
      <c r="L119" s="45">
        <f t="shared" si="53"/>
        <v>0.99999999999999967</v>
      </c>
      <c r="M119" s="45">
        <f t="shared" si="53"/>
        <v>1</v>
      </c>
      <c r="N119" s="45">
        <f t="shared" si="53"/>
        <v>1.0000000000000002</v>
      </c>
      <c r="O119" s="45">
        <f t="shared" si="53"/>
        <v>0.99999999999999989</v>
      </c>
      <c r="P119" s="45">
        <f t="shared" si="53"/>
        <v>0.99999999999999989</v>
      </c>
      <c r="Q119" s="45">
        <f t="shared" si="53"/>
        <v>1</v>
      </c>
      <c r="R119" s="45">
        <f t="shared" si="53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X127"/>
  <sheetViews>
    <sheetView topLeftCell="A39" zoomScale="45" zoomScaleNormal="45" workbookViewId="0">
      <selection activeCell="A42" sqref="A42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28</v>
      </c>
      <c r="D4" t="s">
        <v>118</v>
      </c>
      <c r="E4" t="s">
        <v>119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8.6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28</v>
      </c>
      <c r="D5" t="s">
        <v>118</v>
      </c>
      <c r="E5" t="s">
        <v>119</v>
      </c>
      <c r="F5">
        <v>54.1</v>
      </c>
      <c r="G5">
        <v>86</v>
      </c>
      <c r="H5">
        <v>87</v>
      </c>
      <c r="I5">
        <v>88.7</v>
      </c>
      <c r="J5">
        <v>86.3</v>
      </c>
      <c r="K5">
        <v>81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2.9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28</v>
      </c>
      <c r="D6" t="s">
        <v>118</v>
      </c>
      <c r="E6" t="s">
        <v>119</v>
      </c>
      <c r="F6">
        <v>29.1</v>
      </c>
      <c r="G6">
        <v>7.6</v>
      </c>
      <c r="H6">
        <v>6.5</v>
      </c>
      <c r="I6">
        <v>4</v>
      </c>
      <c r="J6">
        <v>4.4000000000000004</v>
      </c>
      <c r="K6">
        <v>14.6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54.1</v>
      </c>
      <c r="AN6" s="77">
        <f t="shared" ref="AN6:AN8" si="3">G5</f>
        <v>86</v>
      </c>
      <c r="AP6" s="77">
        <f>H5</f>
        <v>87</v>
      </c>
      <c r="AQ6" s="77">
        <f t="shared" si="2"/>
        <v>87.85</v>
      </c>
      <c r="AR6" s="77">
        <f>I5</f>
        <v>88.7</v>
      </c>
      <c r="AT6" s="84">
        <f t="shared" si="1"/>
        <v>88.220000000000013</v>
      </c>
      <c r="AU6" s="84">
        <f t="shared" si="1"/>
        <v>87.740000000000009</v>
      </c>
      <c r="AV6" s="84">
        <f t="shared" si="1"/>
        <v>87.259999999999991</v>
      </c>
      <c r="AW6" s="84">
        <f t="shared" si="1"/>
        <v>86.78</v>
      </c>
      <c r="AX6" s="77">
        <f>J5</f>
        <v>86.3</v>
      </c>
    </row>
    <row r="7" spans="1:50" x14ac:dyDescent="0.35">
      <c r="A7" t="s">
        <v>45</v>
      </c>
      <c r="B7" t="s">
        <v>12</v>
      </c>
      <c r="C7" t="s">
        <v>28</v>
      </c>
      <c r="D7" t="s">
        <v>118</v>
      </c>
      <c r="E7" t="s">
        <v>119</v>
      </c>
      <c r="F7">
        <v>0.3</v>
      </c>
      <c r="G7">
        <v>0.9</v>
      </c>
      <c r="H7">
        <v>0.9</v>
      </c>
      <c r="I7">
        <v>1.3</v>
      </c>
      <c r="J7">
        <v>1.8</v>
      </c>
      <c r="K7">
        <v>0.2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29.1</v>
      </c>
      <c r="AN7" s="77">
        <f t="shared" si="3"/>
        <v>7.6</v>
      </c>
      <c r="AP7" s="77">
        <f>H6</f>
        <v>6.5</v>
      </c>
      <c r="AQ7" s="77">
        <f t="shared" si="2"/>
        <v>5.25</v>
      </c>
      <c r="AR7" s="77">
        <f>I6</f>
        <v>4</v>
      </c>
      <c r="AT7" s="84">
        <f t="shared" si="1"/>
        <v>4.08</v>
      </c>
      <c r="AU7" s="84">
        <f t="shared" si="1"/>
        <v>4.16</v>
      </c>
      <c r="AV7" s="84">
        <f t="shared" si="1"/>
        <v>4.24</v>
      </c>
      <c r="AW7" s="84">
        <f t="shared" si="1"/>
        <v>4.32</v>
      </c>
      <c r="AX7" s="77">
        <f>J6</f>
        <v>4.4000000000000004</v>
      </c>
    </row>
    <row r="8" spans="1:50" x14ac:dyDescent="0.35">
      <c r="A8" t="s">
        <v>8</v>
      </c>
      <c r="B8" t="s">
        <v>12</v>
      </c>
      <c r="C8" t="s">
        <v>28</v>
      </c>
      <c r="D8" t="s">
        <v>118</v>
      </c>
      <c r="E8" t="s">
        <v>119</v>
      </c>
      <c r="F8">
        <v>1.1000000000000001</v>
      </c>
      <c r="G8">
        <v>1.6</v>
      </c>
      <c r="H8">
        <v>1.7</v>
      </c>
      <c r="I8">
        <v>2.2000000000000002</v>
      </c>
      <c r="J8">
        <v>3.5</v>
      </c>
      <c r="K8">
        <v>0.2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0.3</v>
      </c>
      <c r="AN8" s="77">
        <f t="shared" si="3"/>
        <v>0.9</v>
      </c>
      <c r="AP8" s="77">
        <f>H7</f>
        <v>0.9</v>
      </c>
      <c r="AQ8" s="77">
        <f t="shared" si="2"/>
        <v>1.1000000000000001</v>
      </c>
      <c r="AR8" s="77">
        <f>I7</f>
        <v>1.3</v>
      </c>
      <c r="AT8" s="84">
        <f t="shared" si="1"/>
        <v>1.4000000000000001</v>
      </c>
      <c r="AU8" s="84">
        <f t="shared" si="1"/>
        <v>1.5</v>
      </c>
      <c r="AV8" s="84">
        <f t="shared" si="1"/>
        <v>1.6</v>
      </c>
      <c r="AW8" s="84">
        <f t="shared" si="1"/>
        <v>1.7000000000000002</v>
      </c>
      <c r="AX8" s="77">
        <f>J7</f>
        <v>1.8</v>
      </c>
    </row>
    <row r="9" spans="1:50" x14ac:dyDescent="0.35">
      <c r="A9" t="s">
        <v>44</v>
      </c>
      <c r="B9" t="s">
        <v>12</v>
      </c>
      <c r="C9" t="s">
        <v>28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28</v>
      </c>
      <c r="D10" t="s">
        <v>118</v>
      </c>
      <c r="E10" t="s">
        <v>119</v>
      </c>
      <c r="F10">
        <v>8.6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1.1000000000000001</v>
      </c>
      <c r="AN10" s="77">
        <f t="shared" ref="AN10" si="5">G8</f>
        <v>1.6</v>
      </c>
      <c r="AP10" s="77">
        <f>H8</f>
        <v>1.7</v>
      </c>
      <c r="AQ10" s="77">
        <f t="shared" si="2"/>
        <v>1.9500000000000002</v>
      </c>
      <c r="AR10" s="77">
        <f>I8</f>
        <v>2.2000000000000002</v>
      </c>
      <c r="AT10" s="84">
        <f t="shared" si="1"/>
        <v>2.4600000000000004</v>
      </c>
      <c r="AU10" s="84">
        <f t="shared" si="1"/>
        <v>2.72</v>
      </c>
      <c r="AV10" s="84">
        <f t="shared" si="1"/>
        <v>2.9800000000000004</v>
      </c>
      <c r="AW10" s="84">
        <f t="shared" si="1"/>
        <v>3.24</v>
      </c>
      <c r="AX10" s="77">
        <f>J8</f>
        <v>3.5</v>
      </c>
    </row>
    <row r="11" spans="1:50" x14ac:dyDescent="0.35">
      <c r="A11" t="s">
        <v>81</v>
      </c>
      <c r="B11" t="s">
        <v>12</v>
      </c>
      <c r="C11" t="s">
        <v>28</v>
      </c>
      <c r="D11" t="s">
        <v>118</v>
      </c>
      <c r="E11" t="s">
        <v>119</v>
      </c>
      <c r="F11">
        <v>2.9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4</v>
      </c>
      <c r="AN11" s="77">
        <f t="shared" ref="AN11" si="6">G4</f>
        <v>4</v>
      </c>
      <c r="AP11" s="77">
        <f>H4</f>
        <v>4</v>
      </c>
      <c r="AQ11" s="77">
        <f t="shared" si="2"/>
        <v>4</v>
      </c>
      <c r="AR11" s="77">
        <f>I4</f>
        <v>4</v>
      </c>
      <c r="AT11" s="84">
        <f t="shared" si="1"/>
        <v>4</v>
      </c>
      <c r="AU11" s="84">
        <f t="shared" si="1"/>
        <v>4</v>
      </c>
      <c r="AV11" s="84">
        <f t="shared" si="1"/>
        <v>4</v>
      </c>
      <c r="AW11" s="84">
        <f t="shared" si="1"/>
        <v>4</v>
      </c>
      <c r="AX11" s="77">
        <f>J4</f>
        <v>4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100.1</v>
      </c>
      <c r="G12" s="28">
        <f t="shared" si="7"/>
        <v>100.1</v>
      </c>
      <c r="H12" s="28">
        <f t="shared" si="7"/>
        <v>100.10000000000001</v>
      </c>
      <c r="I12" s="28">
        <f t="shared" si="7"/>
        <v>100.2</v>
      </c>
      <c r="J12" s="28">
        <f t="shared" si="7"/>
        <v>100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28</v>
      </c>
      <c r="D17" t="s">
        <v>118</v>
      </c>
      <c r="E17" t="s">
        <v>119</v>
      </c>
      <c r="F17">
        <v>4</v>
      </c>
      <c r="G17">
        <v>4</v>
      </c>
      <c r="H17">
        <v>4.2</v>
      </c>
      <c r="I17">
        <v>4.8</v>
      </c>
      <c r="J17">
        <v>6.1</v>
      </c>
      <c r="K17">
        <v>7.5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8.6</v>
      </c>
      <c r="AM17" s="77">
        <f>0.5*(AL17+AN17)</f>
        <v>4.3</v>
      </c>
      <c r="AN17" s="77">
        <f t="shared" ref="AN17:AN18" si="8">G23</f>
        <v>0</v>
      </c>
      <c r="AO17" s="77">
        <f>0.5*(AN17+AP17)</f>
        <v>0</v>
      </c>
      <c r="AP17" s="77">
        <f>H23</f>
        <v>0</v>
      </c>
      <c r="AQ17" s="77">
        <f>0.5*(AP17+AR17)</f>
        <v>0</v>
      </c>
      <c r="AR17" s="77">
        <f>I23</f>
        <v>0</v>
      </c>
      <c r="AS17" s="77">
        <f>AR42</f>
        <v>0</v>
      </c>
      <c r="AT17" s="84">
        <f t="shared" ref="AT17:AW24" si="9">($AX$3-AT$3)/($AX$3-$AR$3)*$AR17+(AT$3-$AR$3)/($AX$3-$AR$3)*$AX17</f>
        <v>0</v>
      </c>
      <c r="AU17" s="84">
        <f t="shared" si="9"/>
        <v>0</v>
      </c>
      <c r="AV17" s="84">
        <f t="shared" si="9"/>
        <v>0</v>
      </c>
      <c r="AW17" s="84">
        <f t="shared" si="9"/>
        <v>0</v>
      </c>
      <c r="AX17" s="77">
        <f>J23</f>
        <v>0</v>
      </c>
    </row>
    <row r="18" spans="1:50" x14ac:dyDescent="0.35">
      <c r="A18" t="s">
        <v>11</v>
      </c>
      <c r="B18" t="s">
        <v>12</v>
      </c>
      <c r="C18" t="s">
        <v>28</v>
      </c>
      <c r="D18" t="s">
        <v>118</v>
      </c>
      <c r="E18" t="s">
        <v>119</v>
      </c>
      <c r="F18">
        <v>54.1</v>
      </c>
      <c r="G18">
        <v>86</v>
      </c>
      <c r="H18">
        <v>86.4</v>
      </c>
      <c r="I18">
        <v>87.3</v>
      </c>
      <c r="J18">
        <v>89.6</v>
      </c>
      <c r="K18">
        <v>91.9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2.9</v>
      </c>
      <c r="AM18" s="77">
        <f>0.5*(AL18+AN18)</f>
        <v>1.45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</v>
      </c>
      <c r="AR18" s="77">
        <f>I24</f>
        <v>0</v>
      </c>
      <c r="AT18" s="84">
        <f t="shared" si="9"/>
        <v>0</v>
      </c>
      <c r="AU18" s="84">
        <f t="shared" si="9"/>
        <v>0</v>
      </c>
      <c r="AV18" s="84">
        <f t="shared" si="9"/>
        <v>0</v>
      </c>
      <c r="AW18" s="84">
        <f t="shared" si="9"/>
        <v>0</v>
      </c>
      <c r="AX18" s="77">
        <f>J24</f>
        <v>0</v>
      </c>
    </row>
    <row r="19" spans="1:50" x14ac:dyDescent="0.35">
      <c r="A19" t="s">
        <v>10</v>
      </c>
      <c r="B19" t="s">
        <v>12</v>
      </c>
      <c r="C19" t="s">
        <v>28</v>
      </c>
      <c r="D19" t="s">
        <v>118</v>
      </c>
      <c r="E19" t="s">
        <v>119</v>
      </c>
      <c r="F19">
        <v>29.1</v>
      </c>
      <c r="G19">
        <v>7.6</v>
      </c>
      <c r="H19">
        <v>7.1</v>
      </c>
      <c r="I19">
        <v>6</v>
      </c>
      <c r="J19">
        <v>3.2</v>
      </c>
      <c r="K19">
        <v>0.5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54.1</v>
      </c>
      <c r="AM19" s="85">
        <f>AL43</f>
        <v>67.139479905437355</v>
      </c>
      <c r="AN19" s="77">
        <f t="shared" ref="AN19:AN21" si="11">G18</f>
        <v>86</v>
      </c>
      <c r="AO19" s="85">
        <f>AN43</f>
        <v>68.900000000000006</v>
      </c>
      <c r="AP19" s="77">
        <f>H18</f>
        <v>86.4</v>
      </c>
      <c r="AQ19" s="77">
        <f t="shared" si="10"/>
        <v>86.85</v>
      </c>
      <c r="AR19" s="77">
        <f>I18</f>
        <v>87.3</v>
      </c>
      <c r="AS19" s="85">
        <f>AR43</f>
        <v>66.900000000000006</v>
      </c>
      <c r="AT19" s="84">
        <f t="shared" si="9"/>
        <v>87.76</v>
      </c>
      <c r="AU19" s="84">
        <f t="shared" si="9"/>
        <v>88.22</v>
      </c>
      <c r="AV19" s="84">
        <f t="shared" si="9"/>
        <v>88.68</v>
      </c>
      <c r="AW19" s="84">
        <f t="shared" si="9"/>
        <v>89.139999999999986</v>
      </c>
      <c r="AX19" s="77">
        <f>J18</f>
        <v>89.6</v>
      </c>
    </row>
    <row r="20" spans="1:50" x14ac:dyDescent="0.35">
      <c r="A20" t="s">
        <v>45</v>
      </c>
      <c r="B20" t="s">
        <v>12</v>
      </c>
      <c r="C20" t="s">
        <v>28</v>
      </c>
      <c r="D20" t="s">
        <v>118</v>
      </c>
      <c r="E20" t="s">
        <v>119</v>
      </c>
      <c r="F20">
        <v>0.3</v>
      </c>
      <c r="G20">
        <v>0.9</v>
      </c>
      <c r="H20">
        <v>0.8</v>
      </c>
      <c r="I20">
        <v>0.7</v>
      </c>
      <c r="J20">
        <v>0.4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29.1</v>
      </c>
      <c r="AM20" s="85">
        <f>AL44</f>
        <v>16.643026004728135</v>
      </c>
      <c r="AN20" s="77">
        <f t="shared" si="11"/>
        <v>7.6</v>
      </c>
      <c r="AO20" s="85">
        <f>AN44</f>
        <v>18.5</v>
      </c>
      <c r="AP20" s="77">
        <f>H19</f>
        <v>7.1</v>
      </c>
      <c r="AQ20" s="77">
        <f t="shared" si="10"/>
        <v>6.55</v>
      </c>
      <c r="AR20" s="77">
        <f>I19</f>
        <v>6</v>
      </c>
      <c r="AS20" s="85">
        <f>AR44</f>
        <v>15.5</v>
      </c>
      <c r="AT20" s="84">
        <f t="shared" si="9"/>
        <v>5.4400000000000013</v>
      </c>
      <c r="AU20" s="84">
        <f t="shared" si="9"/>
        <v>4.88</v>
      </c>
      <c r="AV20" s="84">
        <f t="shared" si="9"/>
        <v>4.32</v>
      </c>
      <c r="AW20" s="84">
        <f t="shared" si="9"/>
        <v>3.7600000000000007</v>
      </c>
      <c r="AX20" s="77">
        <f>J19</f>
        <v>3.2</v>
      </c>
    </row>
    <row r="21" spans="1:50" ht="15" thickBot="1" x14ac:dyDescent="0.4">
      <c r="A21" t="s">
        <v>8</v>
      </c>
      <c r="B21" t="s">
        <v>12</v>
      </c>
      <c r="C21" t="s">
        <v>28</v>
      </c>
      <c r="D21" t="s">
        <v>118</v>
      </c>
      <c r="E21" t="s">
        <v>119</v>
      </c>
      <c r="F21">
        <v>1.1000000000000001</v>
      </c>
      <c r="G21">
        <v>1.6</v>
      </c>
      <c r="H21">
        <v>1.5</v>
      </c>
      <c r="I21">
        <v>1.2</v>
      </c>
      <c r="J21">
        <v>0.7</v>
      </c>
      <c r="K21">
        <v>0.1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0.3</v>
      </c>
      <c r="AM21" s="85">
        <f>AL45</f>
        <v>2.6477541371158391</v>
      </c>
      <c r="AN21" s="77">
        <f t="shared" si="11"/>
        <v>0.9</v>
      </c>
      <c r="AO21" s="85">
        <f>AN45</f>
        <v>3.1</v>
      </c>
      <c r="AP21" s="77">
        <f>H20</f>
        <v>0.8</v>
      </c>
      <c r="AQ21" s="77">
        <f t="shared" si="10"/>
        <v>0.75</v>
      </c>
      <c r="AR21" s="77">
        <f>I20</f>
        <v>0.7</v>
      </c>
      <c r="AS21" s="85">
        <f>AR45</f>
        <v>3.1</v>
      </c>
      <c r="AT21" s="84">
        <f t="shared" si="9"/>
        <v>0.6399999999999999</v>
      </c>
      <c r="AU21" s="84">
        <f t="shared" si="9"/>
        <v>0.58000000000000007</v>
      </c>
      <c r="AV21" s="84">
        <f t="shared" si="9"/>
        <v>0.52</v>
      </c>
      <c r="AW21" s="84">
        <f t="shared" si="9"/>
        <v>0.46000000000000008</v>
      </c>
      <c r="AX21" s="77">
        <f>J20</f>
        <v>0.4</v>
      </c>
    </row>
    <row r="22" spans="1:50" x14ac:dyDescent="0.35">
      <c r="A22" t="s">
        <v>44</v>
      </c>
      <c r="B22" t="s">
        <v>12</v>
      </c>
      <c r="C22" t="s">
        <v>28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28</v>
      </c>
      <c r="D23" t="s">
        <v>118</v>
      </c>
      <c r="E23" t="s">
        <v>119</v>
      </c>
      <c r="F23">
        <v>8.6</v>
      </c>
      <c r="G23">
        <v>0</v>
      </c>
      <c r="H23">
        <v>0</v>
      </c>
      <c r="I23">
        <v>0</v>
      </c>
      <c r="J23">
        <v>0</v>
      </c>
      <c r="K23"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1.1000000000000001</v>
      </c>
      <c r="AM23" s="85">
        <f>AL46</f>
        <v>8.0378250591016549</v>
      </c>
      <c r="AN23" s="77">
        <f t="shared" ref="AN23" si="13">G21</f>
        <v>1.6</v>
      </c>
      <c r="AO23" s="85">
        <f>AN46</f>
        <v>9.5</v>
      </c>
      <c r="AP23" s="77">
        <f>H21</f>
        <v>1.5</v>
      </c>
      <c r="AQ23" s="77">
        <f t="shared" si="10"/>
        <v>1.35</v>
      </c>
      <c r="AR23" s="77">
        <f>I21</f>
        <v>1.2</v>
      </c>
      <c r="AS23" s="85">
        <f>AR46</f>
        <v>14.6</v>
      </c>
      <c r="AT23" s="84">
        <f t="shared" si="9"/>
        <v>1.0999999999999999</v>
      </c>
      <c r="AU23" s="84">
        <f t="shared" si="9"/>
        <v>1</v>
      </c>
      <c r="AV23" s="84">
        <f t="shared" si="9"/>
        <v>0.89999999999999991</v>
      </c>
      <c r="AW23" s="84">
        <f t="shared" si="9"/>
        <v>0.79999999999999993</v>
      </c>
      <c r="AX23" s="77">
        <f>J21</f>
        <v>0.7</v>
      </c>
    </row>
    <row r="24" spans="1:50" x14ac:dyDescent="0.35">
      <c r="A24" t="s">
        <v>81</v>
      </c>
      <c r="B24" t="s">
        <v>12</v>
      </c>
      <c r="C24" t="s">
        <v>28</v>
      </c>
      <c r="D24" t="s">
        <v>118</v>
      </c>
      <c r="E24" t="s">
        <v>119</v>
      </c>
      <c r="F24">
        <v>2.9</v>
      </c>
      <c r="G24">
        <v>0</v>
      </c>
      <c r="H24">
        <v>0</v>
      </c>
      <c r="I24">
        <v>0</v>
      </c>
      <c r="J24">
        <v>0</v>
      </c>
      <c r="K24"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4</v>
      </c>
      <c r="AN24" s="77">
        <f t="shared" ref="AN24" si="14">G17</f>
        <v>4</v>
      </c>
      <c r="AP24" s="77">
        <f>H17</f>
        <v>4.2</v>
      </c>
      <c r="AQ24" s="77">
        <f t="shared" si="10"/>
        <v>4.5</v>
      </c>
      <c r="AR24" s="77">
        <f>I17</f>
        <v>4.8</v>
      </c>
      <c r="AS24" s="85"/>
      <c r="AT24" s="84">
        <f t="shared" si="9"/>
        <v>5.0599999999999996</v>
      </c>
      <c r="AU24" s="84">
        <f t="shared" si="9"/>
        <v>5.32</v>
      </c>
      <c r="AV24" s="84">
        <f t="shared" si="9"/>
        <v>5.58</v>
      </c>
      <c r="AW24" s="84">
        <f t="shared" si="9"/>
        <v>5.84</v>
      </c>
      <c r="AX24" s="77">
        <f>J17</f>
        <v>6.1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100.1</v>
      </c>
      <c r="G25" s="28">
        <f t="shared" si="15"/>
        <v>100.1</v>
      </c>
      <c r="H25" s="28">
        <f t="shared" si="15"/>
        <v>100</v>
      </c>
      <c r="I25" s="28">
        <f t="shared" si="15"/>
        <v>100</v>
      </c>
      <c r="J25" s="28">
        <f t="shared" si="15"/>
        <v>100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LAM</v>
      </c>
      <c r="D30" s="5" t="s">
        <v>14</v>
      </c>
      <c r="E30" s="5" t="s">
        <v>15</v>
      </c>
      <c r="F30" s="5">
        <f t="shared" ref="F30:K36" si="16">F18-F5</f>
        <v>1.1000000000000001</v>
      </c>
      <c r="G30" s="75">
        <f t="shared" si="16"/>
        <v>0</v>
      </c>
      <c r="H30" s="75">
        <f t="shared" si="16"/>
        <v>-0.19999999999999996</v>
      </c>
      <c r="I30" s="75">
        <f t="shared" si="16"/>
        <v>-0.99999999999999978</v>
      </c>
      <c r="J30" s="75">
        <f t="shared" si="16"/>
        <v>-3</v>
      </c>
      <c r="K30" s="75">
        <f t="shared" si="16"/>
        <v>-0.19999999999999998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LAM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LAM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-9.9999999999999978E-2</v>
      </c>
      <c r="I32" s="75">
        <f t="shared" si="16"/>
        <v>-0.60000000000000009</v>
      </c>
      <c r="J32" s="75">
        <f t="shared" si="16"/>
        <v>-1.5</v>
      </c>
      <c r="K32" s="75">
        <f t="shared" si="16"/>
        <v>-0.2</v>
      </c>
    </row>
    <row r="33" spans="1:46" x14ac:dyDescent="0.35">
      <c r="A33" s="5" t="s">
        <v>10</v>
      </c>
      <c r="B33" s="5" t="s">
        <v>53</v>
      </c>
      <c r="C33" s="5" t="str">
        <f>C7</f>
        <v>LAM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0.70000000000000018</v>
      </c>
      <c r="I33" s="75">
        <f t="shared" si="16"/>
        <v>2.1000000000000005</v>
      </c>
      <c r="J33" s="75">
        <f t="shared" si="16"/>
        <v>-1.1999999999999997</v>
      </c>
      <c r="K33" s="75">
        <f t="shared" si="16"/>
        <v>-14.7</v>
      </c>
    </row>
    <row r="34" spans="1:46" x14ac:dyDescent="0.35">
      <c r="A34" s="5" t="s">
        <v>11</v>
      </c>
      <c r="B34" s="5" t="s">
        <v>53</v>
      </c>
      <c r="C34" s="5" t="str">
        <f>C6</f>
        <v>LAM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-0.29999999999999716</v>
      </c>
      <c r="I34" s="75">
        <f t="shared" si="16"/>
        <v>-0.5</v>
      </c>
      <c r="J34" s="75">
        <f t="shared" si="16"/>
        <v>5.6999999999999886</v>
      </c>
      <c r="K34" s="75">
        <f t="shared" si="16"/>
        <v>15.100000000000009</v>
      </c>
    </row>
    <row r="35" spans="1:46" x14ac:dyDescent="0.35">
      <c r="A35" s="33" t="s">
        <v>80</v>
      </c>
      <c r="B35" s="5" t="s">
        <v>53</v>
      </c>
      <c r="C35" s="5" t="str">
        <f>C5</f>
        <v>LAM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</v>
      </c>
      <c r="J35" s="75">
        <f t="shared" si="16"/>
        <v>0</v>
      </c>
      <c r="K35" s="75">
        <f t="shared" si="16"/>
        <v>0</v>
      </c>
    </row>
    <row r="36" spans="1:46" x14ac:dyDescent="0.35">
      <c r="A36" s="10" t="s">
        <v>81</v>
      </c>
      <c r="B36" s="10" t="s">
        <v>53</v>
      </c>
      <c r="C36" s="10" t="str">
        <f>C10</f>
        <v>LAM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</v>
      </c>
      <c r="I36" s="10">
        <f t="shared" si="16"/>
        <v>0</v>
      </c>
      <c r="J36" s="10">
        <f t="shared" si="16"/>
        <v>0</v>
      </c>
      <c r="K36" s="10">
        <f t="shared" si="16"/>
        <v>0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1.1000000000000001</v>
      </c>
      <c r="G37" s="2">
        <f t="shared" ref="G37" si="17">SUM(G30:G36)</f>
        <v>0</v>
      </c>
      <c r="H37" s="2">
        <f t="shared" ref="H37" si="18">SUM(H30:H36)</f>
        <v>0.10000000000000309</v>
      </c>
      <c r="I37" s="2">
        <f t="shared" ref="I37" si="19">SUM(I30:I36)</f>
        <v>6.6613381477509392E-16</v>
      </c>
      <c r="J37" s="2">
        <f t="shared" ref="J37" si="20">SUM(J30:J36)</f>
        <v>-1.0658141036401503E-14</v>
      </c>
      <c r="K37" s="2">
        <f>SUM(K30:K36)</f>
        <v>8.8817841970012523E-15</v>
      </c>
    </row>
    <row r="39" spans="1:46" ht="21" x14ac:dyDescent="0.5">
      <c r="A39" s="32" t="s">
        <v>66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28</v>
      </c>
      <c r="D42" t="s">
        <v>51</v>
      </c>
      <c r="E42" t="s">
        <v>52</v>
      </c>
      <c r="F42">
        <v>8.5</v>
      </c>
      <c r="G42">
        <v>9.5</v>
      </c>
      <c r="H42">
        <v>10.6</v>
      </c>
      <c r="I42">
        <v>14.6</v>
      </c>
      <c r="J42">
        <v>16.399999999999999</v>
      </c>
      <c r="AK42" s="77" t="s">
        <v>138</v>
      </c>
      <c r="AL42" s="77">
        <f>0.5*(AL17+AN17+AL18+AN18)</f>
        <v>5.75</v>
      </c>
      <c r="AN42" s="77">
        <f>0.5*(AN17+AP17+AN18+AP18)</f>
        <v>0</v>
      </c>
      <c r="AR42" s="77">
        <f>AR17+AR18</f>
        <v>0</v>
      </c>
    </row>
    <row r="43" spans="1:46" x14ac:dyDescent="0.35">
      <c r="A43" t="s">
        <v>9</v>
      </c>
      <c r="B43" t="s">
        <v>12</v>
      </c>
      <c r="C43" t="s">
        <v>28</v>
      </c>
      <c r="D43" t="s">
        <v>51</v>
      </c>
      <c r="E43" t="s">
        <v>52</v>
      </c>
      <c r="F43">
        <v>2.8</v>
      </c>
      <c r="G43">
        <v>3.1</v>
      </c>
      <c r="H43">
        <v>3.1</v>
      </c>
      <c r="I43">
        <v>3.1</v>
      </c>
      <c r="J43">
        <v>3.5</v>
      </c>
      <c r="AK43" s="77" t="s">
        <v>85</v>
      </c>
      <c r="AL43" s="85">
        <f>100*F45/(100+AL$42)</f>
        <v>67.139479905437355</v>
      </c>
      <c r="AM43" s="85"/>
      <c r="AN43" s="85">
        <f>100*G45/(100+AN$42)</f>
        <v>68.900000000000006</v>
      </c>
      <c r="AO43" s="85"/>
      <c r="AR43" s="85">
        <f>100*I45/(100+AR$42)</f>
        <v>66.900000000000006</v>
      </c>
    </row>
    <row r="44" spans="1:46" x14ac:dyDescent="0.35">
      <c r="A44" t="s">
        <v>10</v>
      </c>
      <c r="B44" t="s">
        <v>12</v>
      </c>
      <c r="C44" t="s">
        <v>28</v>
      </c>
      <c r="D44" t="s">
        <v>51</v>
      </c>
      <c r="E44" t="s">
        <v>52</v>
      </c>
      <c r="F44">
        <v>17.600000000000001</v>
      </c>
      <c r="G44">
        <v>18.5</v>
      </c>
      <c r="H44">
        <v>17.899999999999999</v>
      </c>
      <c r="I44">
        <v>15.5</v>
      </c>
      <c r="J44">
        <v>15.6</v>
      </c>
      <c r="AK44" s="77" t="s">
        <v>86</v>
      </c>
      <c r="AL44" s="85">
        <f>100*F44/(100+AL$42)</f>
        <v>16.643026004728135</v>
      </c>
      <c r="AM44" s="85"/>
      <c r="AN44" s="85">
        <f>100*G44/(100+AN$42)</f>
        <v>18.5</v>
      </c>
      <c r="AO44" s="85"/>
      <c r="AR44" s="85">
        <f>100*I44/(100+AR$42)</f>
        <v>15.5</v>
      </c>
    </row>
    <row r="45" spans="1:46" x14ac:dyDescent="0.35">
      <c r="A45" t="s">
        <v>11</v>
      </c>
      <c r="B45" t="s">
        <v>12</v>
      </c>
      <c r="C45" t="s">
        <v>28</v>
      </c>
      <c r="D45" t="s">
        <v>51</v>
      </c>
      <c r="E45" t="s">
        <v>52</v>
      </c>
      <c r="F45">
        <v>71</v>
      </c>
      <c r="G45">
        <v>68.900000000000006</v>
      </c>
      <c r="H45">
        <v>68.5</v>
      </c>
      <c r="I45">
        <v>66.900000000000006</v>
      </c>
      <c r="J45">
        <v>64.400000000000006</v>
      </c>
      <c r="AK45" s="77" t="s">
        <v>87</v>
      </c>
      <c r="AL45" s="85">
        <f>100*F43/(100+AL$42)</f>
        <v>2.6477541371158391</v>
      </c>
      <c r="AM45" s="85"/>
      <c r="AN45" s="85">
        <f>100*G43/(100+AN$42)</f>
        <v>3.1</v>
      </c>
      <c r="AO45" s="85"/>
      <c r="AR45" s="85">
        <f>100*I43/(100+AR$42)</f>
        <v>3.1</v>
      </c>
    </row>
    <row r="46" spans="1:46" x14ac:dyDescent="0.35">
      <c r="AK46" s="77" t="s">
        <v>137</v>
      </c>
      <c r="AL46" s="85">
        <f>100*F42/(100+AL$42)</f>
        <v>8.0378250591016549</v>
      </c>
      <c r="AM46" s="85"/>
      <c r="AN46" s="85">
        <f>100*G42/(100+AN$42)</f>
        <v>9.5</v>
      </c>
      <c r="AO46" s="85"/>
      <c r="AR46" s="85">
        <f>100*I42/(100+AR$42)</f>
        <v>14.6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0.232774877372151</v>
      </c>
      <c r="E57">
        <v>0.23322060655910301</v>
      </c>
      <c r="F57">
        <v>0.22926083000858999</v>
      </c>
      <c r="G57">
        <v>0.23391349307103601</v>
      </c>
      <c r="H57">
        <v>0.24466030481899201</v>
      </c>
      <c r="I57">
        <v>0.25939001510738802</v>
      </c>
      <c r="J57">
        <v>0.27023271921690101</v>
      </c>
      <c r="K57">
        <v>0.28130198635397802</v>
      </c>
      <c r="L57">
        <v>0.29262161311388601</v>
      </c>
      <c r="M57">
        <v>0.30437082261217502</v>
      </c>
      <c r="N57">
        <v>0.31639327506346299</v>
      </c>
      <c r="O57">
        <v>0.34087212846406501</v>
      </c>
      <c r="P57">
        <v>0.36619420526202401</v>
      </c>
      <c r="Q57">
        <v>0.39248408709337002</v>
      </c>
      <c r="R57">
        <v>0.419669060998281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0.18088453116297701</v>
      </c>
      <c r="E58">
        <v>0.18060305643932001</v>
      </c>
      <c r="F58">
        <v>0.17487993824728901</v>
      </c>
      <c r="G58">
        <v>0.176803404762225</v>
      </c>
      <c r="H58">
        <v>0.182796197862229</v>
      </c>
      <c r="I58">
        <v>0.190365265726301</v>
      </c>
      <c r="J58">
        <v>0.19914037727332301</v>
      </c>
      <c r="K58">
        <v>0.20783983629105901</v>
      </c>
      <c r="L58">
        <v>0.21652652093675501</v>
      </c>
      <c r="M58">
        <v>0.22593525602186601</v>
      </c>
      <c r="N58">
        <v>0.235999624705137</v>
      </c>
      <c r="O58">
        <v>0.25596671218169798</v>
      </c>
      <c r="P58">
        <v>0.277201812737635</v>
      </c>
      <c r="Q58">
        <v>0.300132413594908</v>
      </c>
      <c r="R58">
        <v>0.32485499562069498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0.44075351964096599</v>
      </c>
      <c r="E59">
        <v>0.39559389008912899</v>
      </c>
      <c r="F59">
        <v>0.34783649432847003</v>
      </c>
      <c r="G59">
        <v>0.35822940460289099</v>
      </c>
      <c r="H59">
        <v>0.36744892184787098</v>
      </c>
      <c r="I59">
        <v>0.37185920142005602</v>
      </c>
      <c r="J59">
        <v>0.377503652429862</v>
      </c>
      <c r="K59">
        <v>0.38540132690029599</v>
      </c>
      <c r="L59">
        <v>0.393743242504631</v>
      </c>
      <c r="M59">
        <v>0.40270268898150402</v>
      </c>
      <c r="N59">
        <v>0.413569244170857</v>
      </c>
      <c r="O59">
        <v>0.43420650623849899</v>
      </c>
      <c r="P59">
        <v>0.452758322114446</v>
      </c>
      <c r="Q59">
        <v>0.473849696820697</v>
      </c>
      <c r="R59">
        <v>0.497818926856467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0.15971031365680799</v>
      </c>
      <c r="E60">
        <v>0.15277736839205699</v>
      </c>
      <c r="F60">
        <v>0.14324444918507601</v>
      </c>
      <c r="G60">
        <v>0.149806324145036</v>
      </c>
      <c r="H60">
        <v>0.14947326610214001</v>
      </c>
      <c r="I60">
        <v>0.14778583580499</v>
      </c>
      <c r="J60">
        <v>0.15507505458792001</v>
      </c>
      <c r="K60">
        <v>0.160478665690166</v>
      </c>
      <c r="L60">
        <v>0.16459076189482999</v>
      </c>
      <c r="M60">
        <v>0.17243113845640701</v>
      </c>
      <c r="N60">
        <v>0.18285502193587699</v>
      </c>
      <c r="O60">
        <v>0.19238359861682899</v>
      </c>
      <c r="P60">
        <v>0.19585524738394999</v>
      </c>
      <c r="Q60">
        <v>0.196950740798296</v>
      </c>
      <c r="R60">
        <v>0.19960581605477701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0.81573154448295504</v>
      </c>
      <c r="E61">
        <v>0.73716773603444696</v>
      </c>
      <c r="F61">
        <v>0.63994069987868296</v>
      </c>
      <c r="G61">
        <v>0.65781403790463699</v>
      </c>
      <c r="H61">
        <v>0.67445011449105796</v>
      </c>
      <c r="I61">
        <v>0.68146279096448004</v>
      </c>
      <c r="J61">
        <v>0.68701935891840704</v>
      </c>
      <c r="K61">
        <v>0.69741951155383797</v>
      </c>
      <c r="L61">
        <v>0.70852907546281496</v>
      </c>
      <c r="M61">
        <v>0.71818205564924797</v>
      </c>
      <c r="N61">
        <v>0.72927070322224996</v>
      </c>
      <c r="O61">
        <v>0.75077956556706904</v>
      </c>
      <c r="P61">
        <v>0.76409532526097401</v>
      </c>
      <c r="Q61">
        <v>0.77921128198859502</v>
      </c>
      <c r="R61">
        <v>0.79442480600667398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0.61789447012891596</v>
      </c>
      <c r="E62">
        <v>0.62389162622039995</v>
      </c>
      <c r="F62">
        <v>0.59549625713611198</v>
      </c>
      <c r="G62">
        <v>0.62643188411093698</v>
      </c>
      <c r="H62">
        <v>0.69649227900236499</v>
      </c>
      <c r="I62">
        <v>0.78344647766165798</v>
      </c>
      <c r="J62">
        <v>0.87894149522410503</v>
      </c>
      <c r="K62">
        <v>0.982358121805193</v>
      </c>
      <c r="L62">
        <v>1.0949117204894501</v>
      </c>
      <c r="M62">
        <v>1.21830700597456</v>
      </c>
      <c r="N62">
        <v>1.3522818483007299</v>
      </c>
      <c r="O62">
        <v>1.65041907715924</v>
      </c>
      <c r="P62">
        <v>1.9933393391779499</v>
      </c>
      <c r="Q62">
        <v>2.3850412857901699</v>
      </c>
      <c r="R62">
        <v>2.8275652205691801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0.19772623044125301</v>
      </c>
      <c r="E63">
        <v>0.19964532039052801</v>
      </c>
      <c r="F63">
        <v>0.19055880228355601</v>
      </c>
      <c r="G63">
        <v>0.20045820291550001</v>
      </c>
      <c r="H63">
        <v>0.22287752928075699</v>
      </c>
      <c r="I63">
        <v>0.25070287285172999</v>
      </c>
      <c r="J63">
        <v>0.281261278471714</v>
      </c>
      <c r="K63">
        <v>0.31435459897766199</v>
      </c>
      <c r="L63">
        <v>0.35037175055662401</v>
      </c>
      <c r="M63">
        <v>0.38985824191186003</v>
      </c>
      <c r="N63">
        <v>0.43273019145623298</v>
      </c>
      <c r="O63">
        <v>0.52813410469095801</v>
      </c>
      <c r="P63">
        <v>0.63786858853694395</v>
      </c>
      <c r="Q63">
        <v>0.76321321145285503</v>
      </c>
      <c r="R63">
        <v>0.90482087058213601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0.21462633539124301</v>
      </c>
      <c r="E64">
        <v>0.220235530163117</v>
      </c>
      <c r="F64">
        <v>0.224820229417766</v>
      </c>
      <c r="G64">
        <v>0.232411815296893</v>
      </c>
      <c r="H64">
        <v>0.24038618706168599</v>
      </c>
      <c r="I64">
        <v>0.25278157033896198</v>
      </c>
      <c r="J64">
        <v>0.26379568556585498</v>
      </c>
      <c r="K64">
        <v>0.276223542489338</v>
      </c>
      <c r="L64">
        <v>0.28937017509236601</v>
      </c>
      <c r="M64">
        <v>0.30265777711410802</v>
      </c>
      <c r="N64">
        <v>0.31569570486333898</v>
      </c>
      <c r="O64">
        <v>0.34068122946780899</v>
      </c>
      <c r="P64">
        <v>0.364975846995788</v>
      </c>
      <c r="Q64">
        <v>0.38954357378298399</v>
      </c>
      <c r="R64">
        <v>0.41510005975395098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LAM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0.32479107237633398</v>
      </c>
      <c r="E70" s="5">
        <f t="shared" ref="E70:G76" si="28">(D70+F70)/2</f>
        <v>0.17278885050420967</v>
      </c>
      <c r="F70" s="5">
        <f t="shared" si="21"/>
        <v>2.0786628632085375E-2</v>
      </c>
      <c r="G70" s="5">
        <f t="shared" si="28"/>
        <v>1.6889135763569367E-2</v>
      </c>
      <c r="H70" s="5">
        <f t="shared" si="22"/>
        <v>1.2991642895053359E-2</v>
      </c>
      <c r="I70" s="5">
        <f t="shared" si="23"/>
        <v>1.1367687533171689E-2</v>
      </c>
      <c r="J70" s="5">
        <f t="shared" si="23"/>
        <v>9.7437321712900184E-3</v>
      </c>
      <c r="K70" s="5">
        <f t="shared" si="23"/>
        <v>8.1197768094083481E-3</v>
      </c>
      <c r="L70" s="5">
        <f t="shared" si="24"/>
        <v>6.4958214475266795E-3</v>
      </c>
      <c r="M70" s="5">
        <f t="shared" si="25"/>
        <v>6.1710303751503458E-3</v>
      </c>
      <c r="N70" s="5">
        <f t="shared" si="25"/>
        <v>5.8462393027740121E-3</v>
      </c>
      <c r="O70" s="5">
        <f t="shared" si="25"/>
        <v>5.1966571580213438E-3</v>
      </c>
      <c r="P70" s="5">
        <f t="shared" si="25"/>
        <v>4.5470750132686755E-3</v>
      </c>
      <c r="Q70" s="5">
        <f t="shared" si="25"/>
        <v>3.897492868516008E-3</v>
      </c>
      <c r="R70" s="5">
        <f t="shared" si="26"/>
        <v>3.2479107237633397E-3</v>
      </c>
      <c r="S70" s="5"/>
      <c r="T70" s="5"/>
      <c r="U70" s="5"/>
      <c r="V70" s="5"/>
      <c r="W70" s="5"/>
      <c r="X70" s="5" t="s">
        <v>86</v>
      </c>
      <c r="Y70" s="77" t="str">
        <f t="shared" si="27"/>
        <v>LAM</v>
      </c>
      <c r="Z70" s="5">
        <f>F70/MAX(F$69:F$70)</f>
        <v>2.0786628632085375E-2</v>
      </c>
      <c r="AA70" s="5">
        <f>H70/MAX(H$69:H$70)</f>
        <v>1.2991642895053359E-2</v>
      </c>
      <c r="AB70" s="5">
        <f>L70/MAX(L$69:L$70)</f>
        <v>6.4958214475266795E-3</v>
      </c>
      <c r="AC70" s="5">
        <f>Q70/MAX(Q$69:Q$70)</f>
        <v>3.897492868516008E-3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1.37290739927539E-2</v>
      </c>
      <c r="E71" s="5">
        <f t="shared" si="28"/>
        <v>6.9846663938135465E-3</v>
      </c>
      <c r="F71" s="5">
        <f t="shared" si="21"/>
        <v>2.4025879487319326E-4</v>
      </c>
      <c r="G71" s="5">
        <f t="shared" si="28"/>
        <v>2.9174282234602038E-4</v>
      </c>
      <c r="H71" s="5">
        <f t="shared" si="22"/>
        <v>3.4322684981884748E-4</v>
      </c>
      <c r="I71" s="5">
        <f t="shared" si="23"/>
        <v>3.7754953480073221E-4</v>
      </c>
      <c r="J71" s="5">
        <f t="shared" si="23"/>
        <v>4.1187221978261699E-4</v>
      </c>
      <c r="K71" s="5">
        <f t="shared" si="23"/>
        <v>4.4619490476450173E-4</v>
      </c>
      <c r="L71" s="5">
        <f t="shared" si="24"/>
        <v>4.8051758974638646E-4</v>
      </c>
      <c r="M71" s="5">
        <f t="shared" si="25"/>
        <v>4.5992397875725563E-4</v>
      </c>
      <c r="N71" s="5">
        <f t="shared" si="25"/>
        <v>4.393303677681248E-4</v>
      </c>
      <c r="O71" s="5">
        <f t="shared" si="25"/>
        <v>3.9814314578986309E-4</v>
      </c>
      <c r="P71" s="5">
        <f t="shared" si="25"/>
        <v>3.5695592381160138E-4</v>
      </c>
      <c r="Q71" s="5">
        <f t="shared" si="25"/>
        <v>3.1576870183333973E-4</v>
      </c>
      <c r="R71" s="5">
        <f t="shared" si="26"/>
        <v>2.7458147985507801E-4</v>
      </c>
      <c r="S71" s="5"/>
      <c r="T71" s="5"/>
      <c r="U71" s="5"/>
      <c r="V71" s="5"/>
      <c r="W71" s="5"/>
      <c r="X71" s="5" t="s">
        <v>97</v>
      </c>
      <c r="Y71" s="77" t="str">
        <f t="shared" si="27"/>
        <v>LAM</v>
      </c>
      <c r="Z71" s="5">
        <f t="shared" ref="Z71:Z76" si="29">F71/MAX(F$71:F$76)</f>
        <v>4.2712674644123242E-3</v>
      </c>
      <c r="AA71" s="5">
        <f t="shared" ref="AA71:AA76" si="30">H71/MAX(H$71:H$76)</f>
        <v>4.2243304593088922E-3</v>
      </c>
      <c r="AB71" s="5">
        <f t="shared" ref="AB71:AB76" si="31">L71/MAX(L$71:L$76)</f>
        <v>9.6103517949277292E-4</v>
      </c>
      <c r="AC71" s="5">
        <f t="shared" ref="AC71:AC76" si="32">Q71/MAX(Q$71:Q$76)</f>
        <v>9.8064814233956424E-5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2.1578268268127201E-3</v>
      </c>
      <c r="E72" s="5">
        <f t="shared" si="28"/>
        <v>1.1146524202254459E-3</v>
      </c>
      <c r="F72" s="5">
        <f t="shared" si="21"/>
        <v>7.1478013638171358E-5</v>
      </c>
      <c r="G72" s="5">
        <f t="shared" si="28"/>
        <v>8.9684677489403679E-5</v>
      </c>
      <c r="H72" s="5">
        <f t="shared" si="22"/>
        <v>1.07891341340636E-4</v>
      </c>
      <c r="I72" s="5">
        <f t="shared" si="23"/>
        <v>1.3486417667579498E-4</v>
      </c>
      <c r="J72" s="5">
        <f t="shared" si="23"/>
        <v>1.6183701201095399E-4</v>
      </c>
      <c r="K72" s="5">
        <f t="shared" si="23"/>
        <v>1.8880984734611299E-4</v>
      </c>
      <c r="L72" s="5">
        <f t="shared" si="24"/>
        <v>2.15782682681272E-4</v>
      </c>
      <c r="M72" s="5">
        <f t="shared" si="25"/>
        <v>2.0930920220083385E-4</v>
      </c>
      <c r="N72" s="5">
        <f t="shared" si="25"/>
        <v>2.0283572172039569E-4</v>
      </c>
      <c r="O72" s="5">
        <f t="shared" si="25"/>
        <v>1.8988876075951935E-4</v>
      </c>
      <c r="P72" s="5">
        <f t="shared" si="25"/>
        <v>1.7694179979864307E-4</v>
      </c>
      <c r="Q72" s="5">
        <f t="shared" si="25"/>
        <v>1.6399483883776673E-4</v>
      </c>
      <c r="R72" s="5">
        <f t="shared" si="26"/>
        <v>1.5104787787689042E-4</v>
      </c>
      <c r="S72" s="5"/>
      <c r="T72" s="5"/>
      <c r="U72" s="5"/>
      <c r="V72" s="5"/>
      <c r="W72" s="5"/>
      <c r="X72" s="5" t="s">
        <v>98</v>
      </c>
      <c r="Y72" s="77" t="str">
        <f t="shared" si="27"/>
        <v>LAM</v>
      </c>
      <c r="Z72" s="5">
        <f t="shared" si="29"/>
        <v>1.2707202424563798E-3</v>
      </c>
      <c r="AA72" s="5">
        <f t="shared" si="30"/>
        <v>1.3278934318847507E-3</v>
      </c>
      <c r="AB72" s="5">
        <f t="shared" si="31"/>
        <v>4.31565365362544E-4</v>
      </c>
      <c r="AC72" s="5">
        <f t="shared" si="32"/>
        <v>5.0930074173219482E-5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1.10587616576936E-4</v>
      </c>
      <c r="E73" s="5">
        <f t="shared" si="28"/>
        <v>1.10587616576936E-4</v>
      </c>
      <c r="F73" s="5">
        <f t="shared" si="21"/>
        <v>1.10587616576936E-4</v>
      </c>
      <c r="G73" s="5">
        <f t="shared" si="28"/>
        <v>1.10587616576936E-4</v>
      </c>
      <c r="H73" s="5">
        <f t="shared" si="22"/>
        <v>1.10587616576936E-4</v>
      </c>
      <c r="I73" s="5">
        <f t="shared" si="23"/>
        <v>1.10587616576936E-4</v>
      </c>
      <c r="J73" s="5">
        <f t="shared" si="23"/>
        <v>1.10587616576936E-4</v>
      </c>
      <c r="K73" s="5">
        <f t="shared" si="23"/>
        <v>1.10587616576936E-4</v>
      </c>
      <c r="L73" s="5">
        <f t="shared" si="24"/>
        <v>1.10587616576936E-4</v>
      </c>
      <c r="M73" s="5">
        <f t="shared" si="25"/>
        <v>1.0948174041116664E-4</v>
      </c>
      <c r="N73" s="5">
        <f t="shared" si="25"/>
        <v>1.0837586424539728E-4</v>
      </c>
      <c r="O73" s="5">
        <f t="shared" si="25"/>
        <v>1.0616411191385856E-4</v>
      </c>
      <c r="P73" s="5">
        <f t="shared" si="25"/>
        <v>1.0395235958231985E-4</v>
      </c>
      <c r="Q73" s="5">
        <f t="shared" si="25"/>
        <v>1.0174060725078112E-4</v>
      </c>
      <c r="R73" s="5">
        <f t="shared" si="26"/>
        <v>9.95288549192424E-5</v>
      </c>
      <c r="S73" s="5"/>
      <c r="T73" s="5"/>
      <c r="U73" s="5"/>
      <c r="V73" s="5"/>
      <c r="W73" s="5"/>
      <c r="X73" s="5" t="s">
        <v>89</v>
      </c>
      <c r="Y73" s="77" t="str">
        <f t="shared" si="27"/>
        <v>LAM</v>
      </c>
      <c r="Z73" s="5">
        <f t="shared" si="29"/>
        <v>1.966002072478862E-3</v>
      </c>
      <c r="AA73" s="5">
        <f t="shared" si="30"/>
        <v>1.3610783578699814E-3</v>
      </c>
      <c r="AB73" s="5">
        <f t="shared" si="31"/>
        <v>2.2117523315387199E-4</v>
      </c>
      <c r="AC73" s="5">
        <f t="shared" si="32"/>
        <v>3.1596461879124574E-5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LAM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1.09105680966422E-2</v>
      </c>
      <c r="E75" s="5">
        <f t="shared" si="28"/>
        <v>5.5405228615761169E-3</v>
      </c>
      <c r="F75" s="5">
        <f t="shared" si="21"/>
        <v>1.7047762651003438E-4</v>
      </c>
      <c r="G75" s="5">
        <f t="shared" si="28"/>
        <v>2.0798270434224192E-4</v>
      </c>
      <c r="H75" s="5">
        <f t="shared" si="22"/>
        <v>2.4548778217444947E-4</v>
      </c>
      <c r="I75" s="5">
        <f t="shared" si="23"/>
        <v>5.1143287953010308E-4</v>
      </c>
      <c r="J75" s="5">
        <f t="shared" si="23"/>
        <v>7.7737797688575674E-4</v>
      </c>
      <c r="K75" s="5">
        <f t="shared" si="23"/>
        <v>1.0433230742414104E-3</v>
      </c>
      <c r="L75" s="5">
        <f t="shared" si="24"/>
        <v>1.309268171597064E-3</v>
      </c>
      <c r="M75" s="5">
        <f t="shared" si="25"/>
        <v>2.2693981641015775E-3</v>
      </c>
      <c r="N75" s="5">
        <f t="shared" si="25"/>
        <v>3.2295281566060911E-3</v>
      </c>
      <c r="O75" s="5">
        <f t="shared" si="25"/>
        <v>5.1497881416151178E-3</v>
      </c>
      <c r="P75" s="5">
        <f t="shared" si="25"/>
        <v>7.0700481266241458E-3</v>
      </c>
      <c r="Q75" s="5">
        <f t="shared" si="25"/>
        <v>8.9903081116331721E-3</v>
      </c>
      <c r="R75" s="5">
        <f t="shared" si="26"/>
        <v>1.09105680966422E-2</v>
      </c>
      <c r="S75" s="5"/>
      <c r="T75" s="5"/>
      <c r="U75" s="5"/>
      <c r="V75" s="5"/>
      <c r="W75" s="5"/>
      <c r="X75" s="5" t="s">
        <v>91</v>
      </c>
      <c r="Y75" s="77" t="str">
        <f t="shared" si="27"/>
        <v>LAM</v>
      </c>
      <c r="Z75" s="5">
        <f t="shared" si="29"/>
        <v>3.0307133601783888E-3</v>
      </c>
      <c r="AA75" s="5">
        <f t="shared" si="30"/>
        <v>3.0213880883009163E-3</v>
      </c>
      <c r="AB75" s="5">
        <f t="shared" si="31"/>
        <v>2.6185363431941279E-3</v>
      </c>
      <c r="AC75" s="5">
        <f t="shared" si="32"/>
        <v>2.7920211526811091E-3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0.40367986893635499</v>
      </c>
      <c r="E76" s="5">
        <f t="shared" si="28"/>
        <v>0.2144549303724386</v>
      </c>
      <c r="F76" s="5">
        <f t="shared" si="21"/>
        <v>2.5229991808522187E-2</v>
      </c>
      <c r="G76" s="5">
        <f t="shared" si="28"/>
        <v>3.784498771278328E-2</v>
      </c>
      <c r="H76" s="5">
        <f t="shared" si="22"/>
        <v>5.0459983617044374E-2</v>
      </c>
      <c r="I76" s="5">
        <f t="shared" si="23"/>
        <v>6.9382477473436011E-2</v>
      </c>
      <c r="J76" s="5">
        <f t="shared" si="23"/>
        <v>8.8304971329827661E-2</v>
      </c>
      <c r="K76" s="5">
        <f t="shared" si="23"/>
        <v>0.10722746518621931</v>
      </c>
      <c r="L76" s="5">
        <f t="shared" si="24"/>
        <v>0.12614995904261095</v>
      </c>
      <c r="M76" s="5">
        <f t="shared" si="25"/>
        <v>0.12614995904261095</v>
      </c>
      <c r="N76" s="5">
        <f t="shared" si="25"/>
        <v>0.12614995904261095</v>
      </c>
      <c r="O76" s="5">
        <f t="shared" si="25"/>
        <v>0.12614995904261095</v>
      </c>
      <c r="P76" s="5">
        <f t="shared" si="25"/>
        <v>0.12614995904261095</v>
      </c>
      <c r="Q76" s="5">
        <f t="shared" si="25"/>
        <v>0.12614995904261095</v>
      </c>
      <c r="R76" s="5">
        <f t="shared" si="26"/>
        <v>0.12614995904261095</v>
      </c>
      <c r="S76" s="5"/>
      <c r="T76" s="5"/>
      <c r="U76" s="5"/>
      <c r="V76" s="5"/>
      <c r="W76" s="5"/>
      <c r="X76" s="5" t="s">
        <v>92</v>
      </c>
      <c r="Y76" s="77" t="str">
        <f>Y75</f>
        <v>LAM</v>
      </c>
      <c r="Z76" s="5">
        <f t="shared" si="29"/>
        <v>0.44853318770706108</v>
      </c>
      <c r="AA76" s="5">
        <f t="shared" si="30"/>
        <v>0.62104595220977687</v>
      </c>
      <c r="AB76" s="5">
        <f t="shared" si="31"/>
        <v>0.2522999180852219</v>
      </c>
      <c r="AC76" s="5">
        <f t="shared" si="32"/>
        <v>3.9177005913854326E-2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28.382199861419661</v>
      </c>
      <c r="E78" s="39">
        <f t="shared" si="33"/>
        <v>23.682540504394311</v>
      </c>
      <c r="F78" s="39">
        <f t="shared" si="33"/>
        <v>19.705363349691197</v>
      </c>
      <c r="G78" s="39">
        <f t="shared" si="33"/>
        <v>18.816638427958868</v>
      </c>
      <c r="H78" s="39">
        <f t="shared" si="33"/>
        <v>17.094822290388375</v>
      </c>
      <c r="I78" s="39">
        <f t="shared" si="33"/>
        <v>15.176242694665703</v>
      </c>
      <c r="J78" s="39">
        <f t="shared" si="33"/>
        <v>13.939505805715363</v>
      </c>
      <c r="K78" s="39">
        <f t="shared" si="33"/>
        <v>12.825272229451762</v>
      </c>
      <c r="L78" s="39">
        <f t="shared" si="33"/>
        <v>11.817055331376906</v>
      </c>
      <c r="M78" s="39">
        <f t="shared" si="33"/>
        <v>10.915176876655888</v>
      </c>
      <c r="N78" s="39">
        <f t="shared" si="33"/>
        <v>10.094507785870562</v>
      </c>
      <c r="O78" s="39">
        <f t="shared" si="33"/>
        <v>8.6856259111517389</v>
      </c>
      <c r="P78" s="39">
        <f t="shared" si="33"/>
        <v>7.5163971066621311</v>
      </c>
      <c r="Q78" s="39">
        <f t="shared" si="33"/>
        <v>6.5349291813315133</v>
      </c>
      <c r="R78" s="39">
        <f t="shared" si="33"/>
        <v>5.708655391728457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47.171401735972722</v>
      </c>
      <c r="E79" s="39">
        <f t="shared" si="34"/>
        <v>23.372539631511525</v>
      </c>
      <c r="F79" s="39">
        <f t="shared" si="34"/>
        <v>2.5417525374980707</v>
      </c>
      <c r="G79" s="39">
        <f t="shared" si="34"/>
        <v>3.3535327546645561</v>
      </c>
      <c r="H79" s="39">
        <f t="shared" si="34"/>
        <v>3.9348447709695624</v>
      </c>
      <c r="I79" s="39">
        <f t="shared" si="34"/>
        <v>4.7640991530112728</v>
      </c>
      <c r="J79" s="39">
        <f t="shared" si="34"/>
        <v>5.3247506769790895</v>
      </c>
      <c r="K79" s="39">
        <f t="shared" si="34"/>
        <v>5.592115573396554</v>
      </c>
      <c r="L79" s="39">
        <f t="shared" si="34"/>
        <v>5.6741959389057648</v>
      </c>
      <c r="M79" s="39">
        <f t="shared" si="34"/>
        <v>5.1012004678692486</v>
      </c>
      <c r="N79" s="39">
        <f t="shared" si="34"/>
        <v>4.5661153227067297</v>
      </c>
      <c r="O79" s="39">
        <f t="shared" si="34"/>
        <v>3.6708646873387463</v>
      </c>
      <c r="P79" s="39">
        <f t="shared" si="34"/>
        <v>2.9703109796898439</v>
      </c>
      <c r="Q79" s="39">
        <f t="shared" si="34"/>
        <v>2.4163310344496209</v>
      </c>
      <c r="R79" s="39">
        <f t="shared" si="34"/>
        <v>1.972376994931426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0.91880341880341876</v>
      </c>
      <c r="G84" s="44">
        <f t="shared" ref="G84:G92" si="35">F109</f>
        <v>0.96550790072963977</v>
      </c>
      <c r="H84" s="45">
        <f>F84-G84</f>
        <v>-4.6704481926221009E-2</v>
      </c>
      <c r="I84" s="5"/>
      <c r="J84" s="43">
        <f>J86/(J86+J87)</f>
        <v>0.92406417112299466</v>
      </c>
      <c r="K84" s="44">
        <f t="shared" ref="K84:K92" si="36">H109</f>
        <v>0.9772560879330825</v>
      </c>
      <c r="L84" s="45">
        <f>J84-K84</f>
        <v>-5.3191916810087836E-2</v>
      </c>
      <c r="M84" s="5"/>
      <c r="N84" s="5"/>
      <c r="O84" s="43">
        <f>O86/(O86+O87)</f>
        <v>0.93569131832797425</v>
      </c>
      <c r="P84" s="44">
        <f t="shared" ref="P84:P92" si="37">L109</f>
        <v>0.98827527638312207</v>
      </c>
      <c r="Q84" s="45">
        <f>O84-P84</f>
        <v>-5.2583958055147817E-2</v>
      </c>
      <c r="R84" s="5"/>
      <c r="S84" s="5"/>
      <c r="T84" s="43">
        <f>T86/(T86+T87)</f>
        <v>0.96551724137931039</v>
      </c>
      <c r="U84" s="44">
        <f t="shared" ref="U84:U92" si="38">R109</f>
        <v>0.99460872907862474</v>
      </c>
      <c r="V84" s="45">
        <f>T84-U84</f>
        <v>-2.9091487699314356E-2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8.1196581196581186E-2</v>
      </c>
      <c r="G85" s="47">
        <f t="shared" si="35"/>
        <v>3.4492099270360121E-2</v>
      </c>
      <c r="H85" s="48">
        <f t="shared" ref="H85:H92" si="39">F85-G85</f>
        <v>4.6704481926221064E-2</v>
      </c>
      <c r="I85" s="10"/>
      <c r="J85" s="46">
        <f>J87/(J86+J87)</f>
        <v>7.593582887700534E-2</v>
      </c>
      <c r="K85" s="47">
        <f t="shared" si="36"/>
        <v>2.2743912066917497E-2</v>
      </c>
      <c r="L85" s="48">
        <f t="shared" ref="L85:L92" si="40">J85-K85</f>
        <v>5.3191916810087843E-2</v>
      </c>
      <c r="M85" s="10"/>
      <c r="N85" s="10"/>
      <c r="O85" s="46">
        <f>O87/(O86+O87)</f>
        <v>6.4308681672025719E-2</v>
      </c>
      <c r="P85" s="47">
        <f t="shared" si="37"/>
        <v>1.1724723616877958E-2</v>
      </c>
      <c r="Q85" s="48">
        <f t="shared" ref="Q85:Q92" si="41">O85-P85</f>
        <v>5.2583958055147761E-2</v>
      </c>
      <c r="R85" s="10"/>
      <c r="S85" s="10"/>
      <c r="T85" s="46">
        <f>T87/(T86+T87)</f>
        <v>3.4482758620689662E-2</v>
      </c>
      <c r="U85" s="47">
        <f t="shared" si="38"/>
        <v>5.3912709213752635E-3</v>
      </c>
      <c r="V85" s="48">
        <f t="shared" ref="V85:V92" si="42">T85-U85</f>
        <v>2.9091487699314397E-2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0.89490114464099901</v>
      </c>
      <c r="G86" s="44">
        <f t="shared" si="35"/>
        <v>0.84339984275698199</v>
      </c>
      <c r="H86" s="45">
        <f t="shared" si="39"/>
        <v>5.1501301884017026E-2</v>
      </c>
      <c r="I86" s="5"/>
      <c r="J86" s="73">
        <f>H18/SUM(H18:H24)</f>
        <v>0.90187891440501056</v>
      </c>
      <c r="K86" s="44">
        <f t="shared" si="36"/>
        <v>0.90219280448806938</v>
      </c>
      <c r="L86" s="45">
        <f t="shared" si="40"/>
        <v>-3.1389008305882093E-4</v>
      </c>
      <c r="M86" s="5"/>
      <c r="N86" s="5"/>
      <c r="O86" s="73">
        <f>I18/SUM(I18:I24)</f>
        <v>0.91701680672268904</v>
      </c>
      <c r="P86" s="44">
        <f t="shared" si="37"/>
        <v>0.90677474278764647</v>
      </c>
      <c r="Q86" s="45">
        <f t="shared" si="41"/>
        <v>1.0242063935042567E-2</v>
      </c>
      <c r="R86" s="5"/>
      <c r="S86" s="5"/>
      <c r="T86" s="49">
        <f>J18/SUM(J18:J24)</f>
        <v>0.95420660276890301</v>
      </c>
      <c r="U86" s="44">
        <f t="shared" si="38"/>
        <v>0.88938758777829396</v>
      </c>
      <c r="V86" s="45">
        <f t="shared" si="42"/>
        <v>6.4819014990609047E-2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7.9084287200832465E-2</v>
      </c>
      <c r="G87" s="47">
        <f t="shared" si="35"/>
        <v>3.0129873695488134E-2</v>
      </c>
      <c r="H87" s="48">
        <f t="shared" si="39"/>
        <v>4.8954413505344331E-2</v>
      </c>
      <c r="I87" s="10"/>
      <c r="J87" s="74">
        <f>H19/SUM(H18:H24)</f>
        <v>7.4112734864300631E-2</v>
      </c>
      <c r="K87" s="47">
        <f t="shared" si="36"/>
        <v>2.0996946517960604E-2</v>
      </c>
      <c r="L87" s="48">
        <f t="shared" si="40"/>
        <v>5.3115788346340023E-2</v>
      </c>
      <c r="M87" s="10"/>
      <c r="N87" s="10"/>
      <c r="O87" s="74">
        <f>I19/SUM(I18:I24)</f>
        <v>6.3025210084033612E-2</v>
      </c>
      <c r="P87" s="47">
        <f t="shared" si="37"/>
        <v>1.0757815657253372E-2</v>
      </c>
      <c r="Q87" s="48">
        <f t="shared" si="41"/>
        <v>5.2267394426780238E-2</v>
      </c>
      <c r="R87" s="10"/>
      <c r="S87" s="10"/>
      <c r="T87" s="50">
        <f>J19/SUM(J18:J24)</f>
        <v>3.4078807241746542E-2</v>
      </c>
      <c r="U87" s="47">
        <f t="shared" si="38"/>
        <v>4.8209203273965658E-3</v>
      </c>
      <c r="V87" s="48">
        <f t="shared" si="42"/>
        <v>2.9257886914349975E-2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9.3652445369406881E-3</v>
      </c>
      <c r="G88" s="51">
        <f t="shared" si="35"/>
        <v>2.2460560632459937E-3</v>
      </c>
      <c r="H88" s="45">
        <f t="shared" si="39"/>
        <v>7.1191884736946948E-3</v>
      </c>
      <c r="I88" s="5"/>
      <c r="J88" s="80">
        <f>H20/SUM(H18:H24)</f>
        <v>8.3507306889352827E-3</v>
      </c>
      <c r="K88" s="51">
        <f t="shared" si="36"/>
        <v>1.7581774996670197E-3</v>
      </c>
      <c r="L88" s="45">
        <f t="shared" si="40"/>
        <v>6.5925531892682635E-3</v>
      </c>
      <c r="M88" s="5"/>
      <c r="N88" s="5"/>
      <c r="O88" s="73">
        <f>I20/SUM(I18:I24)</f>
        <v>7.3529411764705873E-3</v>
      </c>
      <c r="P88" s="51">
        <f t="shared" si="37"/>
        <v>1.3872847785154111E-3</v>
      </c>
      <c r="Q88" s="45">
        <f t="shared" si="41"/>
        <v>5.9656563979551764E-3</v>
      </c>
      <c r="R88" s="5"/>
      <c r="S88" s="5"/>
      <c r="T88" s="49">
        <f>J20/SUM(J18:J24)</f>
        <v>4.2598509052183178E-3</v>
      </c>
      <c r="U88" s="51">
        <f t="shared" si="38"/>
        <v>1.1284104516710561E-3</v>
      </c>
      <c r="V88" s="45">
        <f t="shared" si="42"/>
        <v>3.1314404535472615E-3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1.6649323621227889E-2</v>
      </c>
      <c r="G89" s="51">
        <f t="shared" si="35"/>
        <v>9.567661547597698E-3</v>
      </c>
      <c r="H89" s="45">
        <f t="shared" si="39"/>
        <v>7.0816620736301912E-3</v>
      </c>
      <c r="I89" s="5"/>
      <c r="J89" s="80">
        <f>H21/SUM(H18:H24)</f>
        <v>1.5657620041753653E-2</v>
      </c>
      <c r="K89" s="51">
        <f t="shared" si="36"/>
        <v>8.210477501965888E-3</v>
      </c>
      <c r="L89" s="45">
        <f t="shared" si="40"/>
        <v>7.4471425397877652E-3</v>
      </c>
      <c r="M89" s="5"/>
      <c r="N89" s="5"/>
      <c r="O89" s="73">
        <f>I21/SUM(I18:I24)</f>
        <v>1.2605042016806721E-2</v>
      </c>
      <c r="P89" s="51">
        <f t="shared" si="37"/>
        <v>8.5289563685213548E-3</v>
      </c>
      <c r="Q89" s="45">
        <f t="shared" si="41"/>
        <v>4.0760856482853665E-3</v>
      </c>
      <c r="R89" s="5"/>
      <c r="S89" s="5"/>
      <c r="T89" s="49">
        <f>J21/SUM(J18:J24)</f>
        <v>7.4547390841320548E-3</v>
      </c>
      <c r="U89" s="51">
        <f t="shared" si="38"/>
        <v>9.6295307696901682E-3</v>
      </c>
      <c r="V89" s="45">
        <f t="shared" si="42"/>
        <v>-2.1747916855581135E-3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1.6601756376152991E-4</v>
      </c>
      <c r="H90" s="45">
        <f t="shared" si="39"/>
        <v>-1.6601756376152991E-4</v>
      </c>
      <c r="I90" s="5"/>
      <c r="J90" s="80">
        <f>H22/SUM(H18:H24)</f>
        <v>0</v>
      </c>
      <c r="K90" s="51">
        <f t="shared" si="36"/>
        <v>9.1607155011196484E-5</v>
      </c>
      <c r="L90" s="45">
        <f t="shared" si="40"/>
        <v>-9.1607155011196484E-5</v>
      </c>
      <c r="M90" s="5"/>
      <c r="N90" s="5"/>
      <c r="O90" s="73">
        <f>I22/SUM(I18:I24)</f>
        <v>0</v>
      </c>
      <c r="P90" s="51">
        <f t="shared" si="37"/>
        <v>5.4793512194060746E-5</v>
      </c>
      <c r="Q90" s="45">
        <f t="shared" si="41"/>
        <v>-5.4793512194060746E-5</v>
      </c>
      <c r="R90" s="5"/>
      <c r="S90" s="5"/>
      <c r="T90" s="49">
        <f>J22/SUM(J18:J24)</f>
        <v>0</v>
      </c>
      <c r="U90" s="51">
        <f t="shared" si="38"/>
        <v>1.0064696639022857E-4</v>
      </c>
      <c r="V90" s="45">
        <f t="shared" si="42"/>
        <v>-1.0064696639022857E-4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0.10479779681850837</v>
      </c>
      <c r="H91" s="45">
        <f t="shared" si="39"/>
        <v>-0.10479779681850837</v>
      </c>
      <c r="I91" s="5"/>
      <c r="J91" s="80">
        <f>H23/SUM(H18:H24)</f>
        <v>0</v>
      </c>
      <c r="K91" s="51">
        <f t="shared" si="36"/>
        <v>6.1114863525718786E-2</v>
      </c>
      <c r="L91" s="45">
        <f t="shared" si="40"/>
        <v>-6.1114863525718786E-2</v>
      </c>
      <c r="M91" s="5"/>
      <c r="N91" s="5"/>
      <c r="O91" s="73">
        <f>I23/SUM(I18:I24)</f>
        <v>0</v>
      </c>
      <c r="P91" s="51">
        <f t="shared" si="37"/>
        <v>6.7131810757758467E-2</v>
      </c>
      <c r="Q91" s="45">
        <f t="shared" si="41"/>
        <v>-6.7131810757758467E-2</v>
      </c>
      <c r="R91" s="5"/>
      <c r="S91" s="5"/>
      <c r="T91" s="49">
        <f>J23/SUM(J18:J24)</f>
        <v>0</v>
      </c>
      <c r="U91" s="51">
        <f t="shared" si="38"/>
        <v>8.7465500405920119E-2</v>
      </c>
      <c r="V91" s="45">
        <f t="shared" si="42"/>
        <v>-8.7465500405920119E-2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9.6927515544162797E-3</v>
      </c>
      <c r="H92" s="45">
        <f t="shared" si="39"/>
        <v>-9.6927515544162797E-3</v>
      </c>
      <c r="I92" s="5"/>
      <c r="J92" s="80">
        <f>H24/SUM(H18:H24)</f>
        <v>0</v>
      </c>
      <c r="K92" s="51">
        <f t="shared" si="36"/>
        <v>5.6351233116071278E-3</v>
      </c>
      <c r="L92" s="45">
        <f t="shared" si="40"/>
        <v>-5.6351233116071278E-3</v>
      </c>
      <c r="M92" s="5"/>
      <c r="N92" s="5"/>
      <c r="O92" s="73">
        <f>I24/SUM(I18:I24)</f>
        <v>0</v>
      </c>
      <c r="P92" s="51">
        <f t="shared" si="37"/>
        <v>5.364596138110995E-3</v>
      </c>
      <c r="Q92" s="45">
        <f t="shared" si="41"/>
        <v>-5.364596138110995E-3</v>
      </c>
      <c r="R92" s="5"/>
      <c r="S92" s="5"/>
      <c r="T92" s="49">
        <f>J24/SUM(J18:J24)</f>
        <v>0</v>
      </c>
      <c r="U92" s="51">
        <f t="shared" si="38"/>
        <v>7.4674033006379191E-3</v>
      </c>
      <c r="V92" s="45">
        <f t="shared" si="42"/>
        <v>-7.4674033006379191E-3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1</v>
      </c>
      <c r="L94" s="5"/>
      <c r="M94" s="5"/>
      <c r="N94" s="5"/>
      <c r="O94" s="45">
        <f>SUM(O86:O92)</f>
        <v>0.99999999999999989</v>
      </c>
      <c r="P94" s="45">
        <f>SUM(P86:P92)</f>
        <v>1.0000000000000002</v>
      </c>
      <c r="Q94" s="5"/>
      <c r="R94" s="5"/>
      <c r="S94" s="5"/>
      <c r="T94" s="45">
        <f>SUM(T86:T92)</f>
        <v>0.99999999999999989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0.65025205444284151</v>
      </c>
      <c r="E109" s="58">
        <f t="shared" si="43"/>
        <v>0.77631480781336826</v>
      </c>
      <c r="F109" s="58">
        <f t="shared" si="43"/>
        <v>0.96550790072963977</v>
      </c>
      <c r="G109" s="58">
        <f t="shared" si="43"/>
        <v>0.97128663188487996</v>
      </c>
      <c r="H109" s="58">
        <f t="shared" si="43"/>
        <v>0.9772560879330825</v>
      </c>
      <c r="I109" s="58">
        <f t="shared" si="43"/>
        <v>0.97933038222533086</v>
      </c>
      <c r="J109" s="58">
        <f t="shared" si="43"/>
        <v>0.98237377499860046</v>
      </c>
      <c r="K109" s="58">
        <f t="shared" si="43"/>
        <v>0.98534384948950837</v>
      </c>
      <c r="L109" s="58">
        <f t="shared" si="43"/>
        <v>0.98827527638312207</v>
      </c>
      <c r="M109" s="58">
        <f t="shared" si="43"/>
        <v>0.98892461338810445</v>
      </c>
      <c r="N109" s="58">
        <f t="shared" si="43"/>
        <v>0.98960154501151232</v>
      </c>
      <c r="O109" s="58">
        <f t="shared" si="43"/>
        <v>0.99086820895779837</v>
      </c>
      <c r="P109" s="58">
        <f t="shared" si="43"/>
        <v>0.99212718094088492</v>
      </c>
      <c r="Q109" s="58">
        <f t="shared" si="43"/>
        <v>0.99337907539841108</v>
      </c>
      <c r="R109" s="58">
        <f t="shared" si="43"/>
        <v>0.99460872907862474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0.34974794555715849</v>
      </c>
      <c r="E110" s="58">
        <f t="shared" si="44"/>
        <v>0.22368519218663185</v>
      </c>
      <c r="F110" s="58">
        <f t="shared" si="44"/>
        <v>3.4492099270360121E-2</v>
      </c>
      <c r="G110" s="58">
        <f t="shared" si="44"/>
        <v>2.8713368115119972E-2</v>
      </c>
      <c r="H110" s="58">
        <f t="shared" si="44"/>
        <v>2.2743912066917497E-2</v>
      </c>
      <c r="I110" s="58">
        <f t="shared" si="44"/>
        <v>2.0669617774669115E-2</v>
      </c>
      <c r="J110" s="58">
        <f t="shared" si="44"/>
        <v>1.7626225001399598E-2</v>
      </c>
      <c r="K110" s="58">
        <f t="shared" si="44"/>
        <v>1.4656150510491579E-2</v>
      </c>
      <c r="L110" s="58">
        <f t="shared" si="44"/>
        <v>1.1724723616877958E-2</v>
      </c>
      <c r="M110" s="58">
        <f t="shared" si="44"/>
        <v>1.1075386611895454E-2</v>
      </c>
      <c r="N110" s="58">
        <f t="shared" si="44"/>
        <v>1.0398454988487699E-2</v>
      </c>
      <c r="O110" s="58">
        <f t="shared" si="44"/>
        <v>9.1317910422016053E-3</v>
      </c>
      <c r="P110" s="58">
        <f t="shared" si="44"/>
        <v>7.8728190591151152E-3</v>
      </c>
      <c r="Q110" s="58">
        <f t="shared" si="44"/>
        <v>6.6209246015889681E-3</v>
      </c>
      <c r="R110" s="58">
        <f t="shared" si="44"/>
        <v>5.3912709213752635E-3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0.56284785110901869</v>
      </c>
      <c r="E111" s="59">
        <f t="shared" si="45"/>
        <v>0.66681574829481993</v>
      </c>
      <c r="F111" s="59">
        <f t="shared" si="45"/>
        <v>0.84339984275698199</v>
      </c>
      <c r="G111" s="59">
        <f t="shared" si="45"/>
        <v>0.87312941393862975</v>
      </c>
      <c r="H111" s="59">
        <f t="shared" si="45"/>
        <v>0.90219280448806938</v>
      </c>
      <c r="I111" s="59">
        <f t="shared" si="45"/>
        <v>0.88300267109662756</v>
      </c>
      <c r="J111" s="59">
        <f t="shared" si="45"/>
        <v>0.88748203754112798</v>
      </c>
      <c r="K111" s="59">
        <f t="shared" si="45"/>
        <v>0.89646974916249067</v>
      </c>
      <c r="L111" s="59">
        <f t="shared" si="45"/>
        <v>0.90677474278764647</v>
      </c>
      <c r="M111" s="59">
        <f t="shared" si="45"/>
        <v>0.88210928825797474</v>
      </c>
      <c r="N111" s="59">
        <f t="shared" si="45"/>
        <v>0.86894959056751875</v>
      </c>
      <c r="O111" s="59">
        <f t="shared" si="45"/>
        <v>0.86117222597829135</v>
      </c>
      <c r="P111" s="59">
        <f t="shared" si="45"/>
        <v>0.86668277647083636</v>
      </c>
      <c r="Q111" s="59">
        <f t="shared" si="45"/>
        <v>0.87735944736857463</v>
      </c>
      <c r="R111" s="59">
        <f t="shared" si="45"/>
        <v>0.88938758777829396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0.30273626702388939</v>
      </c>
      <c r="E112" s="59">
        <f t="shared" si="46"/>
        <v>0.1921344373560602</v>
      </c>
      <c r="F112" s="59">
        <f t="shared" si="46"/>
        <v>3.0129873695488134E-2</v>
      </c>
      <c r="G112" s="59">
        <f t="shared" si="46"/>
        <v>2.5811624963793668E-2</v>
      </c>
      <c r="H112" s="59">
        <f t="shared" si="46"/>
        <v>2.0996946517960604E-2</v>
      </c>
      <c r="I112" s="59">
        <f t="shared" si="46"/>
        <v>1.863653781893981E-2</v>
      </c>
      <c r="J112" s="59">
        <f t="shared" si="46"/>
        <v>1.5923631591674738E-2</v>
      </c>
      <c r="K112" s="59">
        <f t="shared" si="46"/>
        <v>1.3334223965202712E-2</v>
      </c>
      <c r="L112" s="59">
        <f t="shared" si="46"/>
        <v>1.0757815657253372E-2</v>
      </c>
      <c r="M112" s="59">
        <f t="shared" si="46"/>
        <v>9.8791164353059461E-3</v>
      </c>
      <c r="N112" s="59">
        <f t="shared" si="46"/>
        <v>9.130678150543959E-3</v>
      </c>
      <c r="O112" s="59">
        <f t="shared" si="46"/>
        <v>7.9365194562582963E-3</v>
      </c>
      <c r="P112" s="59">
        <f t="shared" si="46"/>
        <v>6.8773810574724722E-3</v>
      </c>
      <c r="Q112" s="59">
        <f t="shared" si="46"/>
        <v>5.8476475832645557E-3</v>
      </c>
      <c r="R112" s="59">
        <f t="shared" si="46"/>
        <v>4.8209203273965658E-3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3.3991873093074643E-3</v>
      </c>
      <c r="E113" s="59">
        <f t="shared" si="47"/>
        <v>4.8271526966191551E-3</v>
      </c>
      <c r="F113" s="59">
        <f t="shared" si="47"/>
        <v>2.2460560632459937E-3</v>
      </c>
      <c r="G113" s="59">
        <f t="shared" si="47"/>
        <v>1.892404333010388E-3</v>
      </c>
      <c r="H113" s="59">
        <f t="shared" si="47"/>
        <v>1.7581774996670197E-3</v>
      </c>
      <c r="I113" s="59">
        <f t="shared" si="47"/>
        <v>1.5411948563704865E-3</v>
      </c>
      <c r="J113" s="59">
        <f t="shared" si="47"/>
        <v>1.4378042046336251E-3</v>
      </c>
      <c r="K113" s="59">
        <f t="shared" si="47"/>
        <v>1.3938269308132515E-3</v>
      </c>
      <c r="L113" s="59">
        <f t="shared" si="47"/>
        <v>1.3872847785154111E-3</v>
      </c>
      <c r="M113" s="59">
        <f t="shared" si="47"/>
        <v>1.3805752176154035E-3</v>
      </c>
      <c r="N113" s="59">
        <f t="shared" si="47"/>
        <v>1.3601902125583442E-3</v>
      </c>
      <c r="O113" s="59">
        <f t="shared" si="47"/>
        <v>1.3248962999031718E-3</v>
      </c>
      <c r="P113" s="59">
        <f t="shared" si="47"/>
        <v>1.2948317728172284E-3</v>
      </c>
      <c r="Q113" s="59">
        <f t="shared" si="47"/>
        <v>1.2282614703232088E-3</v>
      </c>
      <c r="R113" s="60">
        <f t="shared" si="47"/>
        <v>1.1284104516710561E-3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1.1228944064178948E-2</v>
      </c>
      <c r="E114" s="59">
        <f t="shared" si="48"/>
        <v>1.3373851097713798E-2</v>
      </c>
      <c r="F114" s="59">
        <f t="shared" si="48"/>
        <v>9.567661547597698E-3</v>
      </c>
      <c r="G114" s="59">
        <f t="shared" si="48"/>
        <v>7.9547265513282284E-3</v>
      </c>
      <c r="H114" s="59">
        <f t="shared" si="48"/>
        <v>8.210477501965888E-3</v>
      </c>
      <c r="I114" s="59">
        <f t="shared" si="48"/>
        <v>8.7703591337895629E-3</v>
      </c>
      <c r="J114" s="59">
        <f t="shared" si="48"/>
        <v>8.14990874420728E-3</v>
      </c>
      <c r="K114" s="59">
        <f t="shared" si="48"/>
        <v>8.1695209055522525E-3</v>
      </c>
      <c r="L114" s="59">
        <f t="shared" si="48"/>
        <v>8.5289563685213548E-3</v>
      </c>
      <c r="M114" s="59">
        <f t="shared" si="48"/>
        <v>8.0032953600511422E-3</v>
      </c>
      <c r="N114" s="59">
        <f t="shared" si="48"/>
        <v>7.2656904121049751E-3</v>
      </c>
      <c r="O114" s="59">
        <f t="shared" si="48"/>
        <v>7.2648516723471876E-3</v>
      </c>
      <c r="P114" s="59">
        <f t="shared" si="48"/>
        <v>7.9290815526085693E-3</v>
      </c>
      <c r="Q114" s="59">
        <f t="shared" si="48"/>
        <v>8.8838433606217692E-3</v>
      </c>
      <c r="R114" s="60">
        <f t="shared" si="48"/>
        <v>9.6295307696901682E-3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4.31902726466222E-6</v>
      </c>
      <c r="E115" s="59">
        <f t="shared" si="49"/>
        <v>1.1811407040076252E-5</v>
      </c>
      <c r="F115" s="59">
        <f t="shared" si="49"/>
        <v>1.6601756376152991E-4</v>
      </c>
      <c r="G115" s="59">
        <f t="shared" si="49"/>
        <v>1.1584959876278701E-4</v>
      </c>
      <c r="H115" s="59">
        <f t="shared" si="49"/>
        <v>9.1607155011196484E-5</v>
      </c>
      <c r="I115" s="59">
        <f t="shared" si="49"/>
        <v>7.3349855671682657E-5</v>
      </c>
      <c r="J115" s="59">
        <f t="shared" si="49"/>
        <v>6.404722183132301E-5</v>
      </c>
      <c r="K115" s="59">
        <f t="shared" si="49"/>
        <v>5.8297251450883201E-5</v>
      </c>
      <c r="L115" s="59">
        <f t="shared" si="49"/>
        <v>5.4793512194060746E-5</v>
      </c>
      <c r="M115" s="59">
        <f t="shared" si="49"/>
        <v>5.7938287255766543E-5</v>
      </c>
      <c r="N115" s="59">
        <f t="shared" si="49"/>
        <v>6.1195487167255456E-5</v>
      </c>
      <c r="O115" s="59">
        <f t="shared" si="49"/>
        <v>6.8339535725309082E-5</v>
      </c>
      <c r="P115" s="59">
        <f t="shared" si="49"/>
        <v>7.8449431923421515E-5</v>
      </c>
      <c r="Q115" s="59">
        <f t="shared" si="49"/>
        <v>8.8996350496564944E-5</v>
      </c>
      <c r="R115" s="60">
        <f t="shared" si="49"/>
        <v>1.0064696639022857E-4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8.9862457798628961E-2</v>
      </c>
      <c r="E116" s="59">
        <f t="shared" si="50"/>
        <v>9.3047209162412714E-2</v>
      </c>
      <c r="F116" s="59">
        <f t="shared" si="50"/>
        <v>0.10479779681850837</v>
      </c>
      <c r="G116" s="59">
        <f t="shared" si="50"/>
        <v>8.3396646427236792E-2</v>
      </c>
      <c r="H116" s="59">
        <f t="shared" si="50"/>
        <v>6.1114863525718786E-2</v>
      </c>
      <c r="I116" s="59">
        <f t="shared" si="50"/>
        <v>8.1163020072890821E-2</v>
      </c>
      <c r="J116" s="59">
        <f t="shared" si="50"/>
        <v>8.0381070956901293E-2</v>
      </c>
      <c r="K116" s="59">
        <f t="shared" si="50"/>
        <v>7.4568410953429434E-2</v>
      </c>
      <c r="L116" s="59">
        <f t="shared" si="50"/>
        <v>6.7131810757758467E-2</v>
      </c>
      <c r="M116" s="59">
        <f t="shared" si="50"/>
        <v>9.1061892165580097E-2</v>
      </c>
      <c r="N116" s="59">
        <f t="shared" si="50"/>
        <v>0.1045041352214524</v>
      </c>
      <c r="O116" s="59">
        <f t="shared" si="50"/>
        <v>0.1127098477342513</v>
      </c>
      <c r="P116" s="59">
        <f t="shared" si="50"/>
        <v>0.10796626626629507</v>
      </c>
      <c r="Q116" s="59">
        <f t="shared" si="50"/>
        <v>9.8222670175248702E-2</v>
      </c>
      <c r="R116" s="60">
        <f t="shared" si="50"/>
        <v>8.7465500405920119E-2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2.992097366771175E-2</v>
      </c>
      <c r="E117" s="59">
        <f t="shared" si="51"/>
        <v>2.9789789985334353E-2</v>
      </c>
      <c r="F117" s="59">
        <f t="shared" si="51"/>
        <v>9.6927515544162797E-3</v>
      </c>
      <c r="G117" s="59">
        <f t="shared" si="51"/>
        <v>7.6993341872382947E-3</v>
      </c>
      <c r="H117" s="59">
        <f t="shared" si="51"/>
        <v>5.6351233116071278E-3</v>
      </c>
      <c r="I117" s="59">
        <f t="shared" si="51"/>
        <v>6.8128671657100804E-3</v>
      </c>
      <c r="J117" s="59">
        <f t="shared" si="51"/>
        <v>6.5614997396238797E-3</v>
      </c>
      <c r="K117" s="59">
        <f t="shared" si="51"/>
        <v>6.0059708310607612E-3</v>
      </c>
      <c r="L117" s="59">
        <f t="shared" si="51"/>
        <v>5.364596138110995E-3</v>
      </c>
      <c r="M117" s="59">
        <f t="shared" si="51"/>
        <v>7.5078942762168508E-3</v>
      </c>
      <c r="N117" s="59">
        <f t="shared" si="51"/>
        <v>8.7285199486542321E-3</v>
      </c>
      <c r="O117" s="59">
        <f t="shared" si="51"/>
        <v>9.5233193232233011E-3</v>
      </c>
      <c r="P117" s="59">
        <f t="shared" si="51"/>
        <v>9.1712134480468645E-3</v>
      </c>
      <c r="Q117" s="59">
        <f t="shared" si="51"/>
        <v>8.3691336914707513E-3</v>
      </c>
      <c r="R117" s="60">
        <f t="shared" si="51"/>
        <v>7.4674033006379191E-3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0.86558411813290803</v>
      </c>
      <c r="E118" s="61">
        <f t="shared" ref="E118:R118" si="52">SUM(E111:E112)</f>
        <v>0.8589501856508801</v>
      </c>
      <c r="F118" s="61">
        <f t="shared" si="52"/>
        <v>0.87352971645247013</v>
      </c>
      <c r="G118" s="61">
        <f t="shared" si="52"/>
        <v>0.89894103890242338</v>
      </c>
      <c r="H118" s="61">
        <f t="shared" si="52"/>
        <v>0.92318975100602996</v>
      </c>
      <c r="I118" s="61">
        <f t="shared" si="52"/>
        <v>0.90163920891556737</v>
      </c>
      <c r="J118" s="61">
        <f t="shared" si="52"/>
        <v>0.90340566913280274</v>
      </c>
      <c r="K118" s="61">
        <f t="shared" si="52"/>
        <v>0.90980397312769334</v>
      </c>
      <c r="L118" s="61">
        <f t="shared" si="52"/>
        <v>0.91753255844489989</v>
      </c>
      <c r="M118" s="61">
        <f t="shared" si="52"/>
        <v>0.89198840469328067</v>
      </c>
      <c r="N118" s="61">
        <f t="shared" si="52"/>
        <v>0.87808026871806266</v>
      </c>
      <c r="O118" s="61">
        <f t="shared" si="52"/>
        <v>0.86910874543454963</v>
      </c>
      <c r="P118" s="61">
        <f t="shared" si="52"/>
        <v>0.87356015752830884</v>
      </c>
      <c r="Q118" s="61">
        <f t="shared" si="52"/>
        <v>0.88320709495183913</v>
      </c>
      <c r="R118" s="62">
        <f t="shared" si="52"/>
        <v>0.89420850810569052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0.99999999999999978</v>
      </c>
      <c r="E119" s="45">
        <f t="shared" ref="E119:R119" si="53">SUM(E111:E117)</f>
        <v>1.0000000000000002</v>
      </c>
      <c r="F119" s="45">
        <f t="shared" si="53"/>
        <v>1</v>
      </c>
      <c r="G119" s="45">
        <f t="shared" si="53"/>
        <v>0.99999999999999989</v>
      </c>
      <c r="H119" s="45">
        <f t="shared" si="53"/>
        <v>1</v>
      </c>
      <c r="I119" s="45">
        <f t="shared" si="53"/>
        <v>0.99999999999999989</v>
      </c>
      <c r="J119" s="45">
        <f t="shared" si="53"/>
        <v>1</v>
      </c>
      <c r="K119" s="45">
        <f t="shared" si="53"/>
        <v>1</v>
      </c>
      <c r="L119" s="45">
        <f t="shared" si="53"/>
        <v>1.0000000000000002</v>
      </c>
      <c r="M119" s="45">
        <f t="shared" si="53"/>
        <v>1</v>
      </c>
      <c r="N119" s="45">
        <f t="shared" si="53"/>
        <v>0.99999999999999989</v>
      </c>
      <c r="O119" s="45">
        <f t="shared" si="53"/>
        <v>0.99999999999999978</v>
      </c>
      <c r="P119" s="45">
        <f t="shared" si="53"/>
        <v>0.99999999999999978</v>
      </c>
      <c r="Q119" s="45">
        <f t="shared" si="53"/>
        <v>1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127"/>
  <sheetViews>
    <sheetView zoomScale="38" zoomScaleNormal="38" workbookViewId="0">
      <selection activeCell="A42" sqref="A42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27</v>
      </c>
      <c r="D4" t="s">
        <v>118</v>
      </c>
      <c r="E4" t="s">
        <v>119</v>
      </c>
      <c r="F4">
        <v>7.4</v>
      </c>
      <c r="G4">
        <v>7.4</v>
      </c>
      <c r="H4">
        <v>7.4</v>
      </c>
      <c r="I4">
        <v>7.4</v>
      </c>
      <c r="J4">
        <v>7.4</v>
      </c>
      <c r="K4">
        <v>7.4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4.0999999999999996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27</v>
      </c>
      <c r="D5" t="s">
        <v>118</v>
      </c>
      <c r="E5" t="s">
        <v>119</v>
      </c>
      <c r="F5">
        <v>76.400000000000006</v>
      </c>
      <c r="G5">
        <v>88.7</v>
      </c>
      <c r="H5">
        <v>86.6</v>
      </c>
      <c r="I5">
        <v>85.8</v>
      </c>
      <c r="J5">
        <v>84.4</v>
      </c>
      <c r="K5">
        <v>91.4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1.2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27</v>
      </c>
      <c r="D6" t="s">
        <v>118</v>
      </c>
      <c r="E6" t="s">
        <v>119</v>
      </c>
      <c r="F6">
        <v>7.6</v>
      </c>
      <c r="G6">
        <v>0.3</v>
      </c>
      <c r="H6">
        <v>0.3</v>
      </c>
      <c r="I6">
        <v>0.3</v>
      </c>
      <c r="J6">
        <v>0.5</v>
      </c>
      <c r="K6">
        <v>0.9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76.400000000000006</v>
      </c>
      <c r="AN6" s="77">
        <f t="shared" ref="AN6:AN8" si="3">G5</f>
        <v>88.7</v>
      </c>
      <c r="AP6" s="77">
        <f>H5</f>
        <v>86.6</v>
      </c>
      <c r="AQ6" s="77">
        <f t="shared" si="2"/>
        <v>86.199999999999989</v>
      </c>
      <c r="AR6" s="77">
        <f>I5</f>
        <v>85.8</v>
      </c>
      <c r="AT6" s="84">
        <f t="shared" si="1"/>
        <v>85.52000000000001</v>
      </c>
      <c r="AU6" s="84">
        <f t="shared" si="1"/>
        <v>85.240000000000009</v>
      </c>
      <c r="AV6" s="84">
        <f t="shared" si="1"/>
        <v>84.960000000000008</v>
      </c>
      <c r="AW6" s="84">
        <f t="shared" si="1"/>
        <v>84.68</v>
      </c>
      <c r="AX6" s="77">
        <f>J5</f>
        <v>84.4</v>
      </c>
    </row>
    <row r="7" spans="1:50" x14ac:dyDescent="0.35">
      <c r="A7" t="s">
        <v>45</v>
      </c>
      <c r="B7" t="s">
        <v>12</v>
      </c>
      <c r="C7" t="s">
        <v>27</v>
      </c>
      <c r="D7" t="s">
        <v>118</v>
      </c>
      <c r="E7" t="s">
        <v>119</v>
      </c>
      <c r="F7">
        <v>0.2</v>
      </c>
      <c r="G7">
        <v>0.2</v>
      </c>
      <c r="H7">
        <v>0.2</v>
      </c>
      <c r="I7">
        <v>0.1</v>
      </c>
      <c r="J7">
        <v>0</v>
      </c>
      <c r="K7">
        <v>0.1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7.6</v>
      </c>
      <c r="AN7" s="77">
        <f t="shared" si="3"/>
        <v>0.3</v>
      </c>
      <c r="AP7" s="77">
        <f>H6</f>
        <v>0.3</v>
      </c>
      <c r="AQ7" s="77">
        <f t="shared" si="2"/>
        <v>0.3</v>
      </c>
      <c r="AR7" s="77">
        <f>I6</f>
        <v>0.3</v>
      </c>
      <c r="AT7" s="84">
        <f t="shared" si="1"/>
        <v>0.33999999999999997</v>
      </c>
      <c r="AU7" s="84">
        <f t="shared" si="1"/>
        <v>0.38</v>
      </c>
      <c r="AV7" s="84">
        <f t="shared" si="1"/>
        <v>0.42</v>
      </c>
      <c r="AW7" s="84">
        <f t="shared" si="1"/>
        <v>0.46</v>
      </c>
      <c r="AX7" s="77">
        <f>J6</f>
        <v>0.5</v>
      </c>
    </row>
    <row r="8" spans="1:50" x14ac:dyDescent="0.35">
      <c r="A8" t="s">
        <v>8</v>
      </c>
      <c r="B8" t="s">
        <v>12</v>
      </c>
      <c r="C8" t="s">
        <v>27</v>
      </c>
      <c r="D8" t="s">
        <v>118</v>
      </c>
      <c r="E8" t="s">
        <v>119</v>
      </c>
      <c r="F8">
        <v>1.5</v>
      </c>
      <c r="G8">
        <v>1.5</v>
      </c>
      <c r="H8">
        <v>3.4</v>
      </c>
      <c r="I8">
        <v>3.9</v>
      </c>
      <c r="J8">
        <v>4.8</v>
      </c>
      <c r="K8">
        <v>0.2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0.2</v>
      </c>
      <c r="AN8" s="77">
        <f t="shared" si="3"/>
        <v>0.2</v>
      </c>
      <c r="AP8" s="77">
        <f>H7</f>
        <v>0.2</v>
      </c>
      <c r="AQ8" s="77">
        <f t="shared" si="2"/>
        <v>0.15000000000000002</v>
      </c>
      <c r="AR8" s="77">
        <f>I7</f>
        <v>0.1</v>
      </c>
      <c r="AT8" s="84">
        <f t="shared" si="1"/>
        <v>8.0000000000000016E-2</v>
      </c>
      <c r="AU8" s="84">
        <f t="shared" si="1"/>
        <v>0.06</v>
      </c>
      <c r="AV8" s="84">
        <f t="shared" si="1"/>
        <v>4.0000000000000008E-2</v>
      </c>
      <c r="AW8" s="84">
        <f t="shared" si="1"/>
        <v>2.0000000000000004E-2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27</v>
      </c>
      <c r="D9" t="s">
        <v>118</v>
      </c>
      <c r="E9" t="s">
        <v>119</v>
      </c>
      <c r="F9">
        <v>1.6</v>
      </c>
      <c r="G9">
        <v>2</v>
      </c>
      <c r="H9">
        <v>2.2000000000000002</v>
      </c>
      <c r="I9">
        <v>2.5</v>
      </c>
      <c r="J9">
        <v>2.9</v>
      </c>
      <c r="K9">
        <v>0.1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1.6</v>
      </c>
      <c r="AN9" s="77">
        <f t="shared" ref="AN9" si="4">G9</f>
        <v>2</v>
      </c>
      <c r="AP9" s="77">
        <f>H9</f>
        <v>2.2000000000000002</v>
      </c>
      <c r="AQ9" s="77">
        <f t="shared" si="2"/>
        <v>2.35</v>
      </c>
      <c r="AR9" s="77">
        <f>I9</f>
        <v>2.5</v>
      </c>
      <c r="AT9" s="84">
        <f t="shared" si="1"/>
        <v>2.58</v>
      </c>
      <c r="AU9" s="84">
        <f t="shared" si="1"/>
        <v>2.66</v>
      </c>
      <c r="AV9" s="84">
        <f t="shared" si="1"/>
        <v>2.74</v>
      </c>
      <c r="AW9" s="84">
        <f t="shared" si="1"/>
        <v>2.82</v>
      </c>
      <c r="AX9" s="77">
        <f>J9</f>
        <v>2.9</v>
      </c>
    </row>
    <row r="10" spans="1:50" x14ac:dyDescent="0.35">
      <c r="A10" t="s">
        <v>80</v>
      </c>
      <c r="B10" t="s">
        <v>12</v>
      </c>
      <c r="C10" t="s">
        <v>27</v>
      </c>
      <c r="D10" t="s">
        <v>118</v>
      </c>
      <c r="E10" t="s">
        <v>119</v>
      </c>
      <c r="F10">
        <v>4.0999999999999996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1.5</v>
      </c>
      <c r="AN10" s="77">
        <f t="shared" ref="AN10" si="5">G8</f>
        <v>1.5</v>
      </c>
      <c r="AP10" s="77">
        <f>H8</f>
        <v>3.4</v>
      </c>
      <c r="AQ10" s="77">
        <f t="shared" si="2"/>
        <v>3.65</v>
      </c>
      <c r="AR10" s="77">
        <f>I8</f>
        <v>3.9</v>
      </c>
      <c r="AT10" s="84">
        <f t="shared" si="1"/>
        <v>4.08</v>
      </c>
      <c r="AU10" s="84">
        <f t="shared" si="1"/>
        <v>4.26</v>
      </c>
      <c r="AV10" s="84">
        <f t="shared" si="1"/>
        <v>4.4399999999999995</v>
      </c>
      <c r="AW10" s="84">
        <f t="shared" si="1"/>
        <v>4.62</v>
      </c>
      <c r="AX10" s="77">
        <f>J8</f>
        <v>4.8</v>
      </c>
    </row>
    <row r="11" spans="1:50" x14ac:dyDescent="0.35">
      <c r="A11" t="s">
        <v>81</v>
      </c>
      <c r="B11" t="s">
        <v>12</v>
      </c>
      <c r="C11" t="s">
        <v>27</v>
      </c>
      <c r="D11" t="s">
        <v>118</v>
      </c>
      <c r="E11" t="s">
        <v>119</v>
      </c>
      <c r="F11">
        <v>1.2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7.4</v>
      </c>
      <c r="AN11" s="77">
        <f t="shared" ref="AN11" si="6">G4</f>
        <v>7.4</v>
      </c>
      <c r="AP11" s="77">
        <f>H4</f>
        <v>7.4</v>
      </c>
      <c r="AQ11" s="77">
        <f t="shared" si="2"/>
        <v>7.4</v>
      </c>
      <c r="AR11" s="77">
        <f>I4</f>
        <v>7.4</v>
      </c>
      <c r="AT11" s="84">
        <f t="shared" si="1"/>
        <v>7.4000000000000012</v>
      </c>
      <c r="AU11" s="84">
        <f t="shared" si="1"/>
        <v>7.4</v>
      </c>
      <c r="AV11" s="84">
        <f t="shared" si="1"/>
        <v>7.4</v>
      </c>
      <c r="AW11" s="84">
        <f t="shared" si="1"/>
        <v>7.4000000000000012</v>
      </c>
      <c r="AX11" s="77">
        <f>J4</f>
        <v>7.4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</v>
      </c>
      <c r="G12" s="28">
        <f t="shared" si="7"/>
        <v>100.10000000000001</v>
      </c>
      <c r="H12" s="28">
        <f t="shared" si="7"/>
        <v>100.10000000000001</v>
      </c>
      <c r="I12" s="28">
        <f t="shared" si="7"/>
        <v>100</v>
      </c>
      <c r="J12" s="28">
        <f t="shared" si="7"/>
        <v>100.00000000000001</v>
      </c>
      <c r="K12" s="28">
        <f t="shared" si="7"/>
        <v>100.10000000000001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27</v>
      </c>
      <c r="D17" t="s">
        <v>118</v>
      </c>
      <c r="E17" t="s">
        <v>119</v>
      </c>
      <c r="F17">
        <v>7.4</v>
      </c>
      <c r="G17">
        <v>7.4</v>
      </c>
      <c r="H17">
        <v>8.3000000000000007</v>
      </c>
      <c r="I17">
        <v>10.1</v>
      </c>
      <c r="J17">
        <v>14.6</v>
      </c>
      <c r="K17">
        <v>19.100000000000001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4.0999999999999996</v>
      </c>
      <c r="AM17" s="77">
        <f>0.5*(AL17+AN17)</f>
        <v>2.0499999999999998</v>
      </c>
      <c r="AN17" s="77">
        <f t="shared" ref="AN17:AN18" si="8">G23</f>
        <v>0</v>
      </c>
      <c r="AO17" s="77">
        <f>0.5*(AN17+AP17)</f>
        <v>0</v>
      </c>
      <c r="AP17" s="77">
        <f>H23</f>
        <v>0</v>
      </c>
      <c r="AQ17" s="77">
        <f>0.5*(AP17+AR17)</f>
        <v>0.05</v>
      </c>
      <c r="AR17" s="77">
        <f>I23</f>
        <v>0.1</v>
      </c>
      <c r="AS17" s="77">
        <f>AR42</f>
        <v>0.1</v>
      </c>
      <c r="AT17" s="84">
        <f t="shared" ref="AT17:AW24" si="9">($AX$3-AT$3)/($AX$3-$AR$3)*$AR17+(AT$3-$AR$3)/($AX$3-$AR$3)*$AX17</f>
        <v>0.16000000000000003</v>
      </c>
      <c r="AU17" s="84">
        <f t="shared" si="9"/>
        <v>0.22000000000000003</v>
      </c>
      <c r="AV17" s="84">
        <f t="shared" si="9"/>
        <v>0.28000000000000003</v>
      </c>
      <c r="AW17" s="84">
        <f t="shared" si="9"/>
        <v>0.34000000000000008</v>
      </c>
      <c r="AX17" s="77">
        <f>J23</f>
        <v>0.4</v>
      </c>
    </row>
    <row r="18" spans="1:50" x14ac:dyDescent="0.35">
      <c r="A18" t="s">
        <v>11</v>
      </c>
      <c r="B18" t="s">
        <v>12</v>
      </c>
      <c r="C18" t="s">
        <v>27</v>
      </c>
      <c r="D18" t="s">
        <v>118</v>
      </c>
      <c r="E18" t="s">
        <v>119</v>
      </c>
      <c r="F18">
        <v>76.400000000000006</v>
      </c>
      <c r="G18">
        <v>88.7</v>
      </c>
      <c r="H18">
        <v>87.8</v>
      </c>
      <c r="I18">
        <v>86.1</v>
      </c>
      <c r="J18">
        <v>81.900000000000006</v>
      </c>
      <c r="K18">
        <v>77.7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1.2</v>
      </c>
      <c r="AM18" s="77">
        <f>0.5*(AL18+AN18)</f>
        <v>0.6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</v>
      </c>
      <c r="AR18" s="77">
        <f>I24</f>
        <v>0</v>
      </c>
      <c r="AT18" s="84">
        <f t="shared" si="9"/>
        <v>2.0000000000000004E-2</v>
      </c>
      <c r="AU18" s="84">
        <f t="shared" si="9"/>
        <v>4.0000000000000008E-2</v>
      </c>
      <c r="AV18" s="84">
        <f t="shared" si="9"/>
        <v>0.06</v>
      </c>
      <c r="AW18" s="84">
        <f t="shared" si="9"/>
        <v>8.0000000000000016E-2</v>
      </c>
      <c r="AX18" s="77">
        <f>J24</f>
        <v>0.1</v>
      </c>
    </row>
    <row r="19" spans="1:50" x14ac:dyDescent="0.35">
      <c r="A19" t="s">
        <v>10</v>
      </c>
      <c r="B19" t="s">
        <v>12</v>
      </c>
      <c r="C19" t="s">
        <v>27</v>
      </c>
      <c r="D19" t="s">
        <v>118</v>
      </c>
      <c r="E19" t="s">
        <v>119</v>
      </c>
      <c r="F19">
        <v>7.6</v>
      </c>
      <c r="G19">
        <v>0.3</v>
      </c>
      <c r="H19">
        <v>0.4</v>
      </c>
      <c r="I19">
        <v>0.7</v>
      </c>
      <c r="J19">
        <v>1.5</v>
      </c>
      <c r="K19">
        <v>2.2999999999999998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76.400000000000006</v>
      </c>
      <c r="AM19" s="85">
        <f>AL43</f>
        <v>53.093034583536287</v>
      </c>
      <c r="AN19" s="77">
        <f t="shared" ref="AN19:AN21" si="11">G18</f>
        <v>88.7</v>
      </c>
      <c r="AO19" s="85">
        <f>AN43</f>
        <v>52.9</v>
      </c>
      <c r="AP19" s="77">
        <f>H18</f>
        <v>87.8</v>
      </c>
      <c r="AQ19" s="77">
        <f t="shared" si="10"/>
        <v>86.949999999999989</v>
      </c>
      <c r="AR19" s="77">
        <f>I18</f>
        <v>86.1</v>
      </c>
      <c r="AS19" s="85">
        <f>AR43</f>
        <v>48.451548451548454</v>
      </c>
      <c r="AT19" s="84">
        <f t="shared" si="9"/>
        <v>85.259999999999991</v>
      </c>
      <c r="AU19" s="84">
        <f t="shared" si="9"/>
        <v>84.42</v>
      </c>
      <c r="AV19" s="84">
        <f t="shared" si="9"/>
        <v>83.58</v>
      </c>
      <c r="AW19" s="84">
        <f t="shared" si="9"/>
        <v>82.740000000000009</v>
      </c>
      <c r="AX19" s="77">
        <f>J18</f>
        <v>81.900000000000006</v>
      </c>
    </row>
    <row r="20" spans="1:50" x14ac:dyDescent="0.35">
      <c r="A20" t="s">
        <v>45</v>
      </c>
      <c r="B20" t="s">
        <v>12</v>
      </c>
      <c r="C20" t="s">
        <v>27</v>
      </c>
      <c r="D20" t="s">
        <v>118</v>
      </c>
      <c r="E20" t="s">
        <v>119</v>
      </c>
      <c r="F20">
        <v>0.2</v>
      </c>
      <c r="G20">
        <v>0.2</v>
      </c>
      <c r="H20">
        <v>0.2</v>
      </c>
      <c r="I20">
        <v>0.1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7.6</v>
      </c>
      <c r="AM20" s="85">
        <f>AL44</f>
        <v>9.0599123234291294</v>
      </c>
      <c r="AN20" s="77">
        <f t="shared" si="11"/>
        <v>0.3</v>
      </c>
      <c r="AO20" s="85">
        <f>AN44</f>
        <v>9.1</v>
      </c>
      <c r="AP20" s="77">
        <f>H19</f>
        <v>0.4</v>
      </c>
      <c r="AQ20" s="77">
        <f t="shared" si="10"/>
        <v>0.55000000000000004</v>
      </c>
      <c r="AR20" s="77">
        <f>I19</f>
        <v>0.7</v>
      </c>
      <c r="AS20" s="85">
        <f>AR44</f>
        <v>7.4925074925074933</v>
      </c>
      <c r="AT20" s="84">
        <f t="shared" si="9"/>
        <v>0.86</v>
      </c>
      <c r="AU20" s="84">
        <f t="shared" si="9"/>
        <v>1.02</v>
      </c>
      <c r="AV20" s="84">
        <f t="shared" si="9"/>
        <v>1.18</v>
      </c>
      <c r="AW20" s="84">
        <f t="shared" si="9"/>
        <v>1.34</v>
      </c>
      <c r="AX20" s="77">
        <f>J19</f>
        <v>1.5</v>
      </c>
    </row>
    <row r="21" spans="1:50" ht="15" thickBot="1" x14ac:dyDescent="0.4">
      <c r="A21" t="s">
        <v>8</v>
      </c>
      <c r="B21" t="s">
        <v>12</v>
      </c>
      <c r="C21" t="s">
        <v>27</v>
      </c>
      <c r="D21" t="s">
        <v>118</v>
      </c>
      <c r="E21" t="s">
        <v>119</v>
      </c>
      <c r="F21">
        <v>1.5</v>
      </c>
      <c r="G21">
        <v>1.5</v>
      </c>
      <c r="H21">
        <v>1.4</v>
      </c>
      <c r="I21">
        <v>1.1000000000000001</v>
      </c>
      <c r="J21">
        <v>0.6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0.2</v>
      </c>
      <c r="AM21" s="85">
        <f>AL45</f>
        <v>14.223088163662931</v>
      </c>
      <c r="AN21" s="77">
        <f t="shared" si="11"/>
        <v>0.2</v>
      </c>
      <c r="AO21" s="85">
        <f>AN45</f>
        <v>12.5</v>
      </c>
      <c r="AP21" s="77">
        <f>H20</f>
        <v>0.2</v>
      </c>
      <c r="AQ21" s="77">
        <f t="shared" si="10"/>
        <v>0.15000000000000002</v>
      </c>
      <c r="AR21" s="77">
        <f>I20</f>
        <v>0.1</v>
      </c>
      <c r="AS21" s="85">
        <f>AR45</f>
        <v>8.3916083916083917</v>
      </c>
      <c r="AT21" s="84">
        <f t="shared" si="9"/>
        <v>0.10000000000000002</v>
      </c>
      <c r="AU21" s="84">
        <f t="shared" si="9"/>
        <v>0.1</v>
      </c>
      <c r="AV21" s="84">
        <f t="shared" si="9"/>
        <v>0.1</v>
      </c>
      <c r="AW21" s="84">
        <f t="shared" si="9"/>
        <v>0.10000000000000002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27</v>
      </c>
      <c r="D22" t="s">
        <v>118</v>
      </c>
      <c r="E22" t="s">
        <v>119</v>
      </c>
      <c r="F22">
        <v>1.6</v>
      </c>
      <c r="G22">
        <v>2</v>
      </c>
      <c r="H22">
        <v>1.9</v>
      </c>
      <c r="I22">
        <v>1.6</v>
      </c>
      <c r="J22">
        <v>0.8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1.6</v>
      </c>
      <c r="AN22" s="77">
        <f t="shared" ref="AN22" si="12">G22</f>
        <v>2</v>
      </c>
      <c r="AP22" s="77">
        <f>H22</f>
        <v>1.9</v>
      </c>
      <c r="AQ22" s="77">
        <f t="shared" si="10"/>
        <v>1.75</v>
      </c>
      <c r="AR22" s="77">
        <f>I22</f>
        <v>1.6</v>
      </c>
      <c r="AT22" s="84">
        <f t="shared" si="9"/>
        <v>1.4400000000000004</v>
      </c>
      <c r="AU22" s="84">
        <f t="shared" si="9"/>
        <v>1.28</v>
      </c>
      <c r="AV22" s="84">
        <f t="shared" si="9"/>
        <v>1.1200000000000001</v>
      </c>
      <c r="AW22" s="84">
        <f t="shared" si="9"/>
        <v>0.96000000000000019</v>
      </c>
      <c r="AX22" s="77">
        <f>J22</f>
        <v>0.8</v>
      </c>
    </row>
    <row r="23" spans="1:50" x14ac:dyDescent="0.35">
      <c r="A23" t="s">
        <v>80</v>
      </c>
      <c r="B23" t="s">
        <v>12</v>
      </c>
      <c r="C23" t="s">
        <v>27</v>
      </c>
      <c r="D23" t="s">
        <v>118</v>
      </c>
      <c r="E23" t="s">
        <v>119</v>
      </c>
      <c r="F23">
        <v>4.0999999999999996</v>
      </c>
      <c r="G23">
        <v>0</v>
      </c>
      <c r="H23">
        <v>0</v>
      </c>
      <c r="I23">
        <v>0.1</v>
      </c>
      <c r="J23">
        <v>0.4</v>
      </c>
      <c r="K23">
        <v>0.6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1.5</v>
      </c>
      <c r="AM23" s="85">
        <f>AL46</f>
        <v>21.139795421334632</v>
      </c>
      <c r="AN23" s="77">
        <f t="shared" ref="AN23" si="13">G21</f>
        <v>1.5</v>
      </c>
      <c r="AO23" s="85">
        <f>AN46</f>
        <v>25.4</v>
      </c>
      <c r="AP23" s="77">
        <f>H21</f>
        <v>1.4</v>
      </c>
      <c r="AQ23" s="77">
        <f t="shared" si="10"/>
        <v>1.25</v>
      </c>
      <c r="AR23" s="77">
        <f>I21</f>
        <v>1.1000000000000001</v>
      </c>
      <c r="AS23" s="85">
        <f>AR46</f>
        <v>35.464535464535466</v>
      </c>
      <c r="AT23" s="84">
        <f t="shared" si="9"/>
        <v>1</v>
      </c>
      <c r="AU23" s="84">
        <f t="shared" si="9"/>
        <v>0.9</v>
      </c>
      <c r="AV23" s="84">
        <f t="shared" si="9"/>
        <v>0.8</v>
      </c>
      <c r="AW23" s="84">
        <f t="shared" si="9"/>
        <v>0.7</v>
      </c>
      <c r="AX23" s="77">
        <f>J21</f>
        <v>0.6</v>
      </c>
    </row>
    <row r="24" spans="1:50" x14ac:dyDescent="0.35">
      <c r="A24" t="s">
        <v>81</v>
      </c>
      <c r="B24" t="s">
        <v>12</v>
      </c>
      <c r="C24" t="s">
        <v>27</v>
      </c>
      <c r="D24" t="s">
        <v>118</v>
      </c>
      <c r="E24" t="s">
        <v>119</v>
      </c>
      <c r="F24">
        <v>1.2</v>
      </c>
      <c r="G24">
        <v>0</v>
      </c>
      <c r="H24">
        <v>0</v>
      </c>
      <c r="I24">
        <v>0</v>
      </c>
      <c r="J24">
        <v>0.1</v>
      </c>
      <c r="K24">
        <v>0.2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7.4</v>
      </c>
      <c r="AN24" s="77">
        <f t="shared" ref="AN24" si="14">G17</f>
        <v>7.4</v>
      </c>
      <c r="AP24" s="77">
        <f>H17</f>
        <v>8.3000000000000007</v>
      </c>
      <c r="AQ24" s="77">
        <f t="shared" si="10"/>
        <v>9.1999999999999993</v>
      </c>
      <c r="AR24" s="77">
        <f>I17</f>
        <v>10.1</v>
      </c>
      <c r="AS24" s="85"/>
      <c r="AT24" s="84">
        <f t="shared" si="9"/>
        <v>11</v>
      </c>
      <c r="AU24" s="84">
        <f t="shared" si="9"/>
        <v>11.899999999999999</v>
      </c>
      <c r="AV24" s="84">
        <f t="shared" si="9"/>
        <v>12.8</v>
      </c>
      <c r="AW24" s="84">
        <f t="shared" si="9"/>
        <v>13.7</v>
      </c>
      <c r="AX24" s="77">
        <f>J17</f>
        <v>14.6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</v>
      </c>
      <c r="G25" s="28">
        <f t="shared" si="15"/>
        <v>100.10000000000001</v>
      </c>
      <c r="H25" s="28">
        <f t="shared" si="15"/>
        <v>100.00000000000001</v>
      </c>
      <c r="I25" s="28">
        <f t="shared" si="15"/>
        <v>99.799999999999969</v>
      </c>
      <c r="J25" s="28">
        <f t="shared" si="15"/>
        <v>99.999999999999986</v>
      </c>
      <c r="K25" s="28">
        <f t="shared" si="15"/>
        <v>99.9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JPN</v>
      </c>
      <c r="D30" s="5" t="s">
        <v>14</v>
      </c>
      <c r="E30" s="5" t="s">
        <v>15</v>
      </c>
      <c r="F30" s="5">
        <f t="shared" ref="F30:K36" si="16">F18-F5</f>
        <v>0.60000000000000009</v>
      </c>
      <c r="G30" s="75">
        <f t="shared" si="16"/>
        <v>0</v>
      </c>
      <c r="H30" s="75">
        <f t="shared" si="16"/>
        <v>-2.2000000000000002</v>
      </c>
      <c r="I30" s="75">
        <f t="shared" si="16"/>
        <v>-3.0999999999999996</v>
      </c>
      <c r="J30" s="75">
        <f t="shared" si="16"/>
        <v>-4.6000000000000005</v>
      </c>
      <c r="K30" s="75">
        <f t="shared" si="16"/>
        <v>-0.2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JPN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-0.39999999999999991</v>
      </c>
      <c r="I31" s="75">
        <f t="shared" si="16"/>
        <v>-1.0000000000000002</v>
      </c>
      <c r="J31" s="75">
        <f t="shared" si="16"/>
        <v>-2.2999999999999998</v>
      </c>
      <c r="K31" s="75">
        <f t="shared" si="16"/>
        <v>-0.1</v>
      </c>
    </row>
    <row r="32" spans="1:50" x14ac:dyDescent="0.35">
      <c r="A32" s="5" t="s">
        <v>45</v>
      </c>
      <c r="B32" s="5" t="s">
        <v>53</v>
      </c>
      <c r="C32" s="5" t="str">
        <f>C9</f>
        <v>JPN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0.1</v>
      </c>
      <c r="K32" s="75">
        <f t="shared" si="16"/>
        <v>-0.1</v>
      </c>
    </row>
    <row r="33" spans="1:46" x14ac:dyDescent="0.35">
      <c r="A33" s="5" t="s">
        <v>10</v>
      </c>
      <c r="B33" s="5" t="s">
        <v>53</v>
      </c>
      <c r="C33" s="5" t="str">
        <f>C7</f>
        <v>JPN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0.2</v>
      </c>
      <c r="I33" s="75">
        <f t="shared" si="16"/>
        <v>0.60000000000000009</v>
      </c>
      <c r="J33" s="75">
        <f t="shared" si="16"/>
        <v>1.4</v>
      </c>
      <c r="K33" s="75">
        <f t="shared" si="16"/>
        <v>1.9</v>
      </c>
    </row>
    <row r="34" spans="1:46" x14ac:dyDescent="0.35">
      <c r="A34" s="5" t="s">
        <v>11</v>
      </c>
      <c r="B34" s="5" t="s">
        <v>53</v>
      </c>
      <c r="C34" s="5" t="str">
        <f>C6</f>
        <v>JPN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2.2999999999999972</v>
      </c>
      <c r="I34" s="75">
        <f t="shared" si="16"/>
        <v>3.2000000000000028</v>
      </c>
      <c r="J34" s="75">
        <f t="shared" si="16"/>
        <v>4.8000000000000114</v>
      </c>
      <c r="K34" s="75">
        <f t="shared" si="16"/>
        <v>-2.7000000000000028</v>
      </c>
    </row>
    <row r="35" spans="1:46" x14ac:dyDescent="0.35">
      <c r="A35" s="33" t="s">
        <v>80</v>
      </c>
      <c r="B35" s="5" t="s">
        <v>53</v>
      </c>
      <c r="C35" s="5" t="str">
        <f>C5</f>
        <v>JPN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0.3</v>
      </c>
    </row>
    <row r="36" spans="1:46" x14ac:dyDescent="0.35">
      <c r="A36" s="10" t="s">
        <v>81</v>
      </c>
      <c r="B36" s="10" t="s">
        <v>53</v>
      </c>
      <c r="C36" s="10" t="str">
        <f>C10</f>
        <v>JPN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0.5</v>
      </c>
      <c r="K36" s="10">
        <f t="shared" si="16"/>
        <v>0.8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0.60000000000000009</v>
      </c>
      <c r="G37" s="2">
        <f t="shared" ref="G37" si="17">SUM(G30:G36)</f>
        <v>0</v>
      </c>
      <c r="H37" s="2">
        <f t="shared" ref="H37" si="18">SUM(H30:H36)</f>
        <v>-2.7478019859472624E-15</v>
      </c>
      <c r="I37" s="2">
        <f t="shared" ref="I37" si="19">SUM(I30:I36)</f>
        <v>3.3029134982598407E-15</v>
      </c>
      <c r="J37" s="2">
        <f t="shared" ref="J37" si="20">SUM(J30:J36)</f>
        <v>0.10000000000001102</v>
      </c>
      <c r="K37" s="2">
        <f>SUM(K30:K36)</f>
        <v>-0.10000000000000275</v>
      </c>
    </row>
    <row r="39" spans="1:46" ht="21" x14ac:dyDescent="0.5">
      <c r="A39" s="32" t="s">
        <v>65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27</v>
      </c>
      <c r="D42" t="s">
        <v>51</v>
      </c>
      <c r="E42" t="s">
        <v>52</v>
      </c>
      <c r="F42">
        <v>21.7</v>
      </c>
      <c r="G42">
        <v>25.4</v>
      </c>
      <c r="H42">
        <v>27.3</v>
      </c>
      <c r="I42">
        <v>35.5</v>
      </c>
      <c r="J42">
        <v>39.700000000000003</v>
      </c>
      <c r="AK42" s="77" t="s">
        <v>138</v>
      </c>
      <c r="AL42" s="77">
        <f>0.5*(AL17+AN17+AL18+AN18)</f>
        <v>2.65</v>
      </c>
      <c r="AN42" s="77">
        <f>0.5*(AN17+AP17+AN18+AP18)</f>
        <v>0</v>
      </c>
      <c r="AR42" s="77">
        <f>AR17+AR18</f>
        <v>0.1</v>
      </c>
    </row>
    <row r="43" spans="1:46" x14ac:dyDescent="0.35">
      <c r="A43" t="s">
        <v>9</v>
      </c>
      <c r="B43" t="s">
        <v>12</v>
      </c>
      <c r="C43" t="s">
        <v>27</v>
      </c>
      <c r="D43" t="s">
        <v>51</v>
      </c>
      <c r="E43" t="s">
        <v>52</v>
      </c>
      <c r="F43">
        <v>14.6</v>
      </c>
      <c r="G43">
        <v>12.5</v>
      </c>
      <c r="H43">
        <v>11.5</v>
      </c>
      <c r="I43">
        <v>8.4</v>
      </c>
      <c r="J43">
        <v>7.2</v>
      </c>
      <c r="AK43" s="77" t="s">
        <v>85</v>
      </c>
      <c r="AL43" s="85">
        <f>100*F45/(100+AL$42)</f>
        <v>53.093034583536287</v>
      </c>
      <c r="AM43" s="85"/>
      <c r="AN43" s="85">
        <f>100*G45/(100+AN$42)</f>
        <v>52.9</v>
      </c>
      <c r="AO43" s="85"/>
      <c r="AR43" s="85">
        <f>100*I45/(100+AR$42)</f>
        <v>48.451548451548454</v>
      </c>
    </row>
    <row r="44" spans="1:46" x14ac:dyDescent="0.35">
      <c r="A44" t="s">
        <v>10</v>
      </c>
      <c r="B44" t="s">
        <v>12</v>
      </c>
      <c r="C44" t="s">
        <v>27</v>
      </c>
      <c r="D44" t="s">
        <v>51</v>
      </c>
      <c r="E44" t="s">
        <v>52</v>
      </c>
      <c r="F44">
        <v>9.3000000000000007</v>
      </c>
      <c r="G44">
        <v>9.1</v>
      </c>
      <c r="H44">
        <v>8.8000000000000007</v>
      </c>
      <c r="I44">
        <v>7.5</v>
      </c>
      <c r="J44">
        <v>6.8</v>
      </c>
      <c r="AK44" s="77" t="s">
        <v>86</v>
      </c>
      <c r="AL44" s="85">
        <f>100*F44/(100+AL$42)</f>
        <v>9.0599123234291294</v>
      </c>
      <c r="AM44" s="85"/>
      <c r="AN44" s="85">
        <f>100*G44/(100+AN$42)</f>
        <v>9.1</v>
      </c>
      <c r="AO44" s="85"/>
      <c r="AR44" s="85">
        <f>100*I44/(100+AR$42)</f>
        <v>7.4925074925074933</v>
      </c>
    </row>
    <row r="45" spans="1:46" x14ac:dyDescent="0.35">
      <c r="A45" t="s">
        <v>11</v>
      </c>
      <c r="B45" t="s">
        <v>12</v>
      </c>
      <c r="C45" t="s">
        <v>27</v>
      </c>
      <c r="D45" t="s">
        <v>51</v>
      </c>
      <c r="E45" t="s">
        <v>52</v>
      </c>
      <c r="F45">
        <v>54.5</v>
      </c>
      <c r="G45">
        <v>52.9</v>
      </c>
      <c r="H45">
        <v>52.4</v>
      </c>
      <c r="I45">
        <v>48.5</v>
      </c>
      <c r="J45">
        <v>46.3</v>
      </c>
      <c r="AK45" s="77" t="s">
        <v>87</v>
      </c>
      <c r="AL45" s="85">
        <f>100*F43/(100+AL$42)</f>
        <v>14.223088163662931</v>
      </c>
      <c r="AM45" s="85"/>
      <c r="AN45" s="85">
        <f>100*G43/(100+AN$42)</f>
        <v>12.5</v>
      </c>
      <c r="AO45" s="85"/>
      <c r="AR45" s="85">
        <f>100*I43/(100+AR$42)</f>
        <v>8.3916083916083917</v>
      </c>
    </row>
    <row r="46" spans="1:46" x14ac:dyDescent="0.35">
      <c r="AK46" s="77" t="s">
        <v>137</v>
      </c>
      <c r="AL46" s="85">
        <f>100*F42/(100+AL$42)</f>
        <v>21.139795421334632</v>
      </c>
      <c r="AM46" s="85"/>
      <c r="AN46" s="85">
        <f>100*G42/(100+AN$42)</f>
        <v>25.4</v>
      </c>
      <c r="AO46" s="85"/>
      <c r="AR46" s="85">
        <f>100*I42/(100+AR$42)</f>
        <v>35.464535464535466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0.78303174766871297</v>
      </c>
      <c r="E57">
        <v>0.80958492602832699</v>
      </c>
      <c r="F57">
        <v>0.83640856788572004</v>
      </c>
      <c r="G57">
        <v>0.88667260276186199</v>
      </c>
      <c r="H57">
        <v>0.92352132413080301</v>
      </c>
      <c r="I57">
        <v>0.95551321683248702</v>
      </c>
      <c r="J57">
        <v>0.98463463549683805</v>
      </c>
      <c r="K57">
        <v>1.0171537062845599</v>
      </c>
      <c r="L57">
        <v>1.05122273326442</v>
      </c>
      <c r="M57">
        <v>1.08958299413686</v>
      </c>
      <c r="N57">
        <v>1.1306141673585599</v>
      </c>
      <c r="O57">
        <v>1.22223413211401</v>
      </c>
      <c r="P57">
        <v>1.32241846495578</v>
      </c>
      <c r="Q57">
        <v>1.4388990234519701</v>
      </c>
      <c r="R57">
        <v>1.5719042661212701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0.68334937429184195</v>
      </c>
      <c r="E58">
        <v>0.71636713275455699</v>
      </c>
      <c r="F58">
        <v>0.75205452232016401</v>
      </c>
      <c r="G58">
        <v>0.80530464240797095</v>
      </c>
      <c r="H58">
        <v>0.83109083334774303</v>
      </c>
      <c r="I58">
        <v>0.85612472618152902</v>
      </c>
      <c r="J58">
        <v>0.874670926578619</v>
      </c>
      <c r="K58">
        <v>0.89741235923836205</v>
      </c>
      <c r="L58">
        <v>0.92188305382669</v>
      </c>
      <c r="M58">
        <v>0.95158631009664896</v>
      </c>
      <c r="N58">
        <v>0.98710620759205503</v>
      </c>
      <c r="O58">
        <v>1.07204903680415</v>
      </c>
      <c r="P58">
        <v>1.16818917329585</v>
      </c>
      <c r="Q58">
        <v>1.28402763579084</v>
      </c>
      <c r="R58">
        <v>1.41933040794249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0.50738309477670296</v>
      </c>
      <c r="E59">
        <v>0.53125076819881401</v>
      </c>
      <c r="F59">
        <v>0.557169234477909</v>
      </c>
      <c r="G59">
        <v>0.59092208080059605</v>
      </c>
      <c r="H59">
        <v>0.617508755527859</v>
      </c>
      <c r="I59">
        <v>0.64011224563100999</v>
      </c>
      <c r="J59">
        <v>0.65869568923656596</v>
      </c>
      <c r="K59">
        <v>0.680991935453232</v>
      </c>
      <c r="L59">
        <v>0.704007400537636</v>
      </c>
      <c r="M59">
        <v>0.72977977544286099</v>
      </c>
      <c r="N59">
        <v>0.75959352185784601</v>
      </c>
      <c r="O59">
        <v>0.827738135535519</v>
      </c>
      <c r="P59">
        <v>0.90203440632570397</v>
      </c>
      <c r="Q59">
        <v>0.99072374061359603</v>
      </c>
      <c r="R59">
        <v>1.0942502511375101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0.29180334954276199</v>
      </c>
      <c r="E60">
        <v>0.28826068272227301</v>
      </c>
      <c r="F60">
        <v>0.28138641313718998</v>
      </c>
      <c r="G60">
        <v>0.28947854615948299</v>
      </c>
      <c r="H60">
        <v>0.293999759097962</v>
      </c>
      <c r="I60">
        <v>0.299307169313345</v>
      </c>
      <c r="J60">
        <v>0.30552999651135399</v>
      </c>
      <c r="K60">
        <v>0.31011481495260701</v>
      </c>
      <c r="L60">
        <v>0.31754798373307902</v>
      </c>
      <c r="M60">
        <v>0.33090050681880301</v>
      </c>
      <c r="N60">
        <v>0.346946964942907</v>
      </c>
      <c r="O60">
        <v>0.37173394702614798</v>
      </c>
      <c r="P60">
        <v>0.39500258533621502</v>
      </c>
      <c r="Q60">
        <v>0.41972227252126798</v>
      </c>
      <c r="R60">
        <v>0.45140474246629397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0.29122621007497201</v>
      </c>
      <c r="E61">
        <v>0.29781814220836</v>
      </c>
      <c r="F61">
        <v>0.30496615986840597</v>
      </c>
      <c r="G61">
        <v>0.31390557557596999</v>
      </c>
      <c r="H61">
        <v>0.32349044021725099</v>
      </c>
      <c r="I61">
        <v>0.33186736845791998</v>
      </c>
      <c r="J61">
        <v>0.33832648325945502</v>
      </c>
      <c r="K61">
        <v>0.34638910311875198</v>
      </c>
      <c r="L61">
        <v>0.35464970458358902</v>
      </c>
      <c r="M61">
        <v>0.36371698334281799</v>
      </c>
      <c r="N61">
        <v>0.37448484555182499</v>
      </c>
      <c r="O61">
        <v>0.39930040325850502</v>
      </c>
      <c r="P61">
        <v>0.426448677665762</v>
      </c>
      <c r="Q61">
        <v>0.45946254449139901</v>
      </c>
      <c r="R61">
        <v>0.49877224348456101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5.3450249194094903</v>
      </c>
      <c r="E62">
        <v>5.65665271714506</v>
      </c>
      <c r="F62">
        <v>5.9949125472423797</v>
      </c>
      <c r="G62">
        <v>6.5531658914044701</v>
      </c>
      <c r="H62">
        <v>6.9591935591571197</v>
      </c>
      <c r="I62">
        <v>7.3245892442289602</v>
      </c>
      <c r="J62">
        <v>7.66686275455712</v>
      </c>
      <c r="K62">
        <v>8.0540366594934696</v>
      </c>
      <c r="L62">
        <v>8.4614539003806293</v>
      </c>
      <c r="M62">
        <v>8.9182748146063702</v>
      </c>
      <c r="N62">
        <v>9.4294085768455709</v>
      </c>
      <c r="O62">
        <v>10.5959904744519</v>
      </c>
      <c r="P62">
        <v>11.903874703755999</v>
      </c>
      <c r="Q62">
        <v>13.4557462206972</v>
      </c>
      <c r="R62">
        <v>15.267264712294899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1.7104079742110401</v>
      </c>
      <c r="E63">
        <v>1.8101288694864199</v>
      </c>
      <c r="F63">
        <v>1.9183720151175601</v>
      </c>
      <c r="G63">
        <v>2.0970130852494302</v>
      </c>
      <c r="H63">
        <v>2.2269419389302798</v>
      </c>
      <c r="I63">
        <v>2.3438685581532699</v>
      </c>
      <c r="J63">
        <v>2.4533960814582798</v>
      </c>
      <c r="K63">
        <v>2.57729173103791</v>
      </c>
      <c r="L63">
        <v>2.7076652481218</v>
      </c>
      <c r="M63">
        <v>2.85384794067404</v>
      </c>
      <c r="N63">
        <v>3.0174107445905798</v>
      </c>
      <c r="O63">
        <v>3.3907169518246199</v>
      </c>
      <c r="P63">
        <v>3.8092399052019301</v>
      </c>
      <c r="Q63">
        <v>4.3058387906231097</v>
      </c>
      <c r="R63">
        <v>4.88552470793437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0.77401062940150001</v>
      </c>
      <c r="E64">
        <v>0.80498727164948902</v>
      </c>
      <c r="F64">
        <v>0.836135351697744</v>
      </c>
      <c r="G64">
        <v>0.88667260276186199</v>
      </c>
      <c r="H64">
        <v>0.92322245796665003</v>
      </c>
      <c r="I64">
        <v>0.95451256781883598</v>
      </c>
      <c r="J64">
        <v>0.98345014989009405</v>
      </c>
      <c r="K64">
        <v>1.01623209638279</v>
      </c>
      <c r="L64">
        <v>1.05078242203406</v>
      </c>
      <c r="M64">
        <v>1.0895644103050399</v>
      </c>
      <c r="N64">
        <v>1.1306141673585599</v>
      </c>
      <c r="O64">
        <v>1.22223413211401</v>
      </c>
      <c r="P64">
        <v>1.32239212545047</v>
      </c>
      <c r="Q64">
        <v>1.43838978187943</v>
      </c>
      <c r="R64">
        <v>1.57105140603169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JPN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7.5781903574847903E-2</v>
      </c>
      <c r="E70" s="5">
        <f t="shared" ref="E70:G76" si="28">(D70+F70)/2</f>
        <v>4.0315972701819087E-2</v>
      </c>
      <c r="F70" s="5">
        <f t="shared" si="21"/>
        <v>4.8500418287902658E-3</v>
      </c>
      <c r="G70" s="5">
        <f t="shared" si="28"/>
        <v>3.9406589858920907E-3</v>
      </c>
      <c r="H70" s="5">
        <f t="shared" si="22"/>
        <v>3.031276142993916E-3</v>
      </c>
      <c r="I70" s="5">
        <f t="shared" si="23"/>
        <v>2.6523666251196763E-3</v>
      </c>
      <c r="J70" s="5">
        <f t="shared" si="23"/>
        <v>2.2734571072454369E-3</v>
      </c>
      <c r="K70" s="5">
        <f t="shared" si="23"/>
        <v>1.8945475893711976E-3</v>
      </c>
      <c r="L70" s="5">
        <f t="shared" si="24"/>
        <v>1.515638071496958E-3</v>
      </c>
      <c r="M70" s="5">
        <f t="shared" si="25"/>
        <v>1.4398561679221102E-3</v>
      </c>
      <c r="N70" s="5">
        <f t="shared" si="25"/>
        <v>1.3640742643472622E-3</v>
      </c>
      <c r="O70" s="5">
        <f t="shared" si="25"/>
        <v>1.2125104571975665E-3</v>
      </c>
      <c r="P70" s="5">
        <f t="shared" si="25"/>
        <v>1.0609466500478707E-3</v>
      </c>
      <c r="Q70" s="5">
        <f t="shared" si="25"/>
        <v>9.093828428981749E-4</v>
      </c>
      <c r="R70" s="5">
        <f t="shared" si="26"/>
        <v>7.5781903574847901E-4</v>
      </c>
      <c r="S70" s="5"/>
      <c r="T70" s="5"/>
      <c r="U70" s="5"/>
      <c r="V70" s="5"/>
      <c r="W70" s="5"/>
      <c r="X70" s="5" t="s">
        <v>86</v>
      </c>
      <c r="Y70" s="77" t="str">
        <f t="shared" si="27"/>
        <v>JPN</v>
      </c>
      <c r="Z70" s="5">
        <f>F70/MAX(F$69:F$70)</f>
        <v>4.8500418287902658E-3</v>
      </c>
      <c r="AA70" s="5">
        <f>H70/MAX(H$69:H$70)</f>
        <v>3.031276142993916E-3</v>
      </c>
      <c r="AB70" s="5">
        <f>L70/MAX(L$69:L$70)</f>
        <v>1.515638071496958E-3</v>
      </c>
      <c r="AC70" s="5">
        <f>Q70/MAX(Q$69:Q$70)</f>
        <v>9.093828428981749E-4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4.0747704599757102E-5</v>
      </c>
      <c r="E71" s="5">
        <f t="shared" si="28"/>
        <v>2.0730394715126425E-5</v>
      </c>
      <c r="F71" s="5">
        <f t="shared" si="21"/>
        <v>7.1308483049574935E-7</v>
      </c>
      <c r="G71" s="5">
        <f t="shared" si="28"/>
        <v>8.6588872274483842E-7</v>
      </c>
      <c r="H71" s="5">
        <f t="shared" si="22"/>
        <v>1.0186926149939275E-6</v>
      </c>
      <c r="I71" s="5">
        <f t="shared" si="23"/>
        <v>1.1205618764933201E-6</v>
      </c>
      <c r="J71" s="5">
        <f t="shared" si="23"/>
        <v>1.222431137992713E-6</v>
      </c>
      <c r="K71" s="5">
        <f t="shared" si="23"/>
        <v>1.3243003994921059E-6</v>
      </c>
      <c r="L71" s="5">
        <f t="shared" si="24"/>
        <v>1.4261696609914985E-6</v>
      </c>
      <c r="M71" s="5">
        <f t="shared" si="25"/>
        <v>1.3650481040918627E-6</v>
      </c>
      <c r="N71" s="5">
        <f t="shared" si="25"/>
        <v>1.3039265471922273E-6</v>
      </c>
      <c r="O71" s="5">
        <f t="shared" si="25"/>
        <v>1.1816834333929559E-6</v>
      </c>
      <c r="P71" s="5">
        <f t="shared" si="25"/>
        <v>1.0594403195936848E-6</v>
      </c>
      <c r="Q71" s="5">
        <f t="shared" si="25"/>
        <v>9.3719720579441338E-7</v>
      </c>
      <c r="R71" s="5">
        <f t="shared" si="26"/>
        <v>8.14954091995142E-7</v>
      </c>
      <c r="S71" s="5"/>
      <c r="T71" s="5"/>
      <c r="U71" s="5"/>
      <c r="V71" s="5"/>
      <c r="W71" s="5"/>
      <c r="X71" s="5" t="s">
        <v>97</v>
      </c>
      <c r="Y71" s="77" t="str">
        <f t="shared" si="27"/>
        <v>JPN</v>
      </c>
      <c r="Z71" s="5">
        <f t="shared" ref="Z71:Z76" si="29">F71/MAX(F$71:F$76)</f>
        <v>1.2677063653257765E-5</v>
      </c>
      <c r="AA71" s="5">
        <f t="shared" ref="AA71:AA76" si="30">H71/MAX(H$71:H$76)</f>
        <v>1.2537755261463723E-5</v>
      </c>
      <c r="AB71" s="5">
        <f t="shared" ref="AB71:AB76" si="31">L71/MAX(L$71:L$76)</f>
        <v>2.852339321982997E-6</v>
      </c>
      <c r="AC71" s="5">
        <f t="shared" ref="AC71:AC76" si="32">Q71/MAX(Q$71:Q$76)</f>
        <v>2.9105503285540787E-7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5.8952769780184102E-5</v>
      </c>
      <c r="E72" s="5">
        <f t="shared" si="28"/>
        <v>3.0452790139576349E-5</v>
      </c>
      <c r="F72" s="5">
        <f t="shared" si="21"/>
        <v>1.9528104989685986E-6</v>
      </c>
      <c r="G72" s="5">
        <f t="shared" si="28"/>
        <v>2.4502244939889017E-6</v>
      </c>
      <c r="H72" s="5">
        <f t="shared" si="22"/>
        <v>2.9476384890092048E-6</v>
      </c>
      <c r="I72" s="5">
        <f t="shared" si="23"/>
        <v>3.6845481112615059E-6</v>
      </c>
      <c r="J72" s="5">
        <f t="shared" si="23"/>
        <v>4.4214577335138075E-6</v>
      </c>
      <c r="K72" s="5">
        <f t="shared" si="23"/>
        <v>5.158367355766109E-6</v>
      </c>
      <c r="L72" s="5">
        <f t="shared" si="24"/>
        <v>5.8952769780184097E-6</v>
      </c>
      <c r="M72" s="5">
        <f t="shared" si="25"/>
        <v>5.7184186686778573E-6</v>
      </c>
      <c r="N72" s="5">
        <f t="shared" si="25"/>
        <v>5.5415603593373058E-6</v>
      </c>
      <c r="O72" s="5">
        <f t="shared" si="25"/>
        <v>5.187843740656201E-6</v>
      </c>
      <c r="P72" s="5">
        <f t="shared" si="25"/>
        <v>4.8341271219750963E-6</v>
      </c>
      <c r="Q72" s="5">
        <f t="shared" si="25"/>
        <v>4.4804105032939924E-6</v>
      </c>
      <c r="R72" s="5">
        <f t="shared" si="26"/>
        <v>4.1266938846128877E-6</v>
      </c>
      <c r="S72" s="5"/>
      <c r="T72" s="5"/>
      <c r="U72" s="5"/>
      <c r="V72" s="5"/>
      <c r="W72" s="5"/>
      <c r="X72" s="5" t="s">
        <v>98</v>
      </c>
      <c r="Y72" s="77" t="str">
        <f t="shared" si="27"/>
        <v>JPN</v>
      </c>
      <c r="Z72" s="5">
        <f t="shared" si="29"/>
        <v>3.4716631092775089E-5</v>
      </c>
      <c r="AA72" s="5">
        <f t="shared" si="30"/>
        <v>3.6278627557036367E-5</v>
      </c>
      <c r="AB72" s="5">
        <f t="shared" si="31"/>
        <v>1.1790553956036819E-5</v>
      </c>
      <c r="AC72" s="5">
        <f t="shared" si="32"/>
        <v>1.3914318333211156E-6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6.5477200806799706E-5</v>
      </c>
      <c r="E73" s="5">
        <f t="shared" si="28"/>
        <v>6.5477200806799706E-5</v>
      </c>
      <c r="F73" s="5">
        <f t="shared" si="21"/>
        <v>6.5477200806799706E-5</v>
      </c>
      <c r="G73" s="5">
        <f t="shared" si="28"/>
        <v>6.5477200806799706E-5</v>
      </c>
      <c r="H73" s="5">
        <f t="shared" si="22"/>
        <v>6.5477200806799706E-5</v>
      </c>
      <c r="I73" s="5">
        <f t="shared" si="23"/>
        <v>6.5477200806799706E-5</v>
      </c>
      <c r="J73" s="5">
        <f t="shared" si="23"/>
        <v>6.5477200806799706E-5</v>
      </c>
      <c r="K73" s="5">
        <f t="shared" si="23"/>
        <v>6.5477200806799706E-5</v>
      </c>
      <c r="L73" s="5">
        <f t="shared" si="24"/>
        <v>6.5477200806799706E-5</v>
      </c>
      <c r="M73" s="5">
        <f t="shared" si="25"/>
        <v>6.4822428798731708E-5</v>
      </c>
      <c r="N73" s="5">
        <f t="shared" si="25"/>
        <v>6.4167656790663723E-5</v>
      </c>
      <c r="O73" s="5">
        <f t="shared" si="25"/>
        <v>6.2858112774527727E-5</v>
      </c>
      <c r="P73" s="5">
        <f t="shared" si="25"/>
        <v>6.154856875839173E-5</v>
      </c>
      <c r="Q73" s="5">
        <f t="shared" si="25"/>
        <v>6.0239024742255733E-5</v>
      </c>
      <c r="R73" s="5">
        <f t="shared" si="26"/>
        <v>5.8929480726119737E-5</v>
      </c>
      <c r="S73" s="5"/>
      <c r="T73" s="5"/>
      <c r="U73" s="5"/>
      <c r="V73" s="5"/>
      <c r="W73" s="5"/>
      <c r="X73" s="5" t="s">
        <v>89</v>
      </c>
      <c r="Y73" s="77" t="str">
        <f t="shared" si="27"/>
        <v>JPN</v>
      </c>
      <c r="Z73" s="5">
        <f t="shared" si="29"/>
        <v>1.1640391254542171E-3</v>
      </c>
      <c r="AA73" s="5">
        <f t="shared" si="30"/>
        <v>8.0587324069907333E-4</v>
      </c>
      <c r="AB73" s="5">
        <f t="shared" si="31"/>
        <v>1.3095440161359941E-4</v>
      </c>
      <c r="AC73" s="5">
        <f t="shared" si="32"/>
        <v>1.8707771659085631E-5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JPN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9.8032634892828395E-3</v>
      </c>
      <c r="E75" s="5">
        <f t="shared" si="28"/>
        <v>4.978219740651442E-3</v>
      </c>
      <c r="F75" s="5">
        <f t="shared" si="21"/>
        <v>1.5317599202004437E-4</v>
      </c>
      <c r="G75" s="5">
        <f t="shared" si="28"/>
        <v>1.8687471026445409E-4</v>
      </c>
      <c r="H75" s="5">
        <f t="shared" si="22"/>
        <v>2.2057342850886384E-4</v>
      </c>
      <c r="I75" s="5">
        <f t="shared" si="23"/>
        <v>4.5952797606013305E-4</v>
      </c>
      <c r="J75" s="5">
        <f t="shared" si="23"/>
        <v>6.9848252361140223E-4</v>
      </c>
      <c r="K75" s="5">
        <f t="shared" si="23"/>
        <v>9.3743707116267141E-4</v>
      </c>
      <c r="L75" s="5">
        <f t="shared" si="24"/>
        <v>1.1763916187139407E-3</v>
      </c>
      <c r="M75" s="5">
        <f t="shared" si="25"/>
        <v>2.0390788057708309E-3</v>
      </c>
      <c r="N75" s="5">
        <f t="shared" si="25"/>
        <v>2.9017659928277204E-3</v>
      </c>
      <c r="O75" s="5">
        <f t="shared" si="25"/>
        <v>4.6271403669414998E-3</v>
      </c>
      <c r="P75" s="5">
        <f t="shared" si="25"/>
        <v>6.3525147410552797E-3</v>
      </c>
      <c r="Q75" s="5">
        <f t="shared" si="25"/>
        <v>8.0778891151690596E-3</v>
      </c>
      <c r="R75" s="5">
        <f t="shared" si="26"/>
        <v>9.8032634892828395E-3</v>
      </c>
      <c r="S75" s="5"/>
      <c r="T75" s="5"/>
      <c r="U75" s="5"/>
      <c r="V75" s="5"/>
      <c r="W75" s="5"/>
      <c r="X75" s="5" t="s">
        <v>91</v>
      </c>
      <c r="Y75" s="77" t="str">
        <f t="shared" si="27"/>
        <v>JPN</v>
      </c>
      <c r="Z75" s="5">
        <f t="shared" si="29"/>
        <v>2.7231287470230107E-3</v>
      </c>
      <c r="AA75" s="5">
        <f t="shared" si="30"/>
        <v>2.7147498893398624E-3</v>
      </c>
      <c r="AB75" s="5">
        <f t="shared" si="31"/>
        <v>2.3527832374278814E-3</v>
      </c>
      <c r="AC75" s="5">
        <f t="shared" si="32"/>
        <v>2.5086612158910122E-3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6.2966227473547895E-2</v>
      </c>
      <c r="E76" s="5">
        <f t="shared" si="28"/>
        <v>3.3450808345322318E-2</v>
      </c>
      <c r="F76" s="5">
        <f t="shared" si="21"/>
        <v>3.9353892170967434E-3</v>
      </c>
      <c r="G76" s="5">
        <f t="shared" si="28"/>
        <v>5.9030838256451147E-3</v>
      </c>
      <c r="H76" s="5">
        <f t="shared" si="22"/>
        <v>7.8707784341934869E-3</v>
      </c>
      <c r="I76" s="5">
        <f t="shared" si="23"/>
        <v>1.0822320347016044E-2</v>
      </c>
      <c r="J76" s="5">
        <f t="shared" si="23"/>
        <v>1.3773862259838603E-2</v>
      </c>
      <c r="K76" s="5">
        <f t="shared" si="23"/>
        <v>1.6725404172661159E-2</v>
      </c>
      <c r="L76" s="5">
        <f t="shared" si="24"/>
        <v>1.9676946085483718E-2</v>
      </c>
      <c r="M76" s="5">
        <f t="shared" si="25"/>
        <v>1.9676946085483718E-2</v>
      </c>
      <c r="N76" s="5">
        <f t="shared" si="25"/>
        <v>1.9676946085483718E-2</v>
      </c>
      <c r="O76" s="5">
        <f t="shared" si="25"/>
        <v>1.9676946085483718E-2</v>
      </c>
      <c r="P76" s="5">
        <f t="shared" si="25"/>
        <v>1.9676946085483718E-2</v>
      </c>
      <c r="Q76" s="5">
        <f t="shared" si="25"/>
        <v>1.9676946085483718E-2</v>
      </c>
      <c r="R76" s="5">
        <f t="shared" si="26"/>
        <v>1.9676946085483718E-2</v>
      </c>
      <c r="S76" s="5"/>
      <c r="T76" s="5"/>
      <c r="U76" s="5"/>
      <c r="V76" s="5"/>
      <c r="W76" s="5"/>
      <c r="X76" s="5" t="s">
        <v>92</v>
      </c>
      <c r="Y76" s="77" t="str">
        <f>Y75</f>
        <v>JPN</v>
      </c>
      <c r="Z76" s="5">
        <f t="shared" si="29"/>
        <v>6.9962474970608771E-2</v>
      </c>
      <c r="AA76" s="5">
        <f t="shared" si="30"/>
        <v>9.6871119190073685E-2</v>
      </c>
      <c r="AB76" s="5">
        <f t="shared" si="31"/>
        <v>3.9353892170967436E-2</v>
      </c>
      <c r="AC76" s="5">
        <f t="shared" si="32"/>
        <v>6.1108528215787937E-3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1.7932378675884419</v>
      </c>
      <c r="E78" s="39">
        <f t="shared" si="33"/>
        <v>1.6042819634390966</v>
      </c>
      <c r="F78" s="39">
        <f t="shared" si="33"/>
        <v>1.4380057825577606</v>
      </c>
      <c r="G78" s="39">
        <f t="shared" si="33"/>
        <v>1.2780363329029822</v>
      </c>
      <c r="H78" s="39">
        <f t="shared" si="33"/>
        <v>1.1768705183927823</v>
      </c>
      <c r="I78" s="39">
        <f t="shared" si="33"/>
        <v>1.0989024022146539</v>
      </c>
      <c r="J78" s="39">
        <f t="shared" si="33"/>
        <v>1.034425455050791</v>
      </c>
      <c r="K78" s="39">
        <f t="shared" si="33"/>
        <v>0.96890802618891902</v>
      </c>
      <c r="L78" s="39">
        <f t="shared" si="33"/>
        <v>0.90670405660942166</v>
      </c>
      <c r="M78" s="39">
        <f t="shared" si="33"/>
        <v>0.84391446689005922</v>
      </c>
      <c r="N78" s="39">
        <f t="shared" si="33"/>
        <v>0.78369602199470112</v>
      </c>
      <c r="O78" s="39">
        <f t="shared" si="33"/>
        <v>0.6704634505604592</v>
      </c>
      <c r="P78" s="39">
        <f t="shared" si="33"/>
        <v>0.57260119236806384</v>
      </c>
      <c r="Q78" s="39">
        <f t="shared" si="33"/>
        <v>0.48354292931009529</v>
      </c>
      <c r="R78" s="39">
        <f t="shared" si="33"/>
        <v>0.40508979741361417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0.14963306326587691</v>
      </c>
      <c r="E79" s="39">
        <f t="shared" si="34"/>
        <v>7.177237695029054E-2</v>
      </c>
      <c r="F79" s="39">
        <f t="shared" si="34"/>
        <v>9.4152916470204729E-3</v>
      </c>
      <c r="G79" s="39">
        <f t="shared" si="34"/>
        <v>1.0954792012728705E-2</v>
      </c>
      <c r="H79" s="39">
        <f t="shared" si="34"/>
        <v>1.2317854035494236E-2</v>
      </c>
      <c r="I79" s="39">
        <f t="shared" si="34"/>
        <v>1.4886402214363497E-2</v>
      </c>
      <c r="J79" s="39">
        <f t="shared" si="34"/>
        <v>1.7023248548735517E-2</v>
      </c>
      <c r="K79" s="39">
        <f t="shared" si="34"/>
        <v>1.8500675299937503E-2</v>
      </c>
      <c r="L79" s="39">
        <f t="shared" si="34"/>
        <v>1.9500428331551769E-2</v>
      </c>
      <c r="M79" s="39">
        <f t="shared" si="34"/>
        <v>1.7992951380357218E-2</v>
      </c>
      <c r="N79" s="39">
        <f t="shared" si="34"/>
        <v>1.6485462202143857E-2</v>
      </c>
      <c r="O79" s="39">
        <f t="shared" si="34"/>
        <v>1.3549483131335468E-2</v>
      </c>
      <c r="P79" s="39">
        <f t="shared" si="34"/>
        <v>1.1003212084666638E-2</v>
      </c>
      <c r="Q79" s="39">
        <f t="shared" si="34"/>
        <v>8.7174204862500767E-3</v>
      </c>
      <c r="R79" s="39">
        <f t="shared" si="34"/>
        <v>6.7748279607090442E-3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0.99662921348314615</v>
      </c>
      <c r="G84" s="44">
        <f t="shared" ref="G84:G92" si="35">F109</f>
        <v>0.99403670632769892</v>
      </c>
      <c r="H84" s="45">
        <f>F84-G84</f>
        <v>2.5925071554472323E-3</v>
      </c>
      <c r="I84" s="5"/>
      <c r="J84" s="43">
        <f>J86/(J86+J87)</f>
        <v>0.99546485260770967</v>
      </c>
      <c r="K84" s="44">
        <f t="shared" ref="K84:K92" si="36">H109</f>
        <v>0.99627093602976347</v>
      </c>
      <c r="L84" s="45">
        <f>J84-K84</f>
        <v>-8.060834220537938E-4</v>
      </c>
      <c r="M84" s="5"/>
      <c r="N84" s="5"/>
      <c r="O84" s="43">
        <f>O86/(O86+O87)</f>
        <v>0.99193548387096775</v>
      </c>
      <c r="P84" s="44">
        <f t="shared" ref="P84:P92" si="37">L109</f>
        <v>0.99803311810148587</v>
      </c>
      <c r="Q84" s="45">
        <f>O84-P84</f>
        <v>-6.097634230518123E-3</v>
      </c>
      <c r="R84" s="5"/>
      <c r="S84" s="5"/>
      <c r="T84" s="43">
        <f>T86/(T86+T87)</f>
        <v>0.98201438848920863</v>
      </c>
      <c r="U84" s="44">
        <f t="shared" ref="U84:U92" si="38">R109</f>
        <v>0.99907136041899203</v>
      </c>
      <c r="V84" s="45">
        <f>T84-U84</f>
        <v>-1.7056971929783393E-2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3.3707865168539322E-3</v>
      </c>
      <c r="G85" s="47">
        <f t="shared" si="35"/>
        <v>5.9632936723010392E-3</v>
      </c>
      <c r="H85" s="48">
        <f t="shared" ref="H85:H92" si="39">F85-G85</f>
        <v>-2.592507155447107E-3</v>
      </c>
      <c r="I85" s="10"/>
      <c r="J85" s="46">
        <f>J87/(J86+J87)</f>
        <v>4.5351473922902496E-3</v>
      </c>
      <c r="K85" s="47">
        <f t="shared" si="36"/>
        <v>3.7290639702364237E-3</v>
      </c>
      <c r="L85" s="48">
        <f t="shared" ref="L85:L92" si="40">J85-K85</f>
        <v>8.0608342205382589E-4</v>
      </c>
      <c r="M85" s="10"/>
      <c r="N85" s="10"/>
      <c r="O85" s="46">
        <f>O87/(O86+O87)</f>
        <v>8.0645161290322578E-3</v>
      </c>
      <c r="P85" s="47">
        <f t="shared" si="37"/>
        <v>1.9668818985141257E-3</v>
      </c>
      <c r="Q85" s="48">
        <f t="shared" ref="Q85:Q92" si="41">O85-P85</f>
        <v>6.0976342305181317E-3</v>
      </c>
      <c r="R85" s="10"/>
      <c r="S85" s="10"/>
      <c r="T85" s="46">
        <f>T87/(T86+T87)</f>
        <v>1.7985611510791366E-2</v>
      </c>
      <c r="U85" s="47">
        <f t="shared" si="38"/>
        <v>9.2863958100807193E-4</v>
      </c>
      <c r="V85" s="48">
        <f t="shared" ref="V85:V92" si="42">T85-U85</f>
        <v>1.7056971929783293E-2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0.95685005393743261</v>
      </c>
      <c r="G86" s="44">
        <f t="shared" si="35"/>
        <v>0.71076589155299241</v>
      </c>
      <c r="H86" s="45">
        <f t="shared" si="39"/>
        <v>0.2460841623844402</v>
      </c>
      <c r="I86" s="5"/>
      <c r="J86" s="73">
        <f>H18/SUM(H18:H24)</f>
        <v>0.95747001090512518</v>
      </c>
      <c r="K86" s="44">
        <f t="shared" si="36"/>
        <v>0.80898601347736432</v>
      </c>
      <c r="L86" s="45">
        <f t="shared" si="40"/>
        <v>0.14848399742776086</v>
      </c>
      <c r="M86" s="5"/>
      <c r="N86" s="5"/>
      <c r="O86" s="73">
        <f>I18/SUM(I18:I24)</f>
        <v>0.9598662207357862</v>
      </c>
      <c r="P86" s="44">
        <f t="shared" si="37"/>
        <v>0.86800074993272203</v>
      </c>
      <c r="Q86" s="45">
        <f t="shared" si="41"/>
        <v>9.1865470803064175E-2</v>
      </c>
      <c r="R86" s="5"/>
      <c r="S86" s="5"/>
      <c r="T86" s="49">
        <f>J18/SUM(J18:J24)</f>
        <v>0.95901639344262313</v>
      </c>
      <c r="U86" s="44">
        <f t="shared" si="38"/>
        <v>0.74831551009760777</v>
      </c>
      <c r="V86" s="45">
        <f t="shared" si="42"/>
        <v>0.21070088334501536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3.2362459546925564E-3</v>
      </c>
      <c r="G87" s="47">
        <f t="shared" si="35"/>
        <v>4.2639328272331221E-3</v>
      </c>
      <c r="H87" s="48">
        <f t="shared" si="39"/>
        <v>-1.0276868725405657E-3</v>
      </c>
      <c r="I87" s="10"/>
      <c r="J87" s="74">
        <f>H19/SUM(H18:H24)</f>
        <v>4.3620501635768805E-3</v>
      </c>
      <c r="K87" s="47">
        <f t="shared" si="36"/>
        <v>3.0280523963749474E-3</v>
      </c>
      <c r="L87" s="48">
        <f t="shared" si="40"/>
        <v>1.333997767201933E-3</v>
      </c>
      <c r="M87" s="10"/>
      <c r="N87" s="10"/>
      <c r="O87" s="74">
        <f>I19/SUM(I18:I24)</f>
        <v>7.8037904124860667E-3</v>
      </c>
      <c r="P87" s="47">
        <f t="shared" si="37"/>
        <v>1.7106195495666442E-3</v>
      </c>
      <c r="Q87" s="48">
        <f t="shared" si="41"/>
        <v>6.0931708629194227E-3</v>
      </c>
      <c r="R87" s="10"/>
      <c r="S87" s="10"/>
      <c r="T87" s="50">
        <f>J19/SUM(J18:J24)</f>
        <v>1.7564402810304452E-2</v>
      </c>
      <c r="U87" s="47">
        <f t="shared" si="38"/>
        <v>6.9556132753865497E-4</v>
      </c>
      <c r="V87" s="48">
        <f t="shared" si="42"/>
        <v>1.6868841482765795E-2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2.1574973031283713E-3</v>
      </c>
      <c r="G88" s="51">
        <f t="shared" si="35"/>
        <v>4.3787085312967967E-4</v>
      </c>
      <c r="H88" s="45">
        <f t="shared" si="39"/>
        <v>1.7196264499986917E-3</v>
      </c>
      <c r="I88" s="5"/>
      <c r="J88" s="80">
        <f>H20/SUM(H18:H24)</f>
        <v>2.1810250817884402E-3</v>
      </c>
      <c r="K88" s="51">
        <f t="shared" si="36"/>
        <v>3.5121960088856162E-4</v>
      </c>
      <c r="L88" s="45">
        <f t="shared" si="40"/>
        <v>1.8298054808998786E-3</v>
      </c>
      <c r="M88" s="5"/>
      <c r="N88" s="5"/>
      <c r="O88" s="73">
        <f>I20/SUM(I18:I24)</f>
        <v>1.1148272017837239E-3</v>
      </c>
      <c r="P88" s="51">
        <f t="shared" si="37"/>
        <v>2.0960197433850239E-4</v>
      </c>
      <c r="Q88" s="45">
        <f t="shared" si="41"/>
        <v>9.0522522744522157E-4</v>
      </c>
      <c r="R88" s="5"/>
      <c r="S88" s="5"/>
      <c r="T88" s="49">
        <f>J20/SUM(J18:J24)</f>
        <v>1.1709601873536302E-3</v>
      </c>
      <c r="U88" s="51">
        <f t="shared" si="38"/>
        <v>9.1808926350965214E-5</v>
      </c>
      <c r="V88" s="45">
        <f t="shared" si="42"/>
        <v>1.079151261002665E-3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1.6181229773462782E-2</v>
      </c>
      <c r="G89" s="51">
        <f t="shared" si="35"/>
        <v>9.3092984468893213E-3</v>
      </c>
      <c r="H89" s="45">
        <f t="shared" si="39"/>
        <v>6.8719313265734605E-3</v>
      </c>
      <c r="I89" s="5"/>
      <c r="J89" s="80">
        <f>H21/SUM(H18:H24)</f>
        <v>1.526717557251908E-2</v>
      </c>
      <c r="K89" s="51">
        <f t="shared" si="36"/>
        <v>9.4166893067985022E-3</v>
      </c>
      <c r="L89" s="45">
        <f t="shared" si="40"/>
        <v>5.8504862657205777E-3</v>
      </c>
      <c r="M89" s="5"/>
      <c r="N89" s="5"/>
      <c r="O89" s="73">
        <f>I21/SUM(I18:I24)</f>
        <v>1.2263099219620963E-2</v>
      </c>
      <c r="P89" s="51">
        <f t="shared" si="37"/>
        <v>9.4413040705430291E-3</v>
      </c>
      <c r="Q89" s="45">
        <f t="shared" si="41"/>
        <v>2.8217951490779342E-3</v>
      </c>
      <c r="R89" s="5"/>
      <c r="S89" s="5"/>
      <c r="T89" s="49">
        <f>J21/SUM(J18:J24)</f>
        <v>7.0257611241217807E-3</v>
      </c>
      <c r="U89" s="51">
        <f t="shared" si="38"/>
        <v>6.6222508954697119E-3</v>
      </c>
      <c r="V89" s="45">
        <f t="shared" si="42"/>
        <v>4.0351022865206879E-4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2.1574973031283709E-2</v>
      </c>
      <c r="G90" s="51">
        <f t="shared" si="35"/>
        <v>0.24518922113880401</v>
      </c>
      <c r="H90" s="45">
        <f t="shared" si="39"/>
        <v>-0.22361424810752029</v>
      </c>
      <c r="I90" s="5"/>
      <c r="J90" s="80">
        <f>H22/SUM(H18:H24)</f>
        <v>2.0719738276990182E-2</v>
      </c>
      <c r="K90" s="51">
        <f t="shared" si="36"/>
        <v>0.15702568567785724</v>
      </c>
      <c r="L90" s="45">
        <f t="shared" si="40"/>
        <v>-0.13630594740086704</v>
      </c>
      <c r="M90" s="5"/>
      <c r="N90" s="5"/>
      <c r="O90" s="73">
        <f>I22/SUM(I18:I24)</f>
        <v>1.7837235228539583E-2</v>
      </c>
      <c r="P90" s="51">
        <f t="shared" si="37"/>
        <v>7.5274372983601748E-2</v>
      </c>
      <c r="Q90" s="45">
        <f t="shared" si="41"/>
        <v>-5.7437137755062165E-2</v>
      </c>
      <c r="R90" s="5"/>
      <c r="S90" s="5"/>
      <c r="T90" s="49">
        <f>J22/SUM(J18:J24)</f>
        <v>9.3676814988290415E-3</v>
      </c>
      <c r="U90" s="51">
        <f t="shared" si="38"/>
        <v>7.0101532388405483E-2</v>
      </c>
      <c r="V90" s="45">
        <f t="shared" si="42"/>
        <v>-6.0733850889576439E-2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2.7729382173903631E-2</v>
      </c>
      <c r="H91" s="45">
        <f t="shared" si="39"/>
        <v>-2.7729382173903631E-2</v>
      </c>
      <c r="I91" s="5"/>
      <c r="J91" s="80">
        <f>H23/SUM(H18:H24)</f>
        <v>0</v>
      </c>
      <c r="K91" s="51">
        <f t="shared" si="36"/>
        <v>1.957093472845008E-2</v>
      </c>
      <c r="L91" s="45">
        <f t="shared" si="40"/>
        <v>-1.957093472845008E-2</v>
      </c>
      <c r="M91" s="5"/>
      <c r="N91" s="5"/>
      <c r="O91" s="73">
        <f>I23/SUM(I18:I24)</f>
        <v>1.1148272017837239E-3</v>
      </c>
      <c r="P91" s="51">
        <f t="shared" si="37"/>
        <v>4.2324406365029904E-2</v>
      </c>
      <c r="Q91" s="45">
        <f t="shared" si="41"/>
        <v>-4.1209579163246177E-2</v>
      </c>
      <c r="R91" s="5"/>
      <c r="S91" s="5"/>
      <c r="T91" s="49">
        <f>J23/SUM(J18:J24)</f>
        <v>4.6838407494145208E-3</v>
      </c>
      <c r="U91" s="51">
        <f t="shared" si="38"/>
        <v>0.16176427985417502</v>
      </c>
      <c r="V91" s="45">
        <f t="shared" si="42"/>
        <v>-0.15708043910476049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2.3044030070478692E-3</v>
      </c>
      <c r="H92" s="45">
        <f t="shared" si="39"/>
        <v>-2.3044030070478692E-3</v>
      </c>
      <c r="I92" s="5"/>
      <c r="J92" s="80">
        <f>H24/SUM(H18:H24)</f>
        <v>0</v>
      </c>
      <c r="K92" s="51">
        <f t="shared" si="36"/>
        <v>1.6214048122661572E-3</v>
      </c>
      <c r="L92" s="45">
        <f t="shared" si="40"/>
        <v>-1.6214048122661572E-3</v>
      </c>
      <c r="M92" s="5"/>
      <c r="N92" s="5"/>
      <c r="O92" s="73">
        <f>I24/SUM(I18:I24)</f>
        <v>0</v>
      </c>
      <c r="P92" s="51">
        <f t="shared" si="37"/>
        <v>3.0389451241982558E-3</v>
      </c>
      <c r="Q92" s="45">
        <f t="shared" si="41"/>
        <v>-3.0389451241982558E-3</v>
      </c>
      <c r="R92" s="5"/>
      <c r="S92" s="5"/>
      <c r="T92" s="49">
        <f>J24/SUM(J18:J24)</f>
        <v>1.1709601873536302E-3</v>
      </c>
      <c r="U92" s="51">
        <f t="shared" si="38"/>
        <v>1.2409056510452373E-2</v>
      </c>
      <c r="V92" s="45">
        <f t="shared" si="42"/>
        <v>-1.1238096323098743E-2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0.99999999999999978</v>
      </c>
      <c r="K94" s="45">
        <f>SUM(K86:K92)</f>
        <v>0.99999999999999978</v>
      </c>
      <c r="L94" s="5"/>
      <c r="M94" s="5"/>
      <c r="N94" s="5"/>
      <c r="O94" s="45">
        <f>SUM(O86:O92)</f>
        <v>1.0000000000000002</v>
      </c>
      <c r="P94" s="45">
        <f>SUM(P86:P92)</f>
        <v>1</v>
      </c>
      <c r="Q94" s="5"/>
      <c r="R94" s="5"/>
      <c r="S94" s="5"/>
      <c r="T94" s="45">
        <f>SUM(T86:T92)</f>
        <v>1.0000000000000002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0.90950136958409966</v>
      </c>
      <c r="E109" s="58">
        <f t="shared" si="43"/>
        <v>0.95103055999908181</v>
      </c>
      <c r="F109" s="58">
        <f t="shared" si="43"/>
        <v>0.99403670632769892</v>
      </c>
      <c r="G109" s="58">
        <f t="shared" si="43"/>
        <v>0.99524549566230092</v>
      </c>
      <c r="H109" s="58">
        <f t="shared" si="43"/>
        <v>0.99627093602976347</v>
      </c>
      <c r="I109" s="58">
        <f t="shared" si="43"/>
        <v>0.99670693463576354</v>
      </c>
      <c r="J109" s="58">
        <f t="shared" si="43"/>
        <v>0.99712724768339811</v>
      </c>
      <c r="K109" s="58">
        <f t="shared" si="43"/>
        <v>0.99757205484292533</v>
      </c>
      <c r="L109" s="58">
        <f t="shared" si="43"/>
        <v>0.99803311810148587</v>
      </c>
      <c r="M109" s="58">
        <f t="shared" si="43"/>
        <v>0.99811581167568719</v>
      </c>
      <c r="N109" s="58">
        <f t="shared" si="43"/>
        <v>0.99821366623672314</v>
      </c>
      <c r="O109" s="58">
        <f t="shared" si="43"/>
        <v>0.99842644805877012</v>
      </c>
      <c r="P109" s="58">
        <f t="shared" si="43"/>
        <v>0.99864226521728672</v>
      </c>
      <c r="Q109" s="58">
        <f t="shared" si="43"/>
        <v>0.99885932223237894</v>
      </c>
      <c r="R109" s="58">
        <f t="shared" si="43"/>
        <v>0.99907136041899203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9.049863041590038E-2</v>
      </c>
      <c r="E110" s="58">
        <f t="shared" si="44"/>
        <v>4.8969440000918261E-2</v>
      </c>
      <c r="F110" s="58">
        <f t="shared" si="44"/>
        <v>5.9632936723010392E-3</v>
      </c>
      <c r="G110" s="58">
        <f t="shared" si="44"/>
        <v>4.754504337699068E-3</v>
      </c>
      <c r="H110" s="58">
        <f t="shared" si="44"/>
        <v>3.7290639702364237E-3</v>
      </c>
      <c r="I110" s="58">
        <f t="shared" si="44"/>
        <v>3.2930653642365098E-3</v>
      </c>
      <c r="J110" s="58">
        <f t="shared" si="44"/>
        <v>2.8727523166018616E-3</v>
      </c>
      <c r="K110" s="58">
        <f t="shared" si="44"/>
        <v>2.4279451570746835E-3</v>
      </c>
      <c r="L110" s="58">
        <f t="shared" si="44"/>
        <v>1.9668818985141257E-3</v>
      </c>
      <c r="M110" s="58">
        <f t="shared" si="44"/>
        <v>1.8841883243127947E-3</v>
      </c>
      <c r="N110" s="58">
        <f t="shared" si="44"/>
        <v>1.7863337632769182E-3</v>
      </c>
      <c r="O110" s="58">
        <f t="shared" si="44"/>
        <v>1.5735519412298435E-3</v>
      </c>
      <c r="P110" s="58">
        <f t="shared" si="44"/>
        <v>1.3577347827133646E-3</v>
      </c>
      <c r="Q110" s="58">
        <f t="shared" si="44"/>
        <v>1.1406777676211282E-3</v>
      </c>
      <c r="R110" s="58">
        <f t="shared" si="44"/>
        <v>9.2863958100807193E-4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0.82535861736464222</v>
      </c>
      <c r="E111" s="59">
        <f t="shared" si="45"/>
        <v>0.84972172090297016</v>
      </c>
      <c r="F111" s="59">
        <f t="shared" si="45"/>
        <v>0.71076589155299241</v>
      </c>
      <c r="G111" s="59">
        <f t="shared" si="45"/>
        <v>0.76933442551165021</v>
      </c>
      <c r="H111" s="59">
        <f t="shared" si="45"/>
        <v>0.80898601347736432</v>
      </c>
      <c r="I111" s="59">
        <f t="shared" si="45"/>
        <v>0.83320748563417713</v>
      </c>
      <c r="J111" s="59">
        <f t="shared" si="45"/>
        <v>0.84821671610745597</v>
      </c>
      <c r="K111" s="59">
        <f t="shared" si="45"/>
        <v>0.85931935292936668</v>
      </c>
      <c r="L111" s="59">
        <f t="shared" si="45"/>
        <v>0.86800074993272203</v>
      </c>
      <c r="M111" s="59">
        <f t="shared" si="45"/>
        <v>0.84387378934760882</v>
      </c>
      <c r="N111" s="59">
        <f t="shared" si="45"/>
        <v>0.82439777238954914</v>
      </c>
      <c r="O111" s="59">
        <f t="shared" si="45"/>
        <v>0.79412308472890436</v>
      </c>
      <c r="P111" s="59">
        <f t="shared" si="45"/>
        <v>0.77226684656734601</v>
      </c>
      <c r="Q111" s="59">
        <f t="shared" si="45"/>
        <v>0.7576074913471843</v>
      </c>
      <c r="R111" s="59">
        <f t="shared" si="45"/>
        <v>0.74831551009760777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8.2126126437409963E-2</v>
      </c>
      <c r="E112" s="59">
        <f t="shared" si="46"/>
        <v>4.3752954509974087E-2</v>
      </c>
      <c r="F112" s="59">
        <f t="shared" si="46"/>
        <v>4.2639328272331221E-3</v>
      </c>
      <c r="G112" s="59">
        <f t="shared" si="46"/>
        <v>3.675277988374337E-3</v>
      </c>
      <c r="H112" s="59">
        <f t="shared" si="46"/>
        <v>3.0280523963749474E-3</v>
      </c>
      <c r="I112" s="59">
        <f t="shared" si="46"/>
        <v>2.752872099928947E-3</v>
      </c>
      <c r="J112" s="59">
        <f t="shared" si="46"/>
        <v>2.4437367866932563E-3</v>
      </c>
      <c r="K112" s="59">
        <f t="shared" si="46"/>
        <v>2.0914582071506821E-3</v>
      </c>
      <c r="L112" s="59">
        <f t="shared" si="46"/>
        <v>1.7106195495666442E-3</v>
      </c>
      <c r="M112" s="59">
        <f t="shared" si="46"/>
        <v>1.5930186882952575E-3</v>
      </c>
      <c r="N112" s="59">
        <f t="shared" si="46"/>
        <v>1.4752849264643283E-3</v>
      </c>
      <c r="O112" s="59">
        <f t="shared" si="46"/>
        <v>1.2515633214446303E-3</v>
      </c>
      <c r="P112" s="59">
        <f t="shared" si="46"/>
        <v>1.049959125145488E-3</v>
      </c>
      <c r="Q112" s="59">
        <f t="shared" si="46"/>
        <v>8.6517290546135725E-4</v>
      </c>
      <c r="R112" s="59">
        <f t="shared" si="46"/>
        <v>6.9556132753865497E-4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2.0848153833382395E-3</v>
      </c>
      <c r="E113" s="59">
        <f t="shared" si="47"/>
        <v>1.9264224411173756E-3</v>
      </c>
      <c r="F113" s="59">
        <f t="shared" si="47"/>
        <v>4.3787085312967967E-4</v>
      </c>
      <c r="G113" s="59">
        <f t="shared" si="47"/>
        <v>3.8306042988017546E-4</v>
      </c>
      <c r="H113" s="59">
        <f t="shared" si="47"/>
        <v>3.5121960088856162E-4</v>
      </c>
      <c r="I113" s="59">
        <f t="shared" si="47"/>
        <v>2.8699721829002878E-4</v>
      </c>
      <c r="J113" s="59">
        <f t="shared" si="47"/>
        <v>2.5126239778092239E-4</v>
      </c>
      <c r="K113" s="59">
        <f t="shared" si="47"/>
        <v>2.2665902820175244E-4</v>
      </c>
      <c r="L113" s="59">
        <f t="shared" si="47"/>
        <v>2.0960197433850239E-4</v>
      </c>
      <c r="M113" s="59">
        <f t="shared" si="47"/>
        <v>1.951956249093398E-4</v>
      </c>
      <c r="N113" s="59">
        <f t="shared" si="47"/>
        <v>1.8047133991109802E-4</v>
      </c>
      <c r="O113" s="59">
        <f t="shared" si="47"/>
        <v>1.53779882585787E-4</v>
      </c>
      <c r="P113" s="59">
        <f t="shared" si="47"/>
        <v>1.3118606446455976E-4</v>
      </c>
      <c r="Q113" s="59">
        <f t="shared" si="47"/>
        <v>1.1055675425559649E-4</v>
      </c>
      <c r="R113" s="60">
        <f t="shared" si="47"/>
        <v>9.1808926350965214E-5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1.5856445139044748E-2</v>
      </c>
      <c r="E114" s="59">
        <f t="shared" si="48"/>
        <v>1.7713873037052463E-2</v>
      </c>
      <c r="F114" s="59">
        <f t="shared" si="48"/>
        <v>9.3092984468893213E-3</v>
      </c>
      <c r="G114" s="59">
        <f t="shared" si="48"/>
        <v>9.2204600845093541E-3</v>
      </c>
      <c r="H114" s="59">
        <f t="shared" si="48"/>
        <v>9.4166893067985022E-3</v>
      </c>
      <c r="I114" s="59">
        <f t="shared" si="48"/>
        <v>9.2308803955038939E-3</v>
      </c>
      <c r="J114" s="59">
        <f t="shared" si="48"/>
        <v>9.1067092765931088E-3</v>
      </c>
      <c r="K114" s="59">
        <f t="shared" si="48"/>
        <v>9.3488274513492814E-3</v>
      </c>
      <c r="L114" s="59">
        <f t="shared" si="48"/>
        <v>9.4413040705430291E-3</v>
      </c>
      <c r="M114" s="59">
        <f t="shared" si="48"/>
        <v>8.7716490052720895E-3</v>
      </c>
      <c r="N114" s="59">
        <f t="shared" si="48"/>
        <v>8.0489950814409354E-3</v>
      </c>
      <c r="O114" s="59">
        <f t="shared" si="48"/>
        <v>7.4536241378319124E-3</v>
      </c>
      <c r="P114" s="59">
        <f t="shared" si="48"/>
        <v>7.1285100851786144E-3</v>
      </c>
      <c r="Q114" s="59">
        <f t="shared" si="48"/>
        <v>6.9509436063923853E-3</v>
      </c>
      <c r="R114" s="60">
        <f t="shared" si="48"/>
        <v>6.6222508954697119E-3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1.7716223988307914E-2</v>
      </c>
      <c r="E115" s="59">
        <f t="shared" si="49"/>
        <v>3.4536579658564916E-2</v>
      </c>
      <c r="F115" s="59">
        <f t="shared" si="49"/>
        <v>0.24518922113880401</v>
      </c>
      <c r="G115" s="59">
        <f t="shared" si="49"/>
        <v>0.19323637386267248</v>
      </c>
      <c r="H115" s="59">
        <f t="shared" si="49"/>
        <v>0.15702568567785724</v>
      </c>
      <c r="I115" s="59">
        <f t="shared" si="49"/>
        <v>0.12033908387902527</v>
      </c>
      <c r="J115" s="59">
        <f t="shared" si="49"/>
        <v>9.9320679286133751E-2</v>
      </c>
      <c r="K115" s="59">
        <f t="shared" si="49"/>
        <v>8.5154942456353452E-2</v>
      </c>
      <c r="L115" s="59">
        <f t="shared" si="49"/>
        <v>7.5274372983601748E-2</v>
      </c>
      <c r="M115" s="59">
        <f t="shared" si="49"/>
        <v>7.487419250920542E-2</v>
      </c>
      <c r="N115" s="59">
        <f t="shared" si="49"/>
        <v>7.4116057523915313E-2</v>
      </c>
      <c r="O115" s="59">
        <f t="shared" si="49"/>
        <v>7.2868421671104786E-2</v>
      </c>
      <c r="P115" s="59">
        <f t="shared" si="49"/>
        <v>7.2127048047177497E-2</v>
      </c>
      <c r="Q115" s="59">
        <f t="shared" si="49"/>
        <v>7.1242573194492606E-2</v>
      </c>
      <c r="R115" s="60">
        <f t="shared" si="49"/>
        <v>7.0101532388405483E-2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4.3764626885388742E-2</v>
      </c>
      <c r="E116" s="59">
        <f t="shared" si="50"/>
        <v>4.0653771990214214E-2</v>
      </c>
      <c r="F116" s="59">
        <f t="shared" si="50"/>
        <v>2.7729382173903631E-2</v>
      </c>
      <c r="G116" s="59">
        <f t="shared" si="50"/>
        <v>2.2300524604201184E-2</v>
      </c>
      <c r="H116" s="59">
        <f t="shared" si="50"/>
        <v>1.957093472845008E-2</v>
      </c>
      <c r="I116" s="59">
        <f t="shared" si="50"/>
        <v>3.1785380428929609E-2</v>
      </c>
      <c r="J116" s="59">
        <f t="shared" si="50"/>
        <v>3.7882398056961065E-2</v>
      </c>
      <c r="K116" s="59">
        <f t="shared" si="50"/>
        <v>4.0898950142267923E-2</v>
      </c>
      <c r="L116" s="59">
        <f t="shared" si="50"/>
        <v>4.2324406365029904E-2</v>
      </c>
      <c r="M116" s="59">
        <f t="shared" si="50"/>
        <v>6.5816430791585764E-2</v>
      </c>
      <c r="N116" s="59">
        <f t="shared" si="50"/>
        <v>8.5374370979068318E-2</v>
      </c>
      <c r="O116" s="59">
        <f t="shared" si="50"/>
        <v>0.11538929980093071</v>
      </c>
      <c r="P116" s="59">
        <f t="shared" si="50"/>
        <v>0.13685138331512109</v>
      </c>
      <c r="Q116" s="59">
        <f t="shared" si="50"/>
        <v>0.1516158182539433</v>
      </c>
      <c r="R116" s="60">
        <f t="shared" si="50"/>
        <v>0.16176427985417502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1.3093144801868141E-2</v>
      </c>
      <c r="E117" s="59">
        <f t="shared" si="51"/>
        <v>1.169467746010695E-2</v>
      </c>
      <c r="F117" s="59">
        <f t="shared" si="51"/>
        <v>2.3044030070478692E-3</v>
      </c>
      <c r="G117" s="59">
        <f t="shared" si="51"/>
        <v>1.8498775187124595E-3</v>
      </c>
      <c r="H117" s="59">
        <f t="shared" si="51"/>
        <v>1.6214048122661572E-3</v>
      </c>
      <c r="I117" s="59">
        <f t="shared" si="51"/>
        <v>2.3973003441451119E-3</v>
      </c>
      <c r="J117" s="59">
        <f t="shared" si="51"/>
        <v>2.7784980883818248E-3</v>
      </c>
      <c r="K117" s="59">
        <f t="shared" si="51"/>
        <v>2.9598097853103219E-3</v>
      </c>
      <c r="L117" s="59">
        <f t="shared" si="51"/>
        <v>3.0389451241982558E-3</v>
      </c>
      <c r="M117" s="59">
        <f t="shared" si="51"/>
        <v>4.8757240331233805E-3</v>
      </c>
      <c r="N117" s="59">
        <f t="shared" si="51"/>
        <v>6.407047759650771E-3</v>
      </c>
      <c r="O117" s="59">
        <f t="shared" si="51"/>
        <v>8.7602264571978779E-3</v>
      </c>
      <c r="P117" s="59">
        <f t="shared" si="51"/>
        <v>1.0445066795566662E-2</v>
      </c>
      <c r="Q117" s="59">
        <f t="shared" si="51"/>
        <v>1.1607443938270469E-2</v>
      </c>
      <c r="R117" s="60">
        <f t="shared" si="51"/>
        <v>1.2409056510452373E-2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0.90748474380205213</v>
      </c>
      <c r="E118" s="61">
        <f t="shared" ref="E118:R118" si="52">SUM(E111:E112)</f>
        <v>0.89347467541294423</v>
      </c>
      <c r="F118" s="61">
        <f t="shared" si="52"/>
        <v>0.71502982438022555</v>
      </c>
      <c r="G118" s="61">
        <f t="shared" si="52"/>
        <v>0.77300970350002451</v>
      </c>
      <c r="H118" s="61">
        <f t="shared" si="52"/>
        <v>0.81201406587373925</v>
      </c>
      <c r="I118" s="61">
        <f t="shared" si="52"/>
        <v>0.83596035773410604</v>
      </c>
      <c r="J118" s="61">
        <f t="shared" si="52"/>
        <v>0.85066045289414927</v>
      </c>
      <c r="K118" s="61">
        <f t="shared" si="52"/>
        <v>0.86141081113651741</v>
      </c>
      <c r="L118" s="61">
        <f t="shared" si="52"/>
        <v>0.86971136948228867</v>
      </c>
      <c r="M118" s="61">
        <f t="shared" si="52"/>
        <v>0.84546680803590413</v>
      </c>
      <c r="N118" s="61">
        <f t="shared" si="52"/>
        <v>0.82587305731601346</v>
      </c>
      <c r="O118" s="61">
        <f t="shared" si="52"/>
        <v>0.79537464805034896</v>
      </c>
      <c r="P118" s="61">
        <f t="shared" si="52"/>
        <v>0.7733168056924915</v>
      </c>
      <c r="Q118" s="61">
        <f t="shared" si="52"/>
        <v>0.7584726642526457</v>
      </c>
      <c r="R118" s="62">
        <f t="shared" si="52"/>
        <v>0.74901107142514645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1.0000000000000002</v>
      </c>
      <c r="F119" s="45">
        <f t="shared" si="53"/>
        <v>1</v>
      </c>
      <c r="G119" s="45">
        <f t="shared" si="53"/>
        <v>1</v>
      </c>
      <c r="H119" s="45">
        <f t="shared" si="53"/>
        <v>0.99999999999999978</v>
      </c>
      <c r="I119" s="45">
        <f t="shared" si="53"/>
        <v>1</v>
      </c>
      <c r="J119" s="45">
        <f t="shared" si="53"/>
        <v>0.99999999999999989</v>
      </c>
      <c r="K119" s="45">
        <f t="shared" si="53"/>
        <v>1.0000000000000002</v>
      </c>
      <c r="L119" s="45">
        <f t="shared" si="53"/>
        <v>1</v>
      </c>
      <c r="M119" s="45">
        <f t="shared" si="53"/>
        <v>1</v>
      </c>
      <c r="N119" s="45">
        <f t="shared" si="53"/>
        <v>0.99999999999999989</v>
      </c>
      <c r="O119" s="45">
        <f t="shared" si="53"/>
        <v>1</v>
      </c>
      <c r="P119" s="45">
        <f t="shared" si="53"/>
        <v>1</v>
      </c>
      <c r="Q119" s="45">
        <f t="shared" si="53"/>
        <v>1</v>
      </c>
      <c r="R119" s="45">
        <f t="shared" si="53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X127"/>
  <sheetViews>
    <sheetView topLeftCell="I1" zoomScale="45" zoomScaleNormal="45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30</v>
      </c>
      <c r="D4" t="s">
        <v>118</v>
      </c>
      <c r="E4" t="s">
        <v>119</v>
      </c>
      <c r="F4">
        <v>9.9</v>
      </c>
      <c r="G4">
        <v>9.9</v>
      </c>
      <c r="H4">
        <v>9.9</v>
      </c>
      <c r="I4">
        <v>9.9</v>
      </c>
      <c r="J4">
        <v>9.9</v>
      </c>
      <c r="K4">
        <v>9.8000000000000007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2.1</v>
      </c>
      <c r="AN4" s="77">
        <f t="shared" ref="AN4:AN5" si="0">G10</f>
        <v>2</v>
      </c>
      <c r="AP4" s="77">
        <f>H10</f>
        <v>1.8</v>
      </c>
      <c r="AQ4" s="77">
        <f>0.5*(AP4+AR4)</f>
        <v>1.7000000000000002</v>
      </c>
      <c r="AR4" s="77">
        <f>I10</f>
        <v>1.6</v>
      </c>
      <c r="AT4" s="84">
        <f t="shared" ref="AT4:AW11" si="1">($AX$3-AT$3)/($AX$3-$AR$3)*$AR4+(AT$3-$AR$3)/($AX$3-$AR$3)*$AX4</f>
        <v>1.4800000000000002</v>
      </c>
      <c r="AU4" s="84">
        <f t="shared" si="1"/>
        <v>1.3599999999999999</v>
      </c>
      <c r="AV4" s="84">
        <f t="shared" si="1"/>
        <v>1.2400000000000002</v>
      </c>
      <c r="AW4" s="84">
        <f t="shared" si="1"/>
        <v>1.1200000000000001</v>
      </c>
      <c r="AX4" s="77">
        <f>J10</f>
        <v>1</v>
      </c>
    </row>
    <row r="5" spans="1:50" x14ac:dyDescent="0.35">
      <c r="A5" t="s">
        <v>11</v>
      </c>
      <c r="B5" t="s">
        <v>12</v>
      </c>
      <c r="C5" t="s">
        <v>30</v>
      </c>
      <c r="D5" t="s">
        <v>118</v>
      </c>
      <c r="E5" t="s">
        <v>119</v>
      </c>
      <c r="F5">
        <v>72.5</v>
      </c>
      <c r="G5">
        <v>86.5</v>
      </c>
      <c r="H5">
        <v>86.6</v>
      </c>
      <c r="I5">
        <v>86.9</v>
      </c>
      <c r="J5">
        <v>87.1</v>
      </c>
      <c r="K5">
        <v>88.5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0.7</v>
      </c>
      <c r="AN5" s="77">
        <f t="shared" si="0"/>
        <v>0.7</v>
      </c>
      <c r="AP5" s="77">
        <f>H11</f>
        <v>0.6</v>
      </c>
      <c r="AQ5" s="77">
        <f t="shared" ref="AQ5:AQ11" si="2">0.5*(AP5+AR5)</f>
        <v>0.55000000000000004</v>
      </c>
      <c r="AR5" s="77">
        <f>I11</f>
        <v>0.5</v>
      </c>
      <c r="AT5" s="84">
        <f t="shared" si="1"/>
        <v>0.46</v>
      </c>
      <c r="AU5" s="84">
        <f t="shared" si="1"/>
        <v>0.42</v>
      </c>
      <c r="AV5" s="84">
        <f t="shared" si="1"/>
        <v>0.38</v>
      </c>
      <c r="AW5" s="84">
        <f t="shared" si="1"/>
        <v>0.33999999999999997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30</v>
      </c>
      <c r="D6" t="s">
        <v>118</v>
      </c>
      <c r="E6" t="s">
        <v>119</v>
      </c>
      <c r="F6">
        <v>13.6</v>
      </c>
      <c r="G6">
        <v>0</v>
      </c>
      <c r="H6">
        <v>0</v>
      </c>
      <c r="I6">
        <v>0</v>
      </c>
      <c r="J6">
        <v>0.4</v>
      </c>
      <c r="K6">
        <v>0.4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72.5</v>
      </c>
      <c r="AN6" s="77">
        <f t="shared" ref="AN6:AN8" si="3">G5</f>
        <v>86.5</v>
      </c>
      <c r="AP6" s="77">
        <f>H5</f>
        <v>86.6</v>
      </c>
      <c r="AQ6" s="77">
        <f t="shared" si="2"/>
        <v>86.75</v>
      </c>
      <c r="AR6" s="77">
        <f>I5</f>
        <v>86.9</v>
      </c>
      <c r="AT6" s="84">
        <f t="shared" si="1"/>
        <v>86.940000000000012</v>
      </c>
      <c r="AU6" s="84">
        <f t="shared" si="1"/>
        <v>86.97999999999999</v>
      </c>
      <c r="AV6" s="84">
        <f t="shared" si="1"/>
        <v>87.02000000000001</v>
      </c>
      <c r="AW6" s="84">
        <f t="shared" si="1"/>
        <v>87.06</v>
      </c>
      <c r="AX6" s="77">
        <f>J5</f>
        <v>87.1</v>
      </c>
    </row>
    <row r="7" spans="1:50" x14ac:dyDescent="0.35">
      <c r="A7" t="s">
        <v>45</v>
      </c>
      <c r="B7" t="s">
        <v>12</v>
      </c>
      <c r="C7" t="s">
        <v>30</v>
      </c>
      <c r="D7" t="s">
        <v>118</v>
      </c>
      <c r="E7" t="s">
        <v>119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13.6</v>
      </c>
      <c r="AN7" s="77">
        <f t="shared" si="3"/>
        <v>0</v>
      </c>
      <c r="AP7" s="77">
        <f>H6</f>
        <v>0</v>
      </c>
      <c r="AQ7" s="77">
        <f t="shared" si="2"/>
        <v>0</v>
      </c>
      <c r="AR7" s="77">
        <f>I6</f>
        <v>0</v>
      </c>
      <c r="AT7" s="84">
        <f t="shared" si="1"/>
        <v>8.0000000000000016E-2</v>
      </c>
      <c r="AU7" s="84">
        <f t="shared" si="1"/>
        <v>0.16000000000000003</v>
      </c>
      <c r="AV7" s="84">
        <f t="shared" si="1"/>
        <v>0.24</v>
      </c>
      <c r="AW7" s="84">
        <f t="shared" si="1"/>
        <v>0.32000000000000006</v>
      </c>
      <c r="AX7" s="77">
        <f>J6</f>
        <v>0.4</v>
      </c>
    </row>
    <row r="8" spans="1:50" x14ac:dyDescent="0.35">
      <c r="A8" t="s">
        <v>8</v>
      </c>
      <c r="B8" t="s">
        <v>12</v>
      </c>
      <c r="C8" t="s">
        <v>30</v>
      </c>
      <c r="D8" t="s">
        <v>118</v>
      </c>
      <c r="E8" t="s">
        <v>119</v>
      </c>
      <c r="F8">
        <v>1</v>
      </c>
      <c r="G8">
        <v>0.7</v>
      </c>
      <c r="H8">
        <v>0.8</v>
      </c>
      <c r="I8">
        <v>0.8</v>
      </c>
      <c r="J8">
        <v>0.9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0.1</v>
      </c>
      <c r="AN8" s="77">
        <f t="shared" si="3"/>
        <v>0.1</v>
      </c>
      <c r="AP8" s="77">
        <f>H7</f>
        <v>0.1</v>
      </c>
      <c r="AQ8" s="77">
        <f t="shared" si="2"/>
        <v>0.1</v>
      </c>
      <c r="AR8" s="77">
        <f>I7</f>
        <v>0.1</v>
      </c>
      <c r="AT8" s="84">
        <f t="shared" si="1"/>
        <v>0.10000000000000002</v>
      </c>
      <c r="AU8" s="84">
        <f t="shared" si="1"/>
        <v>0.1</v>
      </c>
      <c r="AV8" s="84">
        <f t="shared" si="1"/>
        <v>0.1</v>
      </c>
      <c r="AW8" s="84">
        <f t="shared" si="1"/>
        <v>0.10000000000000002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30</v>
      </c>
      <c r="D9" t="s">
        <v>118</v>
      </c>
      <c r="E9" t="s">
        <v>119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0.1</v>
      </c>
      <c r="AN9" s="77">
        <f t="shared" ref="AN9" si="4">G9</f>
        <v>0.1</v>
      </c>
      <c r="AP9" s="77">
        <f>H9</f>
        <v>0.1</v>
      </c>
      <c r="AQ9" s="77">
        <f t="shared" si="2"/>
        <v>0.1</v>
      </c>
      <c r="AR9" s="77">
        <f>I9</f>
        <v>0.1</v>
      </c>
      <c r="AT9" s="84">
        <f t="shared" si="1"/>
        <v>0.10000000000000002</v>
      </c>
      <c r="AU9" s="84">
        <f t="shared" si="1"/>
        <v>0.1</v>
      </c>
      <c r="AV9" s="84">
        <f t="shared" si="1"/>
        <v>0.1</v>
      </c>
      <c r="AW9" s="84">
        <f t="shared" si="1"/>
        <v>0.10000000000000002</v>
      </c>
      <c r="AX9" s="77">
        <f>J9</f>
        <v>0.1</v>
      </c>
    </row>
    <row r="10" spans="1:50" x14ac:dyDescent="0.35">
      <c r="A10" t="s">
        <v>80</v>
      </c>
      <c r="B10" t="s">
        <v>12</v>
      </c>
      <c r="C10" t="s">
        <v>30</v>
      </c>
      <c r="D10" t="s">
        <v>118</v>
      </c>
      <c r="E10" t="s">
        <v>119</v>
      </c>
      <c r="F10">
        <v>2.1</v>
      </c>
      <c r="G10">
        <v>2</v>
      </c>
      <c r="H10">
        <v>1.8</v>
      </c>
      <c r="I10">
        <v>1.6</v>
      </c>
      <c r="J10">
        <v>1</v>
      </c>
      <c r="K10">
        <v>1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1</v>
      </c>
      <c r="AN10" s="77">
        <f t="shared" ref="AN10" si="5">G8</f>
        <v>0.7</v>
      </c>
      <c r="AP10" s="77">
        <f>H8</f>
        <v>0.8</v>
      </c>
      <c r="AQ10" s="77">
        <f t="shared" si="2"/>
        <v>0.8</v>
      </c>
      <c r="AR10" s="77">
        <f>I8</f>
        <v>0.8</v>
      </c>
      <c r="AT10" s="84">
        <f t="shared" si="1"/>
        <v>0.82000000000000017</v>
      </c>
      <c r="AU10" s="84">
        <f t="shared" si="1"/>
        <v>0.84000000000000008</v>
      </c>
      <c r="AV10" s="84">
        <f t="shared" si="1"/>
        <v>0.8600000000000001</v>
      </c>
      <c r="AW10" s="84">
        <f t="shared" si="1"/>
        <v>0.88000000000000012</v>
      </c>
      <c r="AX10" s="77">
        <f>J8</f>
        <v>0.9</v>
      </c>
    </row>
    <row r="11" spans="1:50" x14ac:dyDescent="0.35">
      <c r="A11" t="s">
        <v>81</v>
      </c>
      <c r="B11" t="s">
        <v>12</v>
      </c>
      <c r="C11" t="s">
        <v>30</v>
      </c>
      <c r="D11" t="s">
        <v>118</v>
      </c>
      <c r="E11" t="s">
        <v>119</v>
      </c>
      <c r="F11">
        <v>0.7</v>
      </c>
      <c r="G11">
        <v>0.7</v>
      </c>
      <c r="H11">
        <v>0.6</v>
      </c>
      <c r="I11">
        <v>0.5</v>
      </c>
      <c r="J11">
        <v>0.3</v>
      </c>
      <c r="K11">
        <v>0.3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9.9</v>
      </c>
      <c r="AN11" s="77">
        <f t="shared" ref="AN11" si="6">G4</f>
        <v>9.9</v>
      </c>
      <c r="AP11" s="77">
        <f>H4</f>
        <v>9.9</v>
      </c>
      <c r="AQ11" s="77">
        <f t="shared" si="2"/>
        <v>9.9</v>
      </c>
      <c r="AR11" s="77">
        <f>I4</f>
        <v>9.9</v>
      </c>
      <c r="AT11" s="84">
        <f t="shared" si="1"/>
        <v>9.9</v>
      </c>
      <c r="AU11" s="84">
        <f t="shared" si="1"/>
        <v>9.9</v>
      </c>
      <c r="AV11" s="84">
        <f t="shared" si="1"/>
        <v>9.9</v>
      </c>
      <c r="AW11" s="84">
        <f t="shared" si="1"/>
        <v>9.9</v>
      </c>
      <c r="AX11" s="77">
        <f>J4</f>
        <v>9.9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99.999999999999986</v>
      </c>
      <c r="G12" s="28">
        <f t="shared" si="7"/>
        <v>100</v>
      </c>
      <c r="H12" s="28">
        <f t="shared" si="7"/>
        <v>99.899999999999977</v>
      </c>
      <c r="I12" s="28">
        <f t="shared" si="7"/>
        <v>99.899999999999991</v>
      </c>
      <c r="J12" s="28">
        <f t="shared" si="7"/>
        <v>99.8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30</v>
      </c>
      <c r="D17" t="s">
        <v>118</v>
      </c>
      <c r="E17" t="s">
        <v>119</v>
      </c>
      <c r="F17">
        <v>9.9</v>
      </c>
      <c r="G17">
        <v>9.9</v>
      </c>
      <c r="H17">
        <v>9.9</v>
      </c>
      <c r="I17">
        <v>9.9</v>
      </c>
      <c r="J17">
        <v>9.8000000000000007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2.1</v>
      </c>
      <c r="AM17" s="77">
        <f>0.5*(AL17+AN17)</f>
        <v>2.0499999999999998</v>
      </c>
      <c r="AN17" s="77">
        <f t="shared" ref="AN17:AN18" si="8">G23</f>
        <v>2</v>
      </c>
      <c r="AO17" s="77">
        <f>0.5*(AN17+AP17)</f>
        <v>1.95</v>
      </c>
      <c r="AP17" s="77">
        <f>H23</f>
        <v>1.9</v>
      </c>
      <c r="AQ17" s="77">
        <f>0.5*(AP17+AR17)</f>
        <v>1.85</v>
      </c>
      <c r="AR17" s="77">
        <f>I23</f>
        <v>1.8</v>
      </c>
      <c r="AS17" s="77">
        <f>AR42</f>
        <v>2.4</v>
      </c>
      <c r="AT17" s="84">
        <f t="shared" ref="AT17:AW24" si="9">($AX$3-AT$3)/($AX$3-$AR$3)*$AR17+(AT$3-$AR$3)/($AX$3-$AR$3)*$AX17</f>
        <v>1.7200000000000002</v>
      </c>
      <c r="AU17" s="84">
        <f t="shared" si="9"/>
        <v>1.6400000000000001</v>
      </c>
      <c r="AV17" s="84">
        <f t="shared" si="9"/>
        <v>1.56</v>
      </c>
      <c r="AW17" s="84">
        <f t="shared" si="9"/>
        <v>1.48</v>
      </c>
      <c r="AX17" s="77">
        <f>J23</f>
        <v>1.4</v>
      </c>
    </row>
    <row r="18" spans="1:50" x14ac:dyDescent="0.35">
      <c r="A18" t="s">
        <v>11</v>
      </c>
      <c r="B18" t="s">
        <v>12</v>
      </c>
      <c r="C18" t="s">
        <v>30</v>
      </c>
      <c r="D18" t="s">
        <v>118</v>
      </c>
      <c r="E18" t="s">
        <v>119</v>
      </c>
      <c r="F18">
        <v>72.5</v>
      </c>
      <c r="G18">
        <v>86.5</v>
      </c>
      <c r="H18">
        <v>86.6</v>
      </c>
      <c r="I18">
        <v>86.9</v>
      </c>
      <c r="J18">
        <v>87.7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0.7</v>
      </c>
      <c r="AM18" s="77">
        <f>0.5*(AL18+AN18)</f>
        <v>0.7</v>
      </c>
      <c r="AN18" s="77">
        <f t="shared" si="8"/>
        <v>0.7</v>
      </c>
      <c r="AO18" s="77">
        <f>0.5*(AN18+AP18)</f>
        <v>0.64999999999999991</v>
      </c>
      <c r="AP18" s="77">
        <f>H24</f>
        <v>0.6</v>
      </c>
      <c r="AQ18" s="77">
        <f t="shared" ref="AQ18:AQ24" si="10">0.5*(AP18+AR18)</f>
        <v>0.6</v>
      </c>
      <c r="AR18" s="77">
        <f>I24</f>
        <v>0.6</v>
      </c>
      <c r="AT18" s="84">
        <f t="shared" si="9"/>
        <v>0.57999999999999996</v>
      </c>
      <c r="AU18" s="84">
        <f t="shared" si="9"/>
        <v>0.56000000000000005</v>
      </c>
      <c r="AV18" s="84">
        <f t="shared" si="9"/>
        <v>0.54</v>
      </c>
      <c r="AW18" s="84">
        <f t="shared" si="9"/>
        <v>0.52</v>
      </c>
      <c r="AX18" s="77">
        <f>J24</f>
        <v>0.5</v>
      </c>
    </row>
    <row r="19" spans="1:50" x14ac:dyDescent="0.35">
      <c r="A19" t="s">
        <v>10</v>
      </c>
      <c r="B19" t="s">
        <v>12</v>
      </c>
      <c r="C19" t="s">
        <v>30</v>
      </c>
      <c r="D19" t="s">
        <v>118</v>
      </c>
      <c r="E19" t="s">
        <v>119</v>
      </c>
      <c r="F19">
        <v>13.6</v>
      </c>
      <c r="G19">
        <v>0</v>
      </c>
      <c r="H19">
        <v>0.1</v>
      </c>
      <c r="I19">
        <v>0.1</v>
      </c>
      <c r="J19">
        <v>0.3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72.5</v>
      </c>
      <c r="AM19" s="85">
        <f>AL43</f>
        <v>53.041362530413622</v>
      </c>
      <c r="AN19" s="77">
        <f t="shared" ref="AN19:AN21" si="11">G18</f>
        <v>86.5</v>
      </c>
      <c r="AO19" s="85">
        <f>AN43</f>
        <v>51.55945419103314</v>
      </c>
      <c r="AP19" s="77">
        <f>H18</f>
        <v>86.6</v>
      </c>
      <c r="AQ19" s="77">
        <f t="shared" si="10"/>
        <v>86.75</v>
      </c>
      <c r="AR19" s="77">
        <f>I18</f>
        <v>86.9</v>
      </c>
      <c r="AS19" s="85">
        <f>AR43</f>
        <v>47.36328125</v>
      </c>
      <c r="AT19" s="84">
        <f t="shared" si="9"/>
        <v>87.060000000000016</v>
      </c>
      <c r="AU19" s="84">
        <f t="shared" si="9"/>
        <v>87.22</v>
      </c>
      <c r="AV19" s="84">
        <f t="shared" si="9"/>
        <v>87.38</v>
      </c>
      <c r="AW19" s="84">
        <f t="shared" si="9"/>
        <v>87.54000000000002</v>
      </c>
      <c r="AX19" s="77">
        <f>J18</f>
        <v>87.7</v>
      </c>
    </row>
    <row r="20" spans="1:50" x14ac:dyDescent="0.35">
      <c r="A20" t="s">
        <v>45</v>
      </c>
      <c r="B20" t="s">
        <v>12</v>
      </c>
      <c r="C20" t="s">
        <v>30</v>
      </c>
      <c r="D20" t="s">
        <v>118</v>
      </c>
      <c r="E20" t="s">
        <v>119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13.6</v>
      </c>
      <c r="AM20" s="85">
        <f>AL44</f>
        <v>9.0510948905109494</v>
      </c>
      <c r="AN20" s="77">
        <f t="shared" si="11"/>
        <v>0</v>
      </c>
      <c r="AO20" s="85">
        <f>AN44</f>
        <v>8.8693957115009745</v>
      </c>
      <c r="AP20" s="77">
        <f>H19</f>
        <v>0.1</v>
      </c>
      <c r="AQ20" s="77">
        <f t="shared" si="10"/>
        <v>0.1</v>
      </c>
      <c r="AR20" s="77">
        <f>I19</f>
        <v>0.1</v>
      </c>
      <c r="AS20" s="85">
        <f>AR44</f>
        <v>7.32421875</v>
      </c>
      <c r="AT20" s="84">
        <f t="shared" si="9"/>
        <v>0.14000000000000001</v>
      </c>
      <c r="AU20" s="84">
        <f t="shared" si="9"/>
        <v>0.18</v>
      </c>
      <c r="AV20" s="84">
        <f t="shared" si="9"/>
        <v>0.22</v>
      </c>
      <c r="AW20" s="84">
        <f t="shared" si="9"/>
        <v>0.26</v>
      </c>
      <c r="AX20" s="77">
        <f>J19</f>
        <v>0.3</v>
      </c>
    </row>
    <row r="21" spans="1:50" ht="15" thickBot="1" x14ac:dyDescent="0.4">
      <c r="A21" t="s">
        <v>8</v>
      </c>
      <c r="B21" t="s">
        <v>12</v>
      </c>
      <c r="C21" t="s">
        <v>30</v>
      </c>
      <c r="D21" t="s">
        <v>118</v>
      </c>
      <c r="E21" t="s">
        <v>119</v>
      </c>
      <c r="F21">
        <v>1</v>
      </c>
      <c r="G21">
        <v>0.7</v>
      </c>
      <c r="H21">
        <v>0.7</v>
      </c>
      <c r="I21">
        <v>0.6</v>
      </c>
      <c r="J21">
        <v>0.3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0.1</v>
      </c>
      <c r="AM21" s="85">
        <f>AL45</f>
        <v>14.209245742092458</v>
      </c>
      <c r="AN21" s="77">
        <f t="shared" si="11"/>
        <v>0.1</v>
      </c>
      <c r="AO21" s="85">
        <f>AN45</f>
        <v>12.183235867446394</v>
      </c>
      <c r="AP21" s="77">
        <f>H20</f>
        <v>0.1</v>
      </c>
      <c r="AQ21" s="77">
        <f t="shared" si="10"/>
        <v>0.1</v>
      </c>
      <c r="AR21" s="77">
        <f>I20</f>
        <v>0.1</v>
      </c>
      <c r="AS21" s="85">
        <f>AR45</f>
        <v>8.203125</v>
      </c>
      <c r="AT21" s="84">
        <f t="shared" si="9"/>
        <v>0.10000000000000002</v>
      </c>
      <c r="AU21" s="84">
        <f t="shared" si="9"/>
        <v>0.1</v>
      </c>
      <c r="AV21" s="84">
        <f t="shared" si="9"/>
        <v>0.1</v>
      </c>
      <c r="AW21" s="84">
        <f t="shared" si="9"/>
        <v>0.10000000000000002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30</v>
      </c>
      <c r="D22" t="s">
        <v>118</v>
      </c>
      <c r="E22" t="s">
        <v>119</v>
      </c>
      <c r="F22">
        <v>0.1</v>
      </c>
      <c r="G22">
        <v>0.1</v>
      </c>
      <c r="H22">
        <v>0.1</v>
      </c>
      <c r="I22">
        <v>0.1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0.1</v>
      </c>
      <c r="AN22" s="77">
        <f t="shared" ref="AN22" si="12">G22</f>
        <v>0.1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8.0000000000000016E-2</v>
      </c>
      <c r="AU22" s="84">
        <f t="shared" si="9"/>
        <v>0.06</v>
      </c>
      <c r="AV22" s="84">
        <f t="shared" si="9"/>
        <v>4.0000000000000008E-2</v>
      </c>
      <c r="AW22" s="84">
        <f t="shared" si="9"/>
        <v>2.0000000000000004E-2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30</v>
      </c>
      <c r="D23" t="s">
        <v>118</v>
      </c>
      <c r="E23" t="s">
        <v>119</v>
      </c>
      <c r="F23">
        <v>2.1</v>
      </c>
      <c r="G23">
        <v>2</v>
      </c>
      <c r="H23">
        <v>1.9</v>
      </c>
      <c r="I23">
        <v>1.8</v>
      </c>
      <c r="J23">
        <v>1.4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1</v>
      </c>
      <c r="AM23" s="85">
        <f>AL46</f>
        <v>21.119221411192214</v>
      </c>
      <c r="AN23" s="77">
        <f t="shared" ref="AN23" si="13">G21</f>
        <v>0.7</v>
      </c>
      <c r="AO23" s="85">
        <f>AN46</f>
        <v>24.756335282651072</v>
      </c>
      <c r="AP23" s="77">
        <f>H21</f>
        <v>0.7</v>
      </c>
      <c r="AQ23" s="77">
        <f t="shared" si="10"/>
        <v>0.64999999999999991</v>
      </c>
      <c r="AR23" s="77">
        <f>I21</f>
        <v>0.6</v>
      </c>
      <c r="AS23" s="85">
        <f>AR46</f>
        <v>34.66796875</v>
      </c>
      <c r="AT23" s="84">
        <f t="shared" si="9"/>
        <v>0.54</v>
      </c>
      <c r="AU23" s="84">
        <f t="shared" si="9"/>
        <v>0.48</v>
      </c>
      <c r="AV23" s="84">
        <f t="shared" si="9"/>
        <v>0.42</v>
      </c>
      <c r="AW23" s="84">
        <f t="shared" si="9"/>
        <v>0.36</v>
      </c>
      <c r="AX23" s="77">
        <f>J21</f>
        <v>0.3</v>
      </c>
    </row>
    <row r="24" spans="1:50" x14ac:dyDescent="0.35">
      <c r="A24" t="s">
        <v>81</v>
      </c>
      <c r="B24" t="s">
        <v>12</v>
      </c>
      <c r="C24" t="s">
        <v>30</v>
      </c>
      <c r="D24" t="s">
        <v>118</v>
      </c>
      <c r="E24" t="s">
        <v>119</v>
      </c>
      <c r="F24">
        <v>0.7</v>
      </c>
      <c r="G24">
        <v>0.7</v>
      </c>
      <c r="H24">
        <v>0.6</v>
      </c>
      <c r="I24">
        <v>0.6</v>
      </c>
      <c r="J24">
        <v>0.5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9.9</v>
      </c>
      <c r="AN24" s="77">
        <f t="shared" ref="AN24" si="14">G17</f>
        <v>9.9</v>
      </c>
      <c r="AP24" s="77">
        <f>H17</f>
        <v>9.9</v>
      </c>
      <c r="AQ24" s="77">
        <f t="shared" si="10"/>
        <v>9.9</v>
      </c>
      <c r="AR24" s="77">
        <f>I17</f>
        <v>9.9</v>
      </c>
      <c r="AS24" s="85"/>
      <c r="AT24" s="84">
        <f t="shared" si="9"/>
        <v>9.8800000000000008</v>
      </c>
      <c r="AU24" s="84">
        <f t="shared" si="9"/>
        <v>9.8600000000000012</v>
      </c>
      <c r="AV24" s="84">
        <f t="shared" si="9"/>
        <v>9.84</v>
      </c>
      <c r="AW24" s="84">
        <f t="shared" si="9"/>
        <v>9.82</v>
      </c>
      <c r="AX24" s="77">
        <f>J17</f>
        <v>9.8000000000000007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99.999999999999986</v>
      </c>
      <c r="G25" s="28">
        <f t="shared" si="15"/>
        <v>100</v>
      </c>
      <c r="H25" s="28">
        <f t="shared" si="15"/>
        <v>99.999999999999986</v>
      </c>
      <c r="I25" s="28">
        <f t="shared" si="15"/>
        <v>100.09999999999998</v>
      </c>
      <c r="J25" s="28">
        <f t="shared" si="15"/>
        <v>100.1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NEN</v>
      </c>
      <c r="D30" s="5" t="s">
        <v>14</v>
      </c>
      <c r="E30" s="5" t="s">
        <v>15</v>
      </c>
      <c r="F30" s="5">
        <f t="shared" ref="F30:K36" si="16">F18-F5</f>
        <v>1.1000000000000001</v>
      </c>
      <c r="G30" s="75">
        <f t="shared" si="16"/>
        <v>0</v>
      </c>
      <c r="H30" s="75">
        <f t="shared" si="16"/>
        <v>-9.9999999999999978E-2</v>
      </c>
      <c r="I30" s="75">
        <f t="shared" si="16"/>
        <v>-0.30000000000000004</v>
      </c>
      <c r="J30" s="75">
        <f t="shared" si="16"/>
        <v>-0.7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NEN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-0.2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NEN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NEN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0.1</v>
      </c>
      <c r="I33" s="75">
        <f t="shared" si="16"/>
        <v>0.1</v>
      </c>
      <c r="J33" s="75">
        <f t="shared" si="16"/>
        <v>-0.2</v>
      </c>
      <c r="K33" s="75">
        <f t="shared" si="16"/>
        <v>0</v>
      </c>
    </row>
    <row r="34" spans="1:46" x14ac:dyDescent="0.35">
      <c r="A34" s="5" t="s">
        <v>11</v>
      </c>
      <c r="B34" s="5" t="s">
        <v>53</v>
      </c>
      <c r="C34" s="5" t="str">
        <f>C6</f>
        <v>NEN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</v>
      </c>
      <c r="I34" s="75">
        <f t="shared" si="16"/>
        <v>-9.9999999999994316E-2</v>
      </c>
      <c r="J34" s="75">
        <f t="shared" si="16"/>
        <v>0.59999999999999432</v>
      </c>
      <c r="K34" s="75">
        <f t="shared" si="16"/>
        <v>0</v>
      </c>
    </row>
    <row r="35" spans="1:46" x14ac:dyDescent="0.35">
      <c r="A35" s="33" t="s">
        <v>80</v>
      </c>
      <c r="B35" s="5" t="s">
        <v>53</v>
      </c>
      <c r="C35" s="5" t="str">
        <f>C5</f>
        <v>NEN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9.9999999999999978E-2</v>
      </c>
      <c r="J35" s="75">
        <f t="shared" si="16"/>
        <v>9.9999999999999978E-2</v>
      </c>
      <c r="K35" s="75">
        <f t="shared" si="16"/>
        <v>0</v>
      </c>
    </row>
    <row r="36" spans="1:46" x14ac:dyDescent="0.35">
      <c r="A36" s="10" t="s">
        <v>81</v>
      </c>
      <c r="B36" s="10" t="s">
        <v>53</v>
      </c>
      <c r="C36" s="10" t="str">
        <f>C10</f>
        <v>NEN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0.10000000000000009</v>
      </c>
      <c r="I36" s="10">
        <f t="shared" si="16"/>
        <v>0.30000000000000004</v>
      </c>
      <c r="J36" s="10">
        <f t="shared" si="16"/>
        <v>0.39999999999999991</v>
      </c>
      <c r="K36" s="10">
        <f t="shared" si="16"/>
        <v>0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1.1000000000000001</v>
      </c>
      <c r="G37" s="2">
        <f t="shared" ref="G37" si="17">SUM(G30:G36)</f>
        <v>0</v>
      </c>
      <c r="H37" s="2">
        <f t="shared" ref="H37" si="18">SUM(H30:H36)</f>
        <v>0.10000000000000012</v>
      </c>
      <c r="I37" s="2">
        <f t="shared" ref="I37" si="19">SUM(I30:I36)</f>
        <v>0.10000000000000564</v>
      </c>
      <c r="J37" s="2">
        <f t="shared" ref="J37" si="20">SUM(J30:J36)</f>
        <v>-5.6621374255882984E-15</v>
      </c>
      <c r="K37" s="2">
        <f>SUM(K30:K36)</f>
        <v>0</v>
      </c>
    </row>
    <row r="39" spans="1:46" ht="21" x14ac:dyDescent="0.5">
      <c r="A39" s="32" t="s">
        <v>68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30</v>
      </c>
      <c r="D42" t="s">
        <v>51</v>
      </c>
      <c r="E42" t="s">
        <v>52</v>
      </c>
      <c r="F42">
        <v>21.7</v>
      </c>
      <c r="G42">
        <v>25.4</v>
      </c>
      <c r="H42">
        <v>27.3</v>
      </c>
      <c r="I42">
        <v>35.5</v>
      </c>
      <c r="J42">
        <v>39.700000000000003</v>
      </c>
      <c r="AK42" s="77" t="s">
        <v>138</v>
      </c>
      <c r="AL42" s="77">
        <f>0.5*(AL17+AN17+AL18+AN18)</f>
        <v>2.75</v>
      </c>
      <c r="AN42" s="77">
        <f>0.5*(AN17+AP17+AN18+AP18)</f>
        <v>2.5999999999999996</v>
      </c>
      <c r="AR42" s="77">
        <f>AR17+AR18</f>
        <v>2.4</v>
      </c>
    </row>
    <row r="43" spans="1:46" x14ac:dyDescent="0.35">
      <c r="A43" t="s">
        <v>9</v>
      </c>
      <c r="B43" t="s">
        <v>12</v>
      </c>
      <c r="C43" t="s">
        <v>30</v>
      </c>
      <c r="D43" t="s">
        <v>51</v>
      </c>
      <c r="E43" t="s">
        <v>52</v>
      </c>
      <c r="F43">
        <v>14.6</v>
      </c>
      <c r="G43">
        <v>12.5</v>
      </c>
      <c r="H43">
        <v>11.5</v>
      </c>
      <c r="I43">
        <v>8.4</v>
      </c>
      <c r="J43">
        <v>7.2</v>
      </c>
      <c r="AK43" s="77" t="s">
        <v>85</v>
      </c>
      <c r="AL43" s="85">
        <f>100*F45/(100+AL$42)</f>
        <v>53.041362530413622</v>
      </c>
      <c r="AM43" s="85"/>
      <c r="AN43" s="85">
        <f>100*G45/(100+AN$42)</f>
        <v>51.55945419103314</v>
      </c>
      <c r="AO43" s="85"/>
      <c r="AR43" s="85">
        <f>100*I45/(100+AR$42)</f>
        <v>47.36328125</v>
      </c>
    </row>
    <row r="44" spans="1:46" x14ac:dyDescent="0.35">
      <c r="A44" t="s">
        <v>10</v>
      </c>
      <c r="B44" t="s">
        <v>12</v>
      </c>
      <c r="C44" t="s">
        <v>30</v>
      </c>
      <c r="D44" t="s">
        <v>51</v>
      </c>
      <c r="E44" t="s">
        <v>52</v>
      </c>
      <c r="F44">
        <v>9.3000000000000007</v>
      </c>
      <c r="G44">
        <v>9.1</v>
      </c>
      <c r="H44">
        <v>8.8000000000000007</v>
      </c>
      <c r="I44">
        <v>7.5</v>
      </c>
      <c r="J44">
        <v>6.8</v>
      </c>
      <c r="AK44" s="77" t="s">
        <v>86</v>
      </c>
      <c r="AL44" s="85">
        <f>100*F44/(100+AL$42)</f>
        <v>9.0510948905109494</v>
      </c>
      <c r="AM44" s="85"/>
      <c r="AN44" s="85">
        <f>100*G44/(100+AN$42)</f>
        <v>8.8693957115009745</v>
      </c>
      <c r="AO44" s="85"/>
      <c r="AR44" s="85">
        <f>100*I44/(100+AR$42)</f>
        <v>7.32421875</v>
      </c>
    </row>
    <row r="45" spans="1:46" x14ac:dyDescent="0.35">
      <c r="A45" t="s">
        <v>11</v>
      </c>
      <c r="B45" t="s">
        <v>12</v>
      </c>
      <c r="C45" t="s">
        <v>30</v>
      </c>
      <c r="D45" t="s">
        <v>51</v>
      </c>
      <c r="E45" t="s">
        <v>52</v>
      </c>
      <c r="F45">
        <v>54.5</v>
      </c>
      <c r="G45">
        <v>52.9</v>
      </c>
      <c r="H45">
        <v>52.4</v>
      </c>
      <c r="I45">
        <v>48.5</v>
      </c>
      <c r="J45">
        <v>46.3</v>
      </c>
      <c r="AK45" s="77" t="s">
        <v>87</v>
      </c>
      <c r="AL45" s="85">
        <f>100*F43/(100+AL$42)</f>
        <v>14.209245742092458</v>
      </c>
      <c r="AM45" s="85"/>
      <c r="AN45" s="85">
        <f>100*G43/(100+AN$42)</f>
        <v>12.183235867446394</v>
      </c>
      <c r="AO45" s="85"/>
      <c r="AR45" s="85">
        <f>100*I43/(100+AR$42)</f>
        <v>8.203125</v>
      </c>
    </row>
    <row r="46" spans="1:46" x14ac:dyDescent="0.35">
      <c r="AK46" s="77" t="s">
        <v>137</v>
      </c>
      <c r="AL46" s="85">
        <f>100*F42/(100+AL$42)</f>
        <v>21.119221411192214</v>
      </c>
      <c r="AM46" s="85"/>
      <c r="AN46" s="85">
        <f>100*G42/(100+AN$42)</f>
        <v>24.756335282651072</v>
      </c>
      <c r="AO46" s="85"/>
      <c r="AR46" s="85">
        <f>100*I42/(100+AR$42)</f>
        <v>34.66796875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1.2560785503146299</v>
      </c>
      <c r="E57">
        <v>1.25751600858232</v>
      </c>
      <c r="F57">
        <v>1.28148128069919</v>
      </c>
      <c r="G57">
        <v>1.3345318539636699</v>
      </c>
      <c r="H57">
        <v>1.3742182683901001</v>
      </c>
      <c r="I57">
        <v>1.4139543065095701</v>
      </c>
      <c r="J57">
        <v>1.4602463802739201</v>
      </c>
      <c r="K57">
        <v>1.51380527795471</v>
      </c>
      <c r="L57">
        <v>1.57593262546127</v>
      </c>
      <c r="M57">
        <v>1.64590001535035</v>
      </c>
      <c r="N57">
        <v>1.72245104012772</v>
      </c>
      <c r="O57">
        <v>1.90100873842144</v>
      </c>
      <c r="P57">
        <v>2.0962584543452598</v>
      </c>
      <c r="Q57">
        <v>2.3043048163847399</v>
      </c>
      <c r="R57">
        <v>2.5356164417311802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1.29107394562115</v>
      </c>
      <c r="E58">
        <v>1.3047623879432</v>
      </c>
      <c r="F58">
        <v>1.3461532591956999</v>
      </c>
      <c r="G58">
        <v>1.4094126176014301</v>
      </c>
      <c r="H58">
        <v>1.4507954031025101</v>
      </c>
      <c r="I58">
        <v>1.4920709057567401</v>
      </c>
      <c r="J58">
        <v>1.5423202788981101</v>
      </c>
      <c r="K58">
        <v>1.6016093139689001</v>
      </c>
      <c r="L58">
        <v>1.67145751464328</v>
      </c>
      <c r="M58">
        <v>1.7509281779838901</v>
      </c>
      <c r="N58">
        <v>1.8379366879744701</v>
      </c>
      <c r="O58">
        <v>2.04271521759199</v>
      </c>
      <c r="P58">
        <v>2.2674793143302301</v>
      </c>
      <c r="Q58">
        <v>2.5078354472605699</v>
      </c>
      <c r="R58">
        <v>2.77660038838206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1.05379227568866</v>
      </c>
      <c r="E59">
        <v>1.0634254160299299</v>
      </c>
      <c r="F59">
        <v>1.09234244175171</v>
      </c>
      <c r="G59">
        <v>1.1409271953676401</v>
      </c>
      <c r="H59">
        <v>1.17658638925524</v>
      </c>
      <c r="I59">
        <v>1.21209147866321</v>
      </c>
      <c r="J59">
        <v>1.25470129750032</v>
      </c>
      <c r="K59">
        <v>1.3025917743205999</v>
      </c>
      <c r="L59">
        <v>1.3595797129323499</v>
      </c>
      <c r="M59">
        <v>1.42456938392861</v>
      </c>
      <c r="N59">
        <v>1.4949966003214701</v>
      </c>
      <c r="O59">
        <v>1.6606442032058799</v>
      </c>
      <c r="P59">
        <v>1.8424169934711601</v>
      </c>
      <c r="Q59">
        <v>2.0384821904244901</v>
      </c>
      <c r="R59">
        <v>2.2585998912736001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0.43457389670296698</v>
      </c>
      <c r="E60">
        <v>0.42311328537548298</v>
      </c>
      <c r="F60">
        <v>0.417389192747598</v>
      </c>
      <c r="G60">
        <v>0.42992760062192897</v>
      </c>
      <c r="H60">
        <v>0.43689907899598501</v>
      </c>
      <c r="I60">
        <v>0.44084817889146999</v>
      </c>
      <c r="J60">
        <v>0.45307676011071102</v>
      </c>
      <c r="K60">
        <v>0.469745219033191</v>
      </c>
      <c r="L60">
        <v>0.49006078626661898</v>
      </c>
      <c r="M60">
        <v>0.51492919872439102</v>
      </c>
      <c r="N60">
        <v>0.53983322563038705</v>
      </c>
      <c r="O60">
        <v>0.59106171557061804</v>
      </c>
      <c r="P60">
        <v>0.64604292198909297</v>
      </c>
      <c r="Q60">
        <v>0.70291132453208605</v>
      </c>
      <c r="R60">
        <v>0.76809939739107003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0.51912173935693495</v>
      </c>
      <c r="E61">
        <v>0.52198006621958704</v>
      </c>
      <c r="F61">
        <v>0.53064402960943702</v>
      </c>
      <c r="G61">
        <v>0.54698142788202397</v>
      </c>
      <c r="H61">
        <v>0.55974902752108502</v>
      </c>
      <c r="I61">
        <v>0.57222677369725805</v>
      </c>
      <c r="J61">
        <v>0.58720862320159795</v>
      </c>
      <c r="K61">
        <v>0.60264064784266702</v>
      </c>
      <c r="L61">
        <v>0.62177031071255395</v>
      </c>
      <c r="M61">
        <v>0.64408546696015501</v>
      </c>
      <c r="N61">
        <v>0.66778151262364904</v>
      </c>
      <c r="O61">
        <v>0.72428960847230905</v>
      </c>
      <c r="P61">
        <v>0.78626051131569996</v>
      </c>
      <c r="Q61">
        <v>0.854027462595637</v>
      </c>
      <c r="R61">
        <v>0.93057362362431795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12.019082243949899</v>
      </c>
      <c r="E62">
        <v>12.154632326296801</v>
      </c>
      <c r="F62">
        <v>12.5641661191365</v>
      </c>
      <c r="G62">
        <v>13.307771834092</v>
      </c>
      <c r="H62">
        <v>13.869621251656501</v>
      </c>
      <c r="I62">
        <v>14.441749604027301</v>
      </c>
      <c r="J62">
        <v>15.1165392604129</v>
      </c>
      <c r="K62">
        <v>15.899276446864</v>
      </c>
      <c r="L62">
        <v>16.805881238529899</v>
      </c>
      <c r="M62">
        <v>17.826744859430299</v>
      </c>
      <c r="N62">
        <v>18.947412782541502</v>
      </c>
      <c r="O62">
        <v>21.573185664878</v>
      </c>
      <c r="P62">
        <v>24.500145005078899</v>
      </c>
      <c r="Q62">
        <v>27.691381166782399</v>
      </c>
      <c r="R62">
        <v>31.307389190552598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3.8461063180639501</v>
      </c>
      <c r="E63">
        <v>3.88948234441499</v>
      </c>
      <c r="F63">
        <v>4.0205331581236896</v>
      </c>
      <c r="G63">
        <v>4.2584869869094302</v>
      </c>
      <c r="H63">
        <v>4.4382788005300799</v>
      </c>
      <c r="I63">
        <v>4.6213598732887302</v>
      </c>
      <c r="J63">
        <v>4.83729256333213</v>
      </c>
      <c r="K63">
        <v>5.0877684629964897</v>
      </c>
      <c r="L63">
        <v>5.3778819963295801</v>
      </c>
      <c r="M63">
        <v>5.7045583550177001</v>
      </c>
      <c r="N63">
        <v>6.06317209041329</v>
      </c>
      <c r="O63">
        <v>6.9034194127609698</v>
      </c>
      <c r="P63">
        <v>7.84004640162523</v>
      </c>
      <c r="Q63">
        <v>8.8612419733703707</v>
      </c>
      <c r="R63">
        <v>10.018364540976799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1.2615883415834299</v>
      </c>
      <c r="E64">
        <v>1.2617912640361499</v>
      </c>
      <c r="F64">
        <v>1.2815145419187499</v>
      </c>
      <c r="G64">
        <v>1.3345318539636699</v>
      </c>
      <c r="H64">
        <v>1.3742572614150499</v>
      </c>
      <c r="I64">
        <v>1.41508092392161</v>
      </c>
      <c r="J64">
        <v>1.4615147029032101</v>
      </c>
      <c r="K64">
        <v>1.5146023078286099</v>
      </c>
      <c r="L64">
        <v>1.57598081934304</v>
      </c>
      <c r="M64">
        <v>1.64590001535035</v>
      </c>
      <c r="N64">
        <v>1.72245104012772</v>
      </c>
      <c r="O64">
        <v>1.90100873842144</v>
      </c>
      <c r="P64">
        <v>2.0962584543452598</v>
      </c>
      <c r="Q64">
        <v>2.30440234079511</v>
      </c>
      <c r="R64">
        <v>2.5368406462822901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NEN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0.19742118420652399</v>
      </c>
      <c r="E70" s="5">
        <f t="shared" ref="E70:G76" si="28">(D70+F70)/2</f>
        <v>0.10502806999787076</v>
      </c>
      <c r="F70" s="5">
        <f t="shared" si="21"/>
        <v>1.2634955789217537E-2</v>
      </c>
      <c r="G70" s="5">
        <f t="shared" si="28"/>
        <v>1.0265901578739248E-2</v>
      </c>
      <c r="H70" s="5">
        <f t="shared" si="22"/>
        <v>7.8968473682609602E-3</v>
      </c>
      <c r="I70" s="5">
        <f t="shared" si="23"/>
        <v>6.9097414472283399E-3</v>
      </c>
      <c r="J70" s="5">
        <f t="shared" si="23"/>
        <v>5.9226355261957197E-3</v>
      </c>
      <c r="K70" s="5">
        <f t="shared" si="23"/>
        <v>4.9355296051630995E-3</v>
      </c>
      <c r="L70" s="5">
        <f t="shared" si="24"/>
        <v>3.9484236841304801E-3</v>
      </c>
      <c r="M70" s="5">
        <f t="shared" si="25"/>
        <v>3.7510024999239562E-3</v>
      </c>
      <c r="N70" s="5">
        <f t="shared" si="25"/>
        <v>3.5535813157174323E-3</v>
      </c>
      <c r="O70" s="5">
        <f t="shared" si="25"/>
        <v>3.1587389473043837E-3</v>
      </c>
      <c r="P70" s="5">
        <f t="shared" si="25"/>
        <v>2.763896578891336E-3</v>
      </c>
      <c r="Q70" s="5">
        <f t="shared" si="25"/>
        <v>2.3690542104782882E-3</v>
      </c>
      <c r="R70" s="5">
        <f t="shared" si="26"/>
        <v>1.97421184206524E-3</v>
      </c>
      <c r="S70" s="5"/>
      <c r="T70" s="5"/>
      <c r="U70" s="5"/>
      <c r="V70" s="5"/>
      <c r="W70" s="5"/>
      <c r="X70" s="5" t="s">
        <v>86</v>
      </c>
      <c r="Y70" s="77" t="str">
        <f t="shared" si="27"/>
        <v>NEN</v>
      </c>
      <c r="Z70" s="5">
        <f>F70/MAX(F$69:F$70)</f>
        <v>1.2634955789217537E-2</v>
      </c>
      <c r="AA70" s="5">
        <f>H70/MAX(H$69:H$70)</f>
        <v>7.8968473682609602E-3</v>
      </c>
      <c r="AB70" s="5">
        <f>L70/MAX(L$69:L$70)</f>
        <v>3.9484236841304801E-3</v>
      </c>
      <c r="AC70" s="5">
        <f>Q70/MAX(Q$69:Q$70)</f>
        <v>2.3690542104782882E-3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3.3447909492149202E-5</v>
      </c>
      <c r="E71" s="5">
        <f t="shared" si="28"/>
        <v>1.7016623954130907E-5</v>
      </c>
      <c r="F71" s="5">
        <f t="shared" si="21"/>
        <v>5.8533841611261107E-7</v>
      </c>
      <c r="G71" s="5">
        <f t="shared" si="28"/>
        <v>7.1076807670817054E-7</v>
      </c>
      <c r="H71" s="5">
        <f t="shared" si="22"/>
        <v>8.3619773730373001E-7</v>
      </c>
      <c r="I71" s="5">
        <f t="shared" si="23"/>
        <v>9.1981751103410299E-7</v>
      </c>
      <c r="J71" s="5">
        <f t="shared" si="23"/>
        <v>1.003437284764476E-6</v>
      </c>
      <c r="K71" s="5">
        <f t="shared" si="23"/>
        <v>1.0870570584948489E-6</v>
      </c>
      <c r="L71" s="5">
        <f t="shared" si="24"/>
        <v>1.1706768322252219E-6</v>
      </c>
      <c r="M71" s="5">
        <f t="shared" si="25"/>
        <v>1.1205049679869982E-6</v>
      </c>
      <c r="N71" s="5">
        <f t="shared" si="25"/>
        <v>1.0703331037487744E-6</v>
      </c>
      <c r="O71" s="5">
        <f t="shared" si="25"/>
        <v>9.6998937527232673E-7</v>
      </c>
      <c r="P71" s="5">
        <f t="shared" si="25"/>
        <v>8.6964564679587924E-7</v>
      </c>
      <c r="Q71" s="5">
        <f t="shared" si="25"/>
        <v>7.6930191831943164E-7</v>
      </c>
      <c r="R71" s="5">
        <f t="shared" si="26"/>
        <v>6.6895818984298405E-7</v>
      </c>
      <c r="S71" s="5"/>
      <c r="T71" s="5"/>
      <c r="U71" s="5"/>
      <c r="V71" s="5"/>
      <c r="W71" s="5"/>
      <c r="X71" s="5" t="s">
        <v>97</v>
      </c>
      <c r="Y71" s="77" t="str">
        <f t="shared" si="27"/>
        <v>NEN</v>
      </c>
      <c r="Z71" s="5">
        <f t="shared" ref="Z71:Z76" si="29">F71/MAX(F$71:F$76)</f>
        <v>1.0406016286446419E-5</v>
      </c>
      <c r="AA71" s="5">
        <f t="shared" ref="AA71:AA76" si="30">H71/MAX(H$71:H$76)</f>
        <v>1.029166445912283E-5</v>
      </c>
      <c r="AB71" s="5">
        <f t="shared" ref="AB71:AB76" si="31">L71/MAX(L$71:L$76)</f>
        <v>2.3413536644504439E-6</v>
      </c>
      <c r="AC71" s="5">
        <f t="shared" ref="AC71:AC76" si="32">Q71/MAX(Q$71:Q$76)</f>
        <v>2.3891363922963712E-7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2.26362007260172E-5</v>
      </c>
      <c r="E72" s="5">
        <f t="shared" si="28"/>
        <v>1.169301243753326E-5</v>
      </c>
      <c r="F72" s="5">
        <f t="shared" si="21"/>
        <v>7.4982414904931981E-7</v>
      </c>
      <c r="G72" s="5">
        <f t="shared" si="28"/>
        <v>9.4081709267508983E-7</v>
      </c>
      <c r="H72" s="5">
        <f t="shared" si="22"/>
        <v>1.1318100363008598E-6</v>
      </c>
      <c r="I72" s="5">
        <f t="shared" si="23"/>
        <v>1.414762545376075E-6</v>
      </c>
      <c r="J72" s="5">
        <f t="shared" si="23"/>
        <v>1.6977150544512899E-6</v>
      </c>
      <c r="K72" s="5">
        <f t="shared" si="23"/>
        <v>1.9806675635265048E-6</v>
      </c>
      <c r="L72" s="5">
        <f t="shared" si="24"/>
        <v>2.2636200726017197E-6</v>
      </c>
      <c r="M72" s="5">
        <f t="shared" si="25"/>
        <v>2.195711470423668E-6</v>
      </c>
      <c r="N72" s="5">
        <f t="shared" si="25"/>
        <v>2.1278028682456167E-6</v>
      </c>
      <c r="O72" s="5">
        <f t="shared" si="25"/>
        <v>1.9919856638895133E-6</v>
      </c>
      <c r="P72" s="5">
        <f t="shared" si="25"/>
        <v>1.8561684595334103E-6</v>
      </c>
      <c r="Q72" s="5">
        <f t="shared" si="25"/>
        <v>1.7203512551773073E-6</v>
      </c>
      <c r="R72" s="5">
        <f t="shared" si="26"/>
        <v>1.584534050821204E-6</v>
      </c>
      <c r="S72" s="5"/>
      <c r="T72" s="5"/>
      <c r="U72" s="5"/>
      <c r="V72" s="5"/>
      <c r="W72" s="5"/>
      <c r="X72" s="5" t="s">
        <v>98</v>
      </c>
      <c r="Y72" s="77" t="str">
        <f t="shared" si="27"/>
        <v>NEN</v>
      </c>
      <c r="Z72" s="5">
        <f t="shared" si="29"/>
        <v>1.3330207094210129E-5</v>
      </c>
      <c r="AA72" s="5">
        <f t="shared" si="30"/>
        <v>1.3929969677549043E-5</v>
      </c>
      <c r="AB72" s="5">
        <f t="shared" si="31"/>
        <v>4.5272401452034394E-6</v>
      </c>
      <c r="AC72" s="5">
        <f t="shared" si="32"/>
        <v>5.3427057614202085E-7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3.8652488164440798E-6</v>
      </c>
      <c r="E73" s="5">
        <f t="shared" si="28"/>
        <v>3.8652488164440798E-6</v>
      </c>
      <c r="F73" s="5">
        <f t="shared" si="21"/>
        <v>3.8652488164440798E-6</v>
      </c>
      <c r="G73" s="5">
        <f t="shared" si="28"/>
        <v>3.8652488164440798E-6</v>
      </c>
      <c r="H73" s="5">
        <f t="shared" si="22"/>
        <v>3.8652488164440798E-6</v>
      </c>
      <c r="I73" s="5">
        <f t="shared" si="23"/>
        <v>3.8652488164440798E-6</v>
      </c>
      <c r="J73" s="5">
        <f t="shared" si="23"/>
        <v>3.8652488164440798E-6</v>
      </c>
      <c r="K73" s="5">
        <f t="shared" si="23"/>
        <v>3.8652488164440798E-6</v>
      </c>
      <c r="L73" s="5">
        <f t="shared" si="24"/>
        <v>3.8652488164440798E-6</v>
      </c>
      <c r="M73" s="5">
        <f t="shared" si="25"/>
        <v>3.8265963282796388E-6</v>
      </c>
      <c r="N73" s="5">
        <f t="shared" si="25"/>
        <v>3.7879438401151986E-6</v>
      </c>
      <c r="O73" s="5">
        <f t="shared" si="25"/>
        <v>3.7106388637863165E-6</v>
      </c>
      <c r="P73" s="5">
        <f t="shared" si="25"/>
        <v>3.6333338874574353E-6</v>
      </c>
      <c r="Q73" s="5">
        <f t="shared" si="25"/>
        <v>3.5560289111285536E-6</v>
      </c>
      <c r="R73" s="5">
        <f t="shared" si="26"/>
        <v>3.478723934799672E-6</v>
      </c>
      <c r="S73" s="5"/>
      <c r="T73" s="5"/>
      <c r="U73" s="5"/>
      <c r="V73" s="5"/>
      <c r="W73" s="5"/>
      <c r="X73" s="5" t="s">
        <v>89</v>
      </c>
      <c r="Y73" s="77" t="str">
        <f t="shared" si="27"/>
        <v>NEN</v>
      </c>
      <c r="Z73" s="5">
        <f t="shared" si="29"/>
        <v>6.8715534514561419E-5</v>
      </c>
      <c r="AA73" s="5">
        <f t="shared" si="30"/>
        <v>4.7572293125465596E-5</v>
      </c>
      <c r="AB73" s="5">
        <f t="shared" si="31"/>
        <v>7.7304976328881596E-6</v>
      </c>
      <c r="AC73" s="5">
        <f t="shared" si="32"/>
        <v>1.1043568046983085E-6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NEN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1.0920221496446E-2</v>
      </c>
      <c r="E75" s="5">
        <f t="shared" si="28"/>
        <v>5.5454249786639842E-3</v>
      </c>
      <c r="F75" s="5">
        <f t="shared" si="21"/>
        <v>1.7062846088196875E-4</v>
      </c>
      <c r="G75" s="5">
        <f t="shared" si="28"/>
        <v>2.0816672227600184E-4</v>
      </c>
      <c r="H75" s="5">
        <f t="shared" si="22"/>
        <v>2.4570498367003493E-4</v>
      </c>
      <c r="I75" s="5">
        <f t="shared" si="23"/>
        <v>5.1188538264590618E-4</v>
      </c>
      <c r="J75" s="5">
        <f t="shared" si="23"/>
        <v>7.7806578162177749E-4</v>
      </c>
      <c r="K75" s="5">
        <f t="shared" si="23"/>
        <v>1.0442461805976486E-3</v>
      </c>
      <c r="L75" s="5">
        <f t="shared" si="24"/>
        <v>1.31042657957352E-3</v>
      </c>
      <c r="M75" s="5">
        <f t="shared" si="25"/>
        <v>2.2714060712607682E-3</v>
      </c>
      <c r="N75" s="5">
        <f t="shared" si="25"/>
        <v>3.2323855629480163E-3</v>
      </c>
      <c r="O75" s="5">
        <f t="shared" si="25"/>
        <v>5.1543445463225123E-3</v>
      </c>
      <c r="P75" s="5">
        <f t="shared" si="25"/>
        <v>7.0763035296970075E-3</v>
      </c>
      <c r="Q75" s="5">
        <f t="shared" si="25"/>
        <v>8.9982625130715053E-3</v>
      </c>
      <c r="R75" s="5">
        <f t="shared" si="26"/>
        <v>1.0920221496446E-2</v>
      </c>
      <c r="S75" s="5"/>
      <c r="T75" s="5"/>
      <c r="U75" s="5"/>
      <c r="V75" s="5"/>
      <c r="W75" s="5"/>
      <c r="X75" s="5" t="s">
        <v>91</v>
      </c>
      <c r="Y75" s="77" t="str">
        <f t="shared" si="27"/>
        <v>NEN</v>
      </c>
      <c r="Z75" s="5">
        <f t="shared" si="29"/>
        <v>3.0333948601238888E-3</v>
      </c>
      <c r="AA75" s="5">
        <f t="shared" si="30"/>
        <v>3.0240613374773527E-3</v>
      </c>
      <c r="AB75" s="5">
        <f t="shared" si="31"/>
        <v>2.62085315914704E-3</v>
      </c>
      <c r="AC75" s="5">
        <f t="shared" si="32"/>
        <v>2.7944914636868026E-3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4.7667605729687298E-2</v>
      </c>
      <c r="E76" s="5">
        <f t="shared" si="28"/>
        <v>2.5323415543896378E-2</v>
      </c>
      <c r="F76" s="5">
        <f t="shared" si="21"/>
        <v>2.9792253581054562E-3</v>
      </c>
      <c r="G76" s="5">
        <f t="shared" si="28"/>
        <v>4.4688380371581838E-3</v>
      </c>
      <c r="H76" s="5">
        <f t="shared" si="22"/>
        <v>5.9584507162109123E-3</v>
      </c>
      <c r="I76" s="5">
        <f t="shared" si="23"/>
        <v>8.1928697347900051E-3</v>
      </c>
      <c r="J76" s="5">
        <f t="shared" si="23"/>
        <v>1.0427288753369096E-2</v>
      </c>
      <c r="K76" s="5">
        <f t="shared" si="23"/>
        <v>1.2661707771948191E-2</v>
      </c>
      <c r="L76" s="5">
        <f t="shared" si="24"/>
        <v>1.4896126790527282E-2</v>
      </c>
      <c r="M76" s="5">
        <f t="shared" si="25"/>
        <v>1.4896126790527282E-2</v>
      </c>
      <c r="N76" s="5">
        <f t="shared" si="25"/>
        <v>1.4896126790527283E-2</v>
      </c>
      <c r="O76" s="5">
        <f t="shared" si="25"/>
        <v>1.4896126790527282E-2</v>
      </c>
      <c r="P76" s="5">
        <f t="shared" si="25"/>
        <v>1.4896126790527282E-2</v>
      </c>
      <c r="Q76" s="5">
        <f t="shared" si="25"/>
        <v>1.4896126790527283E-2</v>
      </c>
      <c r="R76" s="5">
        <f t="shared" si="26"/>
        <v>1.4896126790527282E-2</v>
      </c>
      <c r="S76" s="5"/>
      <c r="T76" s="5"/>
      <c r="U76" s="5"/>
      <c r="V76" s="5"/>
      <c r="W76" s="5"/>
      <c r="X76" s="5" t="s">
        <v>92</v>
      </c>
      <c r="Y76" s="77" t="str">
        <f>Y75</f>
        <v>NEN</v>
      </c>
      <c r="Z76" s="5">
        <f t="shared" si="29"/>
        <v>5.2964006366319219E-2</v>
      </c>
      <c r="AA76" s="5">
        <f t="shared" si="30"/>
        <v>7.333477804567276E-2</v>
      </c>
      <c r="AB76" s="5">
        <f t="shared" si="31"/>
        <v>2.9792253581054563E-2</v>
      </c>
      <c r="AC76" s="5">
        <f t="shared" si="32"/>
        <v>4.6261263324618891E-3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0.75225879823301212</v>
      </c>
      <c r="E78" s="39">
        <f t="shared" si="33"/>
        <v>0.69406641313161377</v>
      </c>
      <c r="F78" s="39">
        <f t="shared" si="33"/>
        <v>0.61591379039078464</v>
      </c>
      <c r="G78" s="39">
        <f t="shared" si="33"/>
        <v>0.56665808963693054</v>
      </c>
      <c r="H78" s="39">
        <f t="shared" si="33"/>
        <v>0.53327937036800321</v>
      </c>
      <c r="I78" s="39">
        <f t="shared" si="33"/>
        <v>0.50328709441820951</v>
      </c>
      <c r="J78" s="39">
        <f t="shared" si="33"/>
        <v>0.47146268205299502</v>
      </c>
      <c r="K78" s="39">
        <f t="shared" si="33"/>
        <v>0.43829917727737894</v>
      </c>
      <c r="L78" s="39">
        <f t="shared" si="33"/>
        <v>0.40406051766399659</v>
      </c>
      <c r="M78" s="39">
        <f t="shared" si="33"/>
        <v>0.37036521339309947</v>
      </c>
      <c r="N78" s="39">
        <f t="shared" si="33"/>
        <v>0.33811120702754405</v>
      </c>
      <c r="O78" s="39">
        <f t="shared" si="33"/>
        <v>0.27747141246139911</v>
      </c>
      <c r="P78" s="39">
        <f t="shared" si="33"/>
        <v>0.22810512629379465</v>
      </c>
      <c r="Q78" s="39">
        <f t="shared" si="33"/>
        <v>0.18870696064010264</v>
      </c>
      <c r="R78" s="39">
        <f t="shared" si="33"/>
        <v>0.15579277532779076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2.4839349113214993E-2</v>
      </c>
      <c r="E79" s="39">
        <f t="shared" si="34"/>
        <v>1.3189541693119155E-2</v>
      </c>
      <c r="F79" s="39">
        <f t="shared" si="34"/>
        <v>1.4831901611184351E-3</v>
      </c>
      <c r="G79" s="39">
        <f t="shared" si="34"/>
        <v>1.9480196555411308E-3</v>
      </c>
      <c r="H79" s="39">
        <f t="shared" si="34"/>
        <v>2.3651621218262983E-3</v>
      </c>
      <c r="I79" s="39">
        <f t="shared" si="34"/>
        <v>2.9958696572346183E-3</v>
      </c>
      <c r="J79" s="39">
        <f t="shared" si="34"/>
        <v>3.4689784072157903E-3</v>
      </c>
      <c r="K79" s="39">
        <f t="shared" si="34"/>
        <v>3.7876991490695452E-3</v>
      </c>
      <c r="L79" s="39">
        <f t="shared" si="34"/>
        <v>3.9551201665205963E-3</v>
      </c>
      <c r="M79" s="39">
        <f t="shared" si="34"/>
        <v>3.5321960895589298E-3</v>
      </c>
      <c r="N79" s="39">
        <f t="shared" si="34"/>
        <v>3.1295018796627903E-3</v>
      </c>
      <c r="O79" s="39">
        <f t="shared" si="34"/>
        <v>2.3888547208762143E-3</v>
      </c>
      <c r="P79" s="39">
        <f t="shared" si="34"/>
        <v>1.8190035866887445E-3</v>
      </c>
      <c r="Q79" s="39">
        <f t="shared" si="34"/>
        <v>1.3926306579697351E-3</v>
      </c>
      <c r="R79" s="39">
        <f t="shared" si="34"/>
        <v>1.0582434336408348E-3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1</v>
      </c>
      <c r="G84" s="44">
        <f t="shared" ref="G84:G92" si="35">F109</f>
        <v>0.98867952149337646</v>
      </c>
      <c r="H84" s="45">
        <f>F84-G84</f>
        <v>1.1320478506623544E-2</v>
      </c>
      <c r="I84" s="5"/>
      <c r="J84" s="43">
        <f>J86/(J86+J87)</f>
        <v>0.99884659746251436</v>
      </c>
      <c r="K84" s="44">
        <f t="shared" ref="K84:K92" si="36">H109</f>
        <v>0.99296463524507317</v>
      </c>
      <c r="L84" s="45">
        <f>J84-K84</f>
        <v>5.8819622174411945E-3</v>
      </c>
      <c r="M84" s="5"/>
      <c r="N84" s="5"/>
      <c r="O84" s="43">
        <f>O86/(O86+O87)</f>
        <v>0.99885057471264371</v>
      </c>
      <c r="P84" s="44">
        <f t="shared" ref="P84:P92" si="37">L109</f>
        <v>0.99650226705057199</v>
      </c>
      <c r="Q84" s="45">
        <f>O84-P84</f>
        <v>2.3483076620717247E-3</v>
      </c>
      <c r="R84" s="5"/>
      <c r="S84" s="5"/>
      <c r="T84" s="43">
        <f>T86/(T86+T87)</f>
        <v>0.99659090909090908</v>
      </c>
      <c r="U84" s="44">
        <f t="shared" ref="U84:U92" si="38">R109</f>
        <v>0.99835631088742638</v>
      </c>
      <c r="V84" s="45">
        <f>T84-U84</f>
        <v>-1.7654017965172963E-3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</v>
      </c>
      <c r="G85" s="47">
        <f t="shared" si="35"/>
        <v>1.1320478506623557E-2</v>
      </c>
      <c r="H85" s="48">
        <f t="shared" ref="H85:H92" si="39">F85-G85</f>
        <v>-1.1320478506623557E-2</v>
      </c>
      <c r="I85" s="10"/>
      <c r="J85" s="46">
        <f>J87/(J86+J87)</f>
        <v>1.1534025374855825E-3</v>
      </c>
      <c r="K85" s="47">
        <f t="shared" si="36"/>
        <v>7.0353647549268195E-3</v>
      </c>
      <c r="L85" s="48">
        <f t="shared" ref="L85:L92" si="40">J85-K85</f>
        <v>-5.881962217441237E-3</v>
      </c>
      <c r="M85" s="10"/>
      <c r="N85" s="10"/>
      <c r="O85" s="46">
        <f>O87/(O86+O87)</f>
        <v>1.149425287356322E-3</v>
      </c>
      <c r="P85" s="47">
        <f t="shared" si="37"/>
        <v>3.4977329494279871E-3</v>
      </c>
      <c r="Q85" s="48">
        <f t="shared" ref="Q85:Q92" si="41">O85-P85</f>
        <v>-2.3483076620716649E-3</v>
      </c>
      <c r="R85" s="10"/>
      <c r="S85" s="10"/>
      <c r="T85" s="46">
        <f>T87/(T86+T87)</f>
        <v>3.4090909090909089E-3</v>
      </c>
      <c r="U85" s="47">
        <f t="shared" si="38"/>
        <v>1.6436891125736525E-3</v>
      </c>
      <c r="V85" s="48">
        <f t="shared" ref="V85:V92" si="42">T85-U85</f>
        <v>1.7654017965172564E-3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0.96004439511653727</v>
      </c>
      <c r="G86" s="44">
        <f t="shared" si="35"/>
        <v>0.94360762726183756</v>
      </c>
      <c r="H86" s="45">
        <f t="shared" si="39"/>
        <v>1.6436767854699719E-2</v>
      </c>
      <c r="I86" s="5"/>
      <c r="J86" s="73">
        <f>H18/SUM(H18:H24)</f>
        <v>0.96115427302996681</v>
      </c>
      <c r="K86" s="44">
        <f t="shared" si="36"/>
        <v>0.96383367621798488</v>
      </c>
      <c r="L86" s="45">
        <f t="shared" si="40"/>
        <v>-2.6794031880180702E-3</v>
      </c>
      <c r="M86" s="5"/>
      <c r="N86" s="5"/>
      <c r="O86" s="73">
        <f>I18/SUM(I18:I24)</f>
        <v>0.96341463414634176</v>
      </c>
      <c r="P86" s="44">
        <f t="shared" si="37"/>
        <v>0.95882463901633874</v>
      </c>
      <c r="Q86" s="45">
        <f t="shared" si="41"/>
        <v>4.5899951300030217E-3</v>
      </c>
      <c r="R86" s="5"/>
      <c r="S86" s="5"/>
      <c r="T86" s="49">
        <f>J18/SUM(J18:J24)</f>
        <v>0.97120708748615736</v>
      </c>
      <c r="U86" s="44">
        <f t="shared" si="38"/>
        <v>0.86078320125736241</v>
      </c>
      <c r="V86" s="45">
        <f t="shared" si="42"/>
        <v>0.11042388622879495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</v>
      </c>
      <c r="G87" s="47">
        <f t="shared" si="35"/>
        <v>1.0804400850711106E-2</v>
      </c>
      <c r="H87" s="48">
        <f t="shared" si="39"/>
        <v>-1.0804400850711106E-2</v>
      </c>
      <c r="I87" s="10"/>
      <c r="J87" s="74">
        <f>H19/SUM(H18:H24)</f>
        <v>1.109877913429523E-3</v>
      </c>
      <c r="K87" s="47">
        <f t="shared" si="36"/>
        <v>6.828965740156458E-3</v>
      </c>
      <c r="L87" s="48">
        <f t="shared" si="40"/>
        <v>-5.7190878267269346E-3</v>
      </c>
      <c r="M87" s="10"/>
      <c r="N87" s="10"/>
      <c r="O87" s="74">
        <f>I19/SUM(I18:I24)</f>
        <v>1.1086474501108652E-3</v>
      </c>
      <c r="P87" s="47">
        <f t="shared" si="37"/>
        <v>3.3654840972284954E-3</v>
      </c>
      <c r="Q87" s="48">
        <f t="shared" si="41"/>
        <v>-2.2568366471176302E-3</v>
      </c>
      <c r="R87" s="10"/>
      <c r="S87" s="10"/>
      <c r="T87" s="50">
        <f>J19/SUM(J18:J24)</f>
        <v>3.3222591362126247E-3</v>
      </c>
      <c r="U87" s="47">
        <f t="shared" si="38"/>
        <v>1.4171893949719919E-3</v>
      </c>
      <c r="V87" s="48">
        <f t="shared" si="42"/>
        <v>1.9050697412406328E-3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1.109877913429523E-3</v>
      </c>
      <c r="G88" s="51">
        <f t="shared" si="35"/>
        <v>3.0278458990074707E-4</v>
      </c>
      <c r="H88" s="45">
        <f t="shared" si="39"/>
        <v>8.0709332352877586E-4</v>
      </c>
      <c r="I88" s="5"/>
      <c r="J88" s="80">
        <f>H20/SUM(H18:H24)</f>
        <v>1.109877913429523E-3</v>
      </c>
      <c r="K88" s="51">
        <f t="shared" si="36"/>
        <v>2.1705840751521868E-4</v>
      </c>
      <c r="L88" s="45">
        <f t="shared" si="40"/>
        <v>8.9281950591430436E-4</v>
      </c>
      <c r="M88" s="5"/>
      <c r="N88" s="5"/>
      <c r="O88" s="73">
        <f>I20/SUM(I18:I24)</f>
        <v>1.1086474501108652E-3</v>
      </c>
      <c r="P88" s="51">
        <f t="shared" si="37"/>
        <v>1.1777776641292554E-4</v>
      </c>
      <c r="Q88" s="45">
        <f t="shared" si="41"/>
        <v>9.9086968369793953E-4</v>
      </c>
      <c r="R88" s="5"/>
      <c r="S88" s="5"/>
      <c r="T88" s="49">
        <f>J20/SUM(J18:J24)</f>
        <v>1.107419712070875E-3</v>
      </c>
      <c r="U88" s="51">
        <f t="shared" si="38"/>
        <v>5.4865012687627693E-5</v>
      </c>
      <c r="V88" s="45">
        <f t="shared" si="42"/>
        <v>1.0525546993832473E-3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7.7691453940066596E-3</v>
      </c>
      <c r="G89" s="51">
        <f t="shared" si="35"/>
        <v>6.9524678257808347E-3</v>
      </c>
      <c r="H89" s="45">
        <f t="shared" si="39"/>
        <v>8.1667756822582493E-4</v>
      </c>
      <c r="I89" s="5"/>
      <c r="J89" s="80">
        <f>H21/SUM(H18:H24)</f>
        <v>7.7691453940066605E-3</v>
      </c>
      <c r="K89" s="51">
        <f t="shared" si="36"/>
        <v>5.7381148692837976E-3</v>
      </c>
      <c r="L89" s="45">
        <f t="shared" si="40"/>
        <v>2.0310305247228629E-3</v>
      </c>
      <c r="M89" s="5"/>
      <c r="N89" s="5"/>
      <c r="O89" s="73">
        <f>I21/SUM(I18:I24)</f>
        <v>6.6518847006651902E-3</v>
      </c>
      <c r="P89" s="51">
        <f t="shared" si="37"/>
        <v>4.8628849626148234E-3</v>
      </c>
      <c r="Q89" s="45">
        <f t="shared" si="41"/>
        <v>1.7889997380503668E-3</v>
      </c>
      <c r="R89" s="5"/>
      <c r="S89" s="5"/>
      <c r="T89" s="49">
        <f>J21/SUM(J18:J24)</f>
        <v>3.3222591362126247E-3</v>
      </c>
      <c r="U89" s="51">
        <f t="shared" si="38"/>
        <v>3.3041801730143475E-3</v>
      </c>
      <c r="V89" s="45">
        <f t="shared" si="42"/>
        <v>1.8078963198277145E-5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1.109877913429523E-3</v>
      </c>
      <c r="G90" s="51">
        <f t="shared" si="35"/>
        <v>1.7440975548315668E-2</v>
      </c>
      <c r="H90" s="45">
        <f t="shared" si="39"/>
        <v>-1.6331097634886146E-2</v>
      </c>
      <c r="I90" s="5"/>
      <c r="J90" s="80">
        <f>H22/SUM(H18:H24)</f>
        <v>1.109877913429523E-3</v>
      </c>
      <c r="K90" s="51">
        <f t="shared" si="36"/>
        <v>9.3182959061911905E-3</v>
      </c>
      <c r="L90" s="45">
        <f t="shared" si="40"/>
        <v>-8.2084179927616671E-3</v>
      </c>
      <c r="M90" s="5"/>
      <c r="N90" s="5"/>
      <c r="O90" s="73">
        <f>I22/SUM(I18:I24)</f>
        <v>1.1086474501108652E-3</v>
      </c>
      <c r="P90" s="51">
        <f t="shared" si="37"/>
        <v>4.0656297947836506E-3</v>
      </c>
      <c r="Q90" s="45">
        <f t="shared" si="41"/>
        <v>-2.9569823446727855E-3</v>
      </c>
      <c r="R90" s="5"/>
      <c r="S90" s="5"/>
      <c r="T90" s="49">
        <f>J22/SUM(J18:J24)</f>
        <v>0</v>
      </c>
      <c r="U90" s="51">
        <f t="shared" si="38"/>
        <v>4.0792673279428822E-3</v>
      </c>
      <c r="V90" s="45">
        <f t="shared" si="42"/>
        <v>-4.0792673279428822E-3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2.2197558268590458E-2</v>
      </c>
      <c r="G91" s="51">
        <f t="shared" si="35"/>
        <v>1.9121619913369359E-2</v>
      </c>
      <c r="H91" s="45">
        <f t="shared" si="39"/>
        <v>3.0759383552210993E-3</v>
      </c>
      <c r="I91" s="5"/>
      <c r="J91" s="80">
        <f>H23/SUM(H18:H24)</f>
        <v>2.1087680355160936E-2</v>
      </c>
      <c r="K91" s="51">
        <f t="shared" si="36"/>
        <v>1.2875634789015588E-2</v>
      </c>
      <c r="L91" s="45">
        <f t="shared" si="40"/>
        <v>8.2120455661453488E-3</v>
      </c>
      <c r="M91" s="5"/>
      <c r="N91" s="5"/>
      <c r="O91" s="73">
        <f>I23/SUM(I18:I24)</f>
        <v>1.9955654101995571E-2</v>
      </c>
      <c r="P91" s="51">
        <f t="shared" si="37"/>
        <v>2.6633390128686901E-2</v>
      </c>
      <c r="Q91" s="45">
        <f t="shared" si="41"/>
        <v>-6.6777360266913298E-3</v>
      </c>
      <c r="R91" s="5"/>
      <c r="S91" s="5"/>
      <c r="T91" s="49">
        <f>J23/SUM(J18:J24)</f>
        <v>1.5503875968992248E-2</v>
      </c>
      <c r="U91" s="51">
        <f t="shared" si="38"/>
        <v>0.12009874476422132</v>
      </c>
      <c r="V91" s="45">
        <f t="shared" si="42"/>
        <v>-0.10459486879522907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7.7691453940066596E-3</v>
      </c>
      <c r="G92" s="51">
        <f t="shared" si="35"/>
        <v>1.7701240100847409E-3</v>
      </c>
      <c r="H92" s="45">
        <f t="shared" si="39"/>
        <v>5.9990213839219188E-3</v>
      </c>
      <c r="I92" s="5"/>
      <c r="J92" s="80">
        <f>H24/SUM(H18:H24)</f>
        <v>6.6592674805771379E-3</v>
      </c>
      <c r="K92" s="51">
        <f t="shared" si="36"/>
        <v>1.1882540698529183E-3</v>
      </c>
      <c r="L92" s="45">
        <f t="shared" si="40"/>
        <v>5.4710134107242197E-3</v>
      </c>
      <c r="M92" s="5"/>
      <c r="N92" s="5"/>
      <c r="O92" s="73">
        <f>I24/SUM(I18:I24)</f>
        <v>6.6518847006651902E-3</v>
      </c>
      <c r="P92" s="51">
        <f t="shared" si="37"/>
        <v>2.1301942339344536E-3</v>
      </c>
      <c r="Q92" s="45">
        <f t="shared" si="41"/>
        <v>4.5216904667307366E-3</v>
      </c>
      <c r="R92" s="5"/>
      <c r="S92" s="5"/>
      <c r="T92" s="49">
        <f>J24/SUM(J18:J24)</f>
        <v>5.5370985603543747E-3</v>
      </c>
      <c r="U92" s="51">
        <f t="shared" si="38"/>
        <v>1.026255206979952E-2</v>
      </c>
      <c r="V92" s="45">
        <f t="shared" si="42"/>
        <v>-4.725453509445145E-3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1.0000000000000002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0.99999999999999989</v>
      </c>
      <c r="L94" s="5"/>
      <c r="M94" s="5"/>
      <c r="N94" s="5"/>
      <c r="O94" s="45">
        <f>SUM(O86:O92)</f>
        <v>1.0000000000000004</v>
      </c>
      <c r="P94" s="45">
        <f>SUM(P86:P92)</f>
        <v>1</v>
      </c>
      <c r="Q94" s="5"/>
      <c r="R94" s="5"/>
      <c r="S94" s="5"/>
      <c r="T94" s="45">
        <f>SUM(T86:T92)</f>
        <v>1.0000000000000002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0.84255667865620454</v>
      </c>
      <c r="E109" s="58">
        <f t="shared" si="43"/>
        <v>0.91111233489587662</v>
      </c>
      <c r="F109" s="58">
        <f t="shared" si="43"/>
        <v>0.98867952149337646</v>
      </c>
      <c r="G109" s="58">
        <f t="shared" si="43"/>
        <v>0.99087989805712162</v>
      </c>
      <c r="H109" s="58">
        <f t="shared" si="43"/>
        <v>0.99296463524507317</v>
      </c>
      <c r="I109" s="58">
        <f t="shared" si="43"/>
        <v>0.99383309754820981</v>
      </c>
      <c r="J109" s="58">
        <f t="shared" si="43"/>
        <v>0.99471897106325713</v>
      </c>
      <c r="K109" s="58">
        <f t="shared" si="43"/>
        <v>0.99561014743626963</v>
      </c>
      <c r="L109" s="58">
        <f t="shared" si="43"/>
        <v>0.99650226705057199</v>
      </c>
      <c r="M109" s="58">
        <f t="shared" si="43"/>
        <v>0.99669645291643805</v>
      </c>
      <c r="N109" s="58">
        <f t="shared" si="43"/>
        <v>0.9968886734313257</v>
      </c>
      <c r="O109" s="58">
        <f t="shared" si="43"/>
        <v>0.99727177715111481</v>
      </c>
      <c r="P109" s="58">
        <f t="shared" si="43"/>
        <v>0.99764332293509417</v>
      </c>
      <c r="Q109" s="58">
        <f t="shared" si="43"/>
        <v>0.99800386915532202</v>
      </c>
      <c r="R109" s="58">
        <f t="shared" si="43"/>
        <v>0.99835631088742638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0.15744332134379543</v>
      </c>
      <c r="E110" s="58">
        <f t="shared" si="44"/>
        <v>8.8887665104123423E-2</v>
      </c>
      <c r="F110" s="58">
        <f t="shared" si="44"/>
        <v>1.1320478506623557E-2</v>
      </c>
      <c r="G110" s="58">
        <f t="shared" si="44"/>
        <v>9.1201019428784075E-3</v>
      </c>
      <c r="H110" s="58">
        <f t="shared" si="44"/>
        <v>7.0353647549268195E-3</v>
      </c>
      <c r="I110" s="58">
        <f t="shared" si="44"/>
        <v>6.1669024517901358E-3</v>
      </c>
      <c r="J110" s="58">
        <f t="shared" si="44"/>
        <v>5.2810289367428353E-3</v>
      </c>
      <c r="K110" s="58">
        <f t="shared" si="44"/>
        <v>4.3898525637304439E-3</v>
      </c>
      <c r="L110" s="58">
        <f t="shared" si="44"/>
        <v>3.4977329494279871E-3</v>
      </c>
      <c r="M110" s="58">
        <f t="shared" si="44"/>
        <v>3.3035470835619382E-3</v>
      </c>
      <c r="N110" s="58">
        <f t="shared" si="44"/>
        <v>3.111326568674213E-3</v>
      </c>
      <c r="O110" s="58">
        <f t="shared" si="44"/>
        <v>2.7282228488851026E-3</v>
      </c>
      <c r="P110" s="58">
        <f t="shared" si="44"/>
        <v>2.3566770649058864E-3</v>
      </c>
      <c r="Q110" s="58">
        <f t="shared" si="44"/>
        <v>1.9961308446780914E-3</v>
      </c>
      <c r="R110" s="58">
        <f t="shared" si="44"/>
        <v>1.6436891125736525E-3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0.80524725221069116</v>
      </c>
      <c r="E111" s="59">
        <f t="shared" si="45"/>
        <v>0.87076698413631581</v>
      </c>
      <c r="F111" s="59">
        <f t="shared" si="45"/>
        <v>0.94360762726183756</v>
      </c>
      <c r="G111" s="59">
        <f t="shared" si="45"/>
        <v>0.95639096573247917</v>
      </c>
      <c r="H111" s="59">
        <f t="shared" si="45"/>
        <v>0.96383367621798488</v>
      </c>
      <c r="I111" s="59">
        <f t="shared" si="45"/>
        <v>0.95914167545775342</v>
      </c>
      <c r="J111" s="59">
        <f t="shared" si="45"/>
        <v>0.95776869580163115</v>
      </c>
      <c r="K111" s="59">
        <f t="shared" si="45"/>
        <v>0.95787818190407326</v>
      </c>
      <c r="L111" s="59">
        <f t="shared" si="45"/>
        <v>0.95882463901633874</v>
      </c>
      <c r="M111" s="59">
        <f t="shared" si="45"/>
        <v>0.94271652433099751</v>
      </c>
      <c r="N111" s="59">
        <f t="shared" si="45"/>
        <v>0.92854754623588009</v>
      </c>
      <c r="O111" s="59">
        <f t="shared" si="45"/>
        <v>0.90520055277252098</v>
      </c>
      <c r="P111" s="59">
        <f t="shared" si="45"/>
        <v>0.88691218911122804</v>
      </c>
      <c r="Q111" s="59">
        <f t="shared" si="45"/>
        <v>0.87235792419797165</v>
      </c>
      <c r="R111" s="59">
        <f t="shared" si="45"/>
        <v>0.86078320125736241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0.15047154108756117</v>
      </c>
      <c r="E112" s="59">
        <f t="shared" si="46"/>
        <v>8.4951592800553893E-2</v>
      </c>
      <c r="F112" s="59">
        <f t="shared" si="46"/>
        <v>1.0804400850711106E-2</v>
      </c>
      <c r="G112" s="59">
        <f t="shared" si="46"/>
        <v>8.8026643005177981E-3</v>
      </c>
      <c r="H112" s="59">
        <f t="shared" si="46"/>
        <v>6.828965740156458E-3</v>
      </c>
      <c r="I112" s="59">
        <f t="shared" si="46"/>
        <v>5.9516363105502137E-3</v>
      </c>
      <c r="J112" s="59">
        <f t="shared" si="46"/>
        <v>5.0848574767085718E-3</v>
      </c>
      <c r="K112" s="59">
        <f t="shared" si="46"/>
        <v>4.2234844666870141E-3</v>
      </c>
      <c r="L112" s="59">
        <f t="shared" si="46"/>
        <v>3.3654840972284954E-3</v>
      </c>
      <c r="M112" s="59">
        <f t="shared" si="46"/>
        <v>3.1246307895112114E-3</v>
      </c>
      <c r="N112" s="59">
        <f t="shared" si="46"/>
        <v>2.8980313728882599E-3</v>
      </c>
      <c r="O112" s="59">
        <f t="shared" si="46"/>
        <v>2.4763448515030067E-3</v>
      </c>
      <c r="P112" s="59">
        <f t="shared" si="46"/>
        <v>2.0951030960790458E-3</v>
      </c>
      <c r="Q112" s="59">
        <f t="shared" si="46"/>
        <v>1.7448234560099828E-3</v>
      </c>
      <c r="R112" s="59">
        <f t="shared" si="46"/>
        <v>1.4171893949719919E-3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1.1507042982245546E-3</v>
      </c>
      <c r="E113" s="59">
        <f t="shared" si="47"/>
        <v>1.0728094468492378E-3</v>
      </c>
      <c r="F113" s="59">
        <f t="shared" si="47"/>
        <v>3.0278458990074707E-4</v>
      </c>
      <c r="G113" s="59">
        <f t="shared" si="47"/>
        <v>2.4567489697687746E-4</v>
      </c>
      <c r="H113" s="59">
        <f t="shared" si="47"/>
        <v>2.1705840751521868E-4</v>
      </c>
      <c r="I113" s="59">
        <f t="shared" si="47"/>
        <v>1.7241401474537795E-4</v>
      </c>
      <c r="J113" s="59">
        <f t="shared" si="47"/>
        <v>1.4644265573963571E-4</v>
      </c>
      <c r="K113" s="59">
        <f t="shared" si="47"/>
        <v>1.2985296482128679E-4</v>
      </c>
      <c r="L113" s="59">
        <f t="shared" si="47"/>
        <v>1.1777776641292554E-4</v>
      </c>
      <c r="M113" s="59">
        <f t="shared" si="47"/>
        <v>1.0972817638454817E-4</v>
      </c>
      <c r="N113" s="59">
        <f t="shared" si="47"/>
        <v>1.0235831447214475E-4</v>
      </c>
      <c r="O113" s="59">
        <f t="shared" si="47"/>
        <v>8.8664027920998023E-5</v>
      </c>
      <c r="P113" s="59">
        <f t="shared" si="47"/>
        <v>7.6444277422886166E-5</v>
      </c>
      <c r="Q113" s="59">
        <f t="shared" si="47"/>
        <v>6.5213888885370773E-5</v>
      </c>
      <c r="R113" s="60">
        <f t="shared" si="47"/>
        <v>5.4865012687627693E-5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1.1103820081155114E-2</v>
      </c>
      <c r="E114" s="59">
        <f t="shared" si="48"/>
        <v>1.1703795386897829E-2</v>
      </c>
      <c r="F114" s="59">
        <f t="shared" si="48"/>
        <v>6.9524678257808347E-3</v>
      </c>
      <c r="G114" s="59">
        <f t="shared" si="48"/>
        <v>6.0775128180205612E-3</v>
      </c>
      <c r="H114" s="59">
        <f t="shared" si="48"/>
        <v>5.7381148692837976E-3</v>
      </c>
      <c r="I114" s="59">
        <f t="shared" si="48"/>
        <v>5.5118004516594207E-3</v>
      </c>
      <c r="J114" s="59">
        <f t="shared" si="48"/>
        <v>5.2619636592873206E-3</v>
      </c>
      <c r="K114" s="59">
        <f t="shared" si="48"/>
        <v>5.0448587045425399E-3</v>
      </c>
      <c r="L114" s="59">
        <f t="shared" si="48"/>
        <v>4.8628849626148234E-3</v>
      </c>
      <c r="M114" s="59">
        <f t="shared" si="48"/>
        <v>4.5528978714092141E-3</v>
      </c>
      <c r="N114" s="59">
        <f t="shared" si="48"/>
        <v>4.3219261361058621E-3</v>
      </c>
      <c r="O114" s="59">
        <f t="shared" si="48"/>
        <v>4.0382944280691084E-3</v>
      </c>
      <c r="P114" s="59">
        <f t="shared" si="48"/>
        <v>3.784423364972052E-3</v>
      </c>
      <c r="Q114" s="59">
        <f t="shared" si="48"/>
        <v>3.556964708536163E-3</v>
      </c>
      <c r="R114" s="60">
        <f t="shared" si="48"/>
        <v>3.3041801730143475E-3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1.1123196143515189E-3</v>
      </c>
      <c r="E115" s="59">
        <f t="shared" si="49"/>
        <v>2.0605634702658992E-3</v>
      </c>
      <c r="F115" s="59">
        <f t="shared" si="49"/>
        <v>1.7440975548315668E-2</v>
      </c>
      <c r="G115" s="59">
        <f t="shared" si="49"/>
        <v>1.2124570954166214E-2</v>
      </c>
      <c r="H115" s="59">
        <f t="shared" si="49"/>
        <v>9.3182959061911905E-3</v>
      </c>
      <c r="I115" s="59">
        <f t="shared" si="49"/>
        <v>6.8857304785707113E-3</v>
      </c>
      <c r="J115" s="59">
        <f t="shared" si="49"/>
        <v>5.5029882497379138E-3</v>
      </c>
      <c r="K115" s="59">
        <f t="shared" si="49"/>
        <v>4.662584499874934E-3</v>
      </c>
      <c r="L115" s="59">
        <f t="shared" si="49"/>
        <v>4.0656297947836506E-3</v>
      </c>
      <c r="M115" s="59">
        <f t="shared" si="49"/>
        <v>4.0545003786146725E-3</v>
      </c>
      <c r="N115" s="59">
        <f t="shared" si="49"/>
        <v>4.0646685779716198E-3</v>
      </c>
      <c r="O115" s="59">
        <f t="shared" si="49"/>
        <v>4.0881063678799706E-3</v>
      </c>
      <c r="P115" s="59">
        <f t="shared" si="49"/>
        <v>4.1093426977114253E-3</v>
      </c>
      <c r="Q115" s="59">
        <f t="shared" si="49"/>
        <v>4.0993388883812541E-3</v>
      </c>
      <c r="R115" s="60">
        <f t="shared" si="49"/>
        <v>4.0792673279428822E-3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2.3187069707076211E-2</v>
      </c>
      <c r="E116" s="59">
        <f t="shared" si="50"/>
        <v>2.2298802597920671E-2</v>
      </c>
      <c r="F116" s="59">
        <f t="shared" si="50"/>
        <v>1.9121619913369359E-2</v>
      </c>
      <c r="G116" s="59">
        <f t="shared" si="50"/>
        <v>1.4974879261142391E-2</v>
      </c>
      <c r="H116" s="59">
        <f t="shared" si="50"/>
        <v>1.2875634789015588E-2</v>
      </c>
      <c r="I116" s="59">
        <f t="shared" si="50"/>
        <v>2.0605570381130221E-2</v>
      </c>
      <c r="J116" s="59">
        <f t="shared" si="50"/>
        <v>2.4253490201784828E-2</v>
      </c>
      <c r="K116" s="59">
        <f t="shared" si="50"/>
        <v>2.5967670322431607E-2</v>
      </c>
      <c r="L116" s="59">
        <f t="shared" si="50"/>
        <v>2.6633390128686901E-2</v>
      </c>
      <c r="M116" s="59">
        <f t="shared" si="50"/>
        <v>4.1977670498767439E-2</v>
      </c>
      <c r="N116" s="59">
        <f t="shared" si="50"/>
        <v>5.5431552297599891E-2</v>
      </c>
      <c r="O116" s="59">
        <f t="shared" si="50"/>
        <v>7.7549742840284847E-2</v>
      </c>
      <c r="P116" s="59">
        <f t="shared" si="50"/>
        <v>9.4949831187351855E-2</v>
      </c>
      <c r="Q116" s="59">
        <f t="shared" si="50"/>
        <v>0.10888951590620888</v>
      </c>
      <c r="R116" s="60">
        <f t="shared" si="50"/>
        <v>0.12009874476422132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7.7272930009402163E-3</v>
      </c>
      <c r="E117" s="59">
        <f t="shared" si="51"/>
        <v>7.1454521611966828E-3</v>
      </c>
      <c r="F117" s="59">
        <f t="shared" si="51"/>
        <v>1.7701240100847409E-3</v>
      </c>
      <c r="G117" s="59">
        <f t="shared" si="51"/>
        <v>1.383732036696959E-3</v>
      </c>
      <c r="H117" s="59">
        <f t="shared" si="51"/>
        <v>1.1882540698529183E-3</v>
      </c>
      <c r="I117" s="59">
        <f t="shared" si="51"/>
        <v>1.7311729055905385E-3</v>
      </c>
      <c r="J117" s="59">
        <f t="shared" si="51"/>
        <v>1.9815619551104471E-3</v>
      </c>
      <c r="K117" s="59">
        <f t="shared" si="51"/>
        <v>2.0933671375693214E-3</v>
      </c>
      <c r="L117" s="59">
        <f t="shared" si="51"/>
        <v>2.1301942339344536E-3</v>
      </c>
      <c r="M117" s="59">
        <f t="shared" si="51"/>
        <v>3.464047954315336E-3</v>
      </c>
      <c r="N117" s="59">
        <f t="shared" si="51"/>
        <v>4.6339170650820712E-3</v>
      </c>
      <c r="O117" s="59">
        <f t="shared" si="51"/>
        <v>6.5582947118210961E-3</v>
      </c>
      <c r="P117" s="59">
        <f t="shared" si="51"/>
        <v>8.0726662652347292E-3</v>
      </c>
      <c r="Q117" s="59">
        <f t="shared" si="51"/>
        <v>9.2862189540066156E-3</v>
      </c>
      <c r="R117" s="60">
        <f t="shared" si="51"/>
        <v>1.026255206979952E-2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0.95571879329825227</v>
      </c>
      <c r="E118" s="61">
        <f t="shared" ref="E118:R118" si="52">SUM(E111:E112)</f>
        <v>0.95571857693686968</v>
      </c>
      <c r="F118" s="61">
        <f t="shared" si="52"/>
        <v>0.95441202811254866</v>
      </c>
      <c r="G118" s="61">
        <f t="shared" si="52"/>
        <v>0.96519363003299696</v>
      </c>
      <c r="H118" s="61">
        <f t="shared" si="52"/>
        <v>0.97066264195814134</v>
      </c>
      <c r="I118" s="61">
        <f t="shared" si="52"/>
        <v>0.9650933117683036</v>
      </c>
      <c r="J118" s="61">
        <f t="shared" si="52"/>
        <v>0.96285355327833977</v>
      </c>
      <c r="K118" s="61">
        <f t="shared" si="52"/>
        <v>0.96210166637076022</v>
      </c>
      <c r="L118" s="61">
        <f t="shared" si="52"/>
        <v>0.96219012311356722</v>
      </c>
      <c r="M118" s="61">
        <f t="shared" si="52"/>
        <v>0.9458411551205087</v>
      </c>
      <c r="N118" s="61">
        <f t="shared" si="52"/>
        <v>0.93144557760876834</v>
      </c>
      <c r="O118" s="61">
        <f t="shared" si="52"/>
        <v>0.90767689762402404</v>
      </c>
      <c r="P118" s="61">
        <f t="shared" si="52"/>
        <v>0.88900729220730712</v>
      </c>
      <c r="Q118" s="61">
        <f t="shared" si="52"/>
        <v>0.87410274765398166</v>
      </c>
      <c r="R118" s="62">
        <f t="shared" si="52"/>
        <v>0.86220039065233445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0.99999999999999978</v>
      </c>
      <c r="E119" s="45">
        <f t="shared" ref="E119:R119" si="53">SUM(E111:E117)</f>
        <v>1.0000000000000002</v>
      </c>
      <c r="F119" s="45">
        <f t="shared" si="53"/>
        <v>1</v>
      </c>
      <c r="G119" s="45">
        <f t="shared" si="53"/>
        <v>1</v>
      </c>
      <c r="H119" s="45">
        <f t="shared" si="53"/>
        <v>0.99999999999999989</v>
      </c>
      <c r="I119" s="45">
        <f t="shared" si="53"/>
        <v>0.99999999999999978</v>
      </c>
      <c r="J119" s="45">
        <f t="shared" si="53"/>
        <v>0.99999999999999989</v>
      </c>
      <c r="K119" s="45">
        <f t="shared" si="53"/>
        <v>0.99999999999999989</v>
      </c>
      <c r="L119" s="45">
        <f t="shared" si="53"/>
        <v>1</v>
      </c>
      <c r="M119" s="45">
        <f t="shared" si="53"/>
        <v>0.99999999999999989</v>
      </c>
      <c r="N119" s="45">
        <f t="shared" si="53"/>
        <v>0.99999999999999989</v>
      </c>
      <c r="O119" s="45">
        <f t="shared" si="53"/>
        <v>1</v>
      </c>
      <c r="P119" s="45">
        <f t="shared" si="53"/>
        <v>1.0000000000000002</v>
      </c>
      <c r="Q119" s="45">
        <f t="shared" si="53"/>
        <v>0.99999999999999989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127"/>
  <sheetViews>
    <sheetView topLeftCell="F1" zoomScale="42" zoomScaleNormal="42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29</v>
      </c>
      <c r="D4" t="s">
        <v>118</v>
      </c>
      <c r="E4" t="s">
        <v>119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4.9000000000000004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29</v>
      </c>
      <c r="D5" t="s">
        <v>118</v>
      </c>
      <c r="E5" t="s">
        <v>119</v>
      </c>
      <c r="F5">
        <v>46.2</v>
      </c>
      <c r="G5">
        <v>87.3</v>
      </c>
      <c r="H5">
        <v>86.9</v>
      </c>
      <c r="I5">
        <v>89</v>
      </c>
      <c r="J5">
        <v>86.1</v>
      </c>
      <c r="K5">
        <v>79.7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1.9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29</v>
      </c>
      <c r="D6" t="s">
        <v>118</v>
      </c>
      <c r="E6" t="s">
        <v>119</v>
      </c>
      <c r="F6">
        <v>40.700000000000003</v>
      </c>
      <c r="G6">
        <v>6.2</v>
      </c>
      <c r="H6">
        <v>5.7</v>
      </c>
      <c r="I6">
        <v>4.0999999999999996</v>
      </c>
      <c r="J6">
        <v>7</v>
      </c>
      <c r="K6">
        <v>14.3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46.2</v>
      </c>
      <c r="AN6" s="77">
        <f t="shared" ref="AN6:AN8" si="3">G5</f>
        <v>87.3</v>
      </c>
      <c r="AP6" s="77">
        <f>H5</f>
        <v>86.9</v>
      </c>
      <c r="AQ6" s="77">
        <f t="shared" si="2"/>
        <v>87.95</v>
      </c>
      <c r="AR6" s="77">
        <f>I5</f>
        <v>89</v>
      </c>
      <c r="AT6" s="84">
        <f t="shared" si="1"/>
        <v>88.42</v>
      </c>
      <c r="AU6" s="84">
        <f t="shared" si="1"/>
        <v>87.84</v>
      </c>
      <c r="AV6" s="84">
        <f t="shared" si="1"/>
        <v>87.259999999999991</v>
      </c>
      <c r="AW6" s="84">
        <f t="shared" si="1"/>
        <v>86.679999999999993</v>
      </c>
      <c r="AX6" s="77">
        <f>J5</f>
        <v>86.1</v>
      </c>
    </row>
    <row r="7" spans="1:50" x14ac:dyDescent="0.35">
      <c r="A7" t="s">
        <v>45</v>
      </c>
      <c r="B7" t="s">
        <v>12</v>
      </c>
      <c r="C7" t="s">
        <v>29</v>
      </c>
      <c r="D7" t="s">
        <v>118</v>
      </c>
      <c r="E7" t="s">
        <v>119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40.700000000000003</v>
      </c>
      <c r="AN7" s="77">
        <f t="shared" si="3"/>
        <v>6.2</v>
      </c>
      <c r="AP7" s="77">
        <f>H6</f>
        <v>5.7</v>
      </c>
      <c r="AQ7" s="77">
        <f t="shared" si="2"/>
        <v>4.9000000000000004</v>
      </c>
      <c r="AR7" s="77">
        <f>I6</f>
        <v>4.0999999999999996</v>
      </c>
      <c r="AT7" s="84">
        <f t="shared" si="1"/>
        <v>4.68</v>
      </c>
      <c r="AU7" s="84">
        <f t="shared" si="1"/>
        <v>5.26</v>
      </c>
      <c r="AV7" s="84">
        <f t="shared" si="1"/>
        <v>5.84</v>
      </c>
      <c r="AW7" s="84">
        <f t="shared" si="1"/>
        <v>6.4200000000000008</v>
      </c>
      <c r="AX7" s="77">
        <f>J6</f>
        <v>7</v>
      </c>
    </row>
    <row r="8" spans="1:50" x14ac:dyDescent="0.35">
      <c r="A8" t="s">
        <v>8</v>
      </c>
      <c r="B8" t="s">
        <v>12</v>
      </c>
      <c r="C8" t="s">
        <v>29</v>
      </c>
      <c r="D8" t="s">
        <v>118</v>
      </c>
      <c r="E8" t="s">
        <v>119</v>
      </c>
      <c r="F8">
        <v>0.3</v>
      </c>
      <c r="G8">
        <v>0.5</v>
      </c>
      <c r="H8">
        <v>1.4</v>
      </c>
      <c r="I8">
        <v>1</v>
      </c>
      <c r="J8">
        <v>0.9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</v>
      </c>
      <c r="AN8" s="77">
        <f t="shared" si="3"/>
        <v>0</v>
      </c>
      <c r="AP8" s="77">
        <f>H7</f>
        <v>0</v>
      </c>
      <c r="AQ8" s="77">
        <f t="shared" si="2"/>
        <v>0</v>
      </c>
      <c r="AR8" s="77">
        <f>I7</f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29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29</v>
      </c>
      <c r="D10" t="s">
        <v>118</v>
      </c>
      <c r="E10" t="s">
        <v>119</v>
      </c>
      <c r="F10">
        <v>4.9000000000000004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0.3</v>
      </c>
      <c r="AN10" s="77">
        <f t="shared" ref="AN10" si="5">G8</f>
        <v>0.5</v>
      </c>
      <c r="AP10" s="77">
        <f>H8</f>
        <v>1.4</v>
      </c>
      <c r="AQ10" s="77">
        <f t="shared" si="2"/>
        <v>1.2</v>
      </c>
      <c r="AR10" s="77">
        <f>I8</f>
        <v>1</v>
      </c>
      <c r="AT10" s="84">
        <f t="shared" si="1"/>
        <v>0.98000000000000009</v>
      </c>
      <c r="AU10" s="84">
        <f t="shared" si="1"/>
        <v>0.96</v>
      </c>
      <c r="AV10" s="84">
        <f t="shared" si="1"/>
        <v>0.94000000000000006</v>
      </c>
      <c r="AW10" s="84">
        <f t="shared" si="1"/>
        <v>0.92000000000000015</v>
      </c>
      <c r="AX10" s="77">
        <f>J8</f>
        <v>0.9</v>
      </c>
    </row>
    <row r="11" spans="1:50" x14ac:dyDescent="0.35">
      <c r="A11" t="s">
        <v>81</v>
      </c>
      <c r="B11" t="s">
        <v>12</v>
      </c>
      <c r="C11" t="s">
        <v>29</v>
      </c>
      <c r="D11" t="s">
        <v>118</v>
      </c>
      <c r="E11" t="s">
        <v>119</v>
      </c>
      <c r="F11">
        <v>1.9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6</v>
      </c>
      <c r="AN11" s="77">
        <f t="shared" ref="AN11" si="6">G4</f>
        <v>6</v>
      </c>
      <c r="AP11" s="77">
        <f>H4</f>
        <v>6</v>
      </c>
      <c r="AQ11" s="77">
        <f t="shared" si="2"/>
        <v>6</v>
      </c>
      <c r="AR11" s="77">
        <f>I4</f>
        <v>6</v>
      </c>
      <c r="AT11" s="84">
        <f t="shared" si="1"/>
        <v>6.0000000000000009</v>
      </c>
      <c r="AU11" s="84">
        <f t="shared" si="1"/>
        <v>6</v>
      </c>
      <c r="AV11" s="84">
        <f t="shared" si="1"/>
        <v>6</v>
      </c>
      <c r="AW11" s="84">
        <f t="shared" si="1"/>
        <v>6.0000000000000009</v>
      </c>
      <c r="AX11" s="77">
        <f>J4</f>
        <v>6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100.00000000000001</v>
      </c>
      <c r="G12" s="28">
        <f t="shared" si="7"/>
        <v>100</v>
      </c>
      <c r="H12" s="28">
        <f t="shared" si="7"/>
        <v>100.00000000000001</v>
      </c>
      <c r="I12" s="28">
        <f t="shared" si="7"/>
        <v>100.1</v>
      </c>
      <c r="J12" s="28">
        <f t="shared" si="7"/>
        <v>100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29</v>
      </c>
      <c r="D17" t="s">
        <v>118</v>
      </c>
      <c r="E17" t="s">
        <v>119</v>
      </c>
      <c r="F17">
        <v>6</v>
      </c>
      <c r="G17">
        <v>6</v>
      </c>
      <c r="H17">
        <v>7</v>
      </c>
      <c r="I17">
        <v>9.1</v>
      </c>
      <c r="J17">
        <v>14.2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4.9000000000000004</v>
      </c>
      <c r="AM17" s="77">
        <f>0.5*(AL17+AN17)</f>
        <v>2.4500000000000002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0.26</v>
      </c>
      <c r="AU17" s="84">
        <f t="shared" si="9"/>
        <v>0.32</v>
      </c>
      <c r="AV17" s="84">
        <f t="shared" si="9"/>
        <v>0.38</v>
      </c>
      <c r="AW17" s="84">
        <f t="shared" si="9"/>
        <v>0.44000000000000006</v>
      </c>
      <c r="AX17" s="77">
        <f>J23</f>
        <v>0.5</v>
      </c>
    </row>
    <row r="18" spans="1:50" x14ac:dyDescent="0.35">
      <c r="A18" t="s">
        <v>11</v>
      </c>
      <c r="B18" t="s">
        <v>12</v>
      </c>
      <c r="C18" t="s">
        <v>29</v>
      </c>
      <c r="D18" t="s">
        <v>118</v>
      </c>
      <c r="E18" t="s">
        <v>119</v>
      </c>
      <c r="F18">
        <v>46.2</v>
      </c>
      <c r="G18">
        <v>87.3</v>
      </c>
      <c r="H18">
        <v>86.7</v>
      </c>
      <c r="I18">
        <v>85.4</v>
      </c>
      <c r="J18">
        <v>82.1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1.9</v>
      </c>
      <c r="AM18" s="77">
        <f>0.5*(AL18+AN18)</f>
        <v>0.95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29</v>
      </c>
      <c r="D19" t="s">
        <v>118</v>
      </c>
      <c r="E19" t="s">
        <v>119</v>
      </c>
      <c r="F19">
        <v>40.700000000000003</v>
      </c>
      <c r="G19">
        <v>6.2</v>
      </c>
      <c r="H19">
        <v>5.8</v>
      </c>
      <c r="I19">
        <v>4.9000000000000004</v>
      </c>
      <c r="J19">
        <v>2.8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46.2</v>
      </c>
      <c r="AM19" s="85">
        <f>AL43</f>
        <v>63.539651837524175</v>
      </c>
      <c r="AN19" s="77">
        <f t="shared" ref="AN19:AN21" si="11">G18</f>
        <v>87.3</v>
      </c>
      <c r="AO19" s="85">
        <f>AN43</f>
        <v>63.568215892053978</v>
      </c>
      <c r="AP19" s="77">
        <f>H18</f>
        <v>86.7</v>
      </c>
      <c r="AQ19" s="77">
        <f t="shared" si="10"/>
        <v>86.050000000000011</v>
      </c>
      <c r="AR19" s="77">
        <f>I18</f>
        <v>85.4</v>
      </c>
      <c r="AS19" s="85">
        <f>AR43</f>
        <v>62.31306081754736</v>
      </c>
      <c r="AT19" s="84">
        <f t="shared" si="9"/>
        <v>84.740000000000009</v>
      </c>
      <c r="AU19" s="84">
        <f t="shared" si="9"/>
        <v>84.08</v>
      </c>
      <c r="AV19" s="84">
        <f t="shared" si="9"/>
        <v>83.42</v>
      </c>
      <c r="AW19" s="84">
        <f t="shared" si="9"/>
        <v>82.759999999999991</v>
      </c>
      <c r="AX19" s="77">
        <f>J18</f>
        <v>82.1</v>
      </c>
    </row>
    <row r="20" spans="1:50" x14ac:dyDescent="0.35">
      <c r="A20" t="s">
        <v>45</v>
      </c>
      <c r="B20" t="s">
        <v>12</v>
      </c>
      <c r="C20" t="s">
        <v>29</v>
      </c>
      <c r="D20" t="s">
        <v>118</v>
      </c>
      <c r="E20" t="s">
        <v>119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40.700000000000003</v>
      </c>
      <c r="AM20" s="85">
        <f>AL44</f>
        <v>20.986460348162474</v>
      </c>
      <c r="AN20" s="77">
        <f t="shared" si="11"/>
        <v>6.2</v>
      </c>
      <c r="AO20" s="85">
        <f>AN44</f>
        <v>22.388805597201401</v>
      </c>
      <c r="AP20" s="77">
        <f>H19</f>
        <v>5.8</v>
      </c>
      <c r="AQ20" s="77">
        <f t="shared" si="10"/>
        <v>5.35</v>
      </c>
      <c r="AR20" s="77">
        <f>I19</f>
        <v>4.9000000000000004</v>
      </c>
      <c r="AS20" s="85">
        <f>AR44</f>
        <v>19.14257228315055</v>
      </c>
      <c r="AT20" s="84">
        <f t="shared" si="9"/>
        <v>4.4800000000000004</v>
      </c>
      <c r="AU20" s="84">
        <f t="shared" si="9"/>
        <v>4.0599999999999996</v>
      </c>
      <c r="AV20" s="84">
        <f t="shared" si="9"/>
        <v>3.64</v>
      </c>
      <c r="AW20" s="84">
        <f t="shared" si="9"/>
        <v>3.2199999999999998</v>
      </c>
      <c r="AX20" s="77">
        <f>J19</f>
        <v>2.8</v>
      </c>
    </row>
    <row r="21" spans="1:50" ht="15" thickBot="1" x14ac:dyDescent="0.4">
      <c r="A21" t="s">
        <v>8</v>
      </c>
      <c r="B21" t="s">
        <v>12</v>
      </c>
      <c r="C21" t="s">
        <v>29</v>
      </c>
      <c r="D21" t="s">
        <v>118</v>
      </c>
      <c r="E21" t="s">
        <v>119</v>
      </c>
      <c r="F21">
        <v>0.3</v>
      </c>
      <c r="G21">
        <v>0.5</v>
      </c>
      <c r="H21">
        <v>0.4</v>
      </c>
      <c r="I21">
        <v>0.4</v>
      </c>
      <c r="J21">
        <v>0.2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</v>
      </c>
      <c r="AM21" s="85">
        <f>AL45</f>
        <v>2.611218568665377</v>
      </c>
      <c r="AN21" s="77">
        <f t="shared" si="11"/>
        <v>0</v>
      </c>
      <c r="AO21" s="85">
        <f>AN45</f>
        <v>3.0984507746126937</v>
      </c>
      <c r="AP21" s="77">
        <f>H20</f>
        <v>0</v>
      </c>
      <c r="AQ21" s="77">
        <f t="shared" si="10"/>
        <v>0</v>
      </c>
      <c r="AR21" s="77">
        <f>I20</f>
        <v>0</v>
      </c>
      <c r="AS21" s="85">
        <f>AR45</f>
        <v>3.3898305084745766</v>
      </c>
      <c r="AT21" s="84">
        <f t="shared" si="9"/>
        <v>0</v>
      </c>
      <c r="AU21" s="84">
        <f t="shared" si="9"/>
        <v>0</v>
      </c>
      <c r="AV21" s="84">
        <f t="shared" si="9"/>
        <v>0</v>
      </c>
      <c r="AW21" s="84">
        <f t="shared" si="9"/>
        <v>0</v>
      </c>
      <c r="AX21" s="77">
        <f>J20</f>
        <v>0</v>
      </c>
    </row>
    <row r="22" spans="1:50" x14ac:dyDescent="0.35">
      <c r="A22" t="s">
        <v>44</v>
      </c>
      <c r="B22" t="s">
        <v>12</v>
      </c>
      <c r="C22" t="s">
        <v>29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29</v>
      </c>
      <c r="D23" t="s">
        <v>118</v>
      </c>
      <c r="E23" t="s">
        <v>119</v>
      </c>
      <c r="F23">
        <v>4.9000000000000004</v>
      </c>
      <c r="G23">
        <v>0</v>
      </c>
      <c r="H23">
        <v>0.1</v>
      </c>
      <c r="I23">
        <v>0.2</v>
      </c>
      <c r="J23">
        <v>0.5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0.3</v>
      </c>
      <c r="AM23" s="85">
        <f>AL46</f>
        <v>9.6711798839458414</v>
      </c>
      <c r="AN23" s="77">
        <f t="shared" ref="AN23" si="13">G21</f>
        <v>0.5</v>
      </c>
      <c r="AO23" s="85">
        <f>AN46</f>
        <v>10.894552723638181</v>
      </c>
      <c r="AP23" s="77">
        <f>H21</f>
        <v>0.4</v>
      </c>
      <c r="AQ23" s="77">
        <f t="shared" si="10"/>
        <v>0.4</v>
      </c>
      <c r="AR23" s="77">
        <f>I21</f>
        <v>0.4</v>
      </c>
      <c r="AS23" s="85">
        <f>AR46</f>
        <v>14.755732801595215</v>
      </c>
      <c r="AT23" s="84">
        <f t="shared" si="9"/>
        <v>0.3600000000000001</v>
      </c>
      <c r="AU23" s="84">
        <f t="shared" si="9"/>
        <v>0.32</v>
      </c>
      <c r="AV23" s="84">
        <f t="shared" si="9"/>
        <v>0.28000000000000003</v>
      </c>
      <c r="AW23" s="84">
        <f t="shared" si="9"/>
        <v>0.24000000000000005</v>
      </c>
      <c r="AX23" s="77">
        <f>J21</f>
        <v>0.2</v>
      </c>
    </row>
    <row r="24" spans="1:50" x14ac:dyDescent="0.35">
      <c r="A24" t="s">
        <v>81</v>
      </c>
      <c r="B24" t="s">
        <v>12</v>
      </c>
      <c r="C24" t="s">
        <v>29</v>
      </c>
      <c r="D24" t="s">
        <v>118</v>
      </c>
      <c r="E24" t="s">
        <v>119</v>
      </c>
      <c r="F24">
        <v>1.9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6</v>
      </c>
      <c r="AN24" s="77">
        <f t="shared" ref="AN24" si="14">G17</f>
        <v>6</v>
      </c>
      <c r="AP24" s="77">
        <f>H17</f>
        <v>7</v>
      </c>
      <c r="AQ24" s="77">
        <f t="shared" si="10"/>
        <v>8.0500000000000007</v>
      </c>
      <c r="AR24" s="77">
        <f>I17</f>
        <v>9.1</v>
      </c>
      <c r="AS24" s="85"/>
      <c r="AT24" s="84">
        <f t="shared" si="9"/>
        <v>10.120000000000001</v>
      </c>
      <c r="AU24" s="84">
        <f t="shared" si="9"/>
        <v>11.14</v>
      </c>
      <c r="AV24" s="84">
        <f t="shared" si="9"/>
        <v>12.16</v>
      </c>
      <c r="AW24" s="84">
        <f t="shared" si="9"/>
        <v>13.18</v>
      </c>
      <c r="AX24" s="77">
        <f>J17</f>
        <v>14.2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100.00000000000001</v>
      </c>
      <c r="G25" s="28">
        <f t="shared" si="15"/>
        <v>100</v>
      </c>
      <c r="H25" s="28">
        <f t="shared" si="15"/>
        <v>100</v>
      </c>
      <c r="I25" s="28">
        <f t="shared" si="15"/>
        <v>100.10000000000001</v>
      </c>
      <c r="J25" s="28">
        <f t="shared" si="15"/>
        <v>100</v>
      </c>
      <c r="K25" s="28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MEA</v>
      </c>
      <c r="D30" s="5" t="s">
        <v>14</v>
      </c>
      <c r="E30" s="5" t="s">
        <v>15</v>
      </c>
      <c r="F30" s="5">
        <f t="shared" ref="F30:K36" si="16">F18-F5</f>
        <v>1.9000000000000001</v>
      </c>
      <c r="G30" s="75">
        <f t="shared" si="16"/>
        <v>0</v>
      </c>
      <c r="H30" s="75">
        <f t="shared" si="16"/>
        <v>-1</v>
      </c>
      <c r="I30" s="75">
        <f t="shared" si="16"/>
        <v>-0.6</v>
      </c>
      <c r="J30" s="75">
        <f t="shared" si="16"/>
        <v>-0.8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MEA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MEA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MEA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0.10000000000000053</v>
      </c>
      <c r="I33" s="75">
        <f t="shared" si="16"/>
        <v>1</v>
      </c>
      <c r="J33" s="75">
        <f t="shared" si="16"/>
        <v>-4.4000000000000004</v>
      </c>
      <c r="K33" s="75">
        <f t="shared" si="16"/>
        <v>-14.399999999999999</v>
      </c>
    </row>
    <row r="34" spans="1:46" x14ac:dyDescent="0.35">
      <c r="A34" s="5" t="s">
        <v>11</v>
      </c>
      <c r="B34" s="5" t="s">
        <v>53</v>
      </c>
      <c r="C34" s="5" t="str">
        <f>C6</f>
        <v>MEA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0.89999999999999147</v>
      </c>
      <c r="I34" s="75">
        <f t="shared" si="16"/>
        <v>-0.59999999999999432</v>
      </c>
      <c r="J34" s="75">
        <f t="shared" si="16"/>
        <v>4.3000000000000114</v>
      </c>
      <c r="K34" s="75">
        <f t="shared" si="16"/>
        <v>13</v>
      </c>
    </row>
    <row r="35" spans="1:46" x14ac:dyDescent="0.35">
      <c r="A35" s="33" t="s">
        <v>80</v>
      </c>
      <c r="B35" s="5" t="s">
        <v>53</v>
      </c>
      <c r="C35" s="5" t="str">
        <f>C5</f>
        <v>MEA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53</v>
      </c>
      <c r="C36" s="10" t="str">
        <f>C10</f>
        <v>MEA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1.9000000000000001</v>
      </c>
      <c r="G37" s="2">
        <f t="shared" ref="G37" si="17">SUM(G30:G36)</f>
        <v>0</v>
      </c>
      <c r="H37" s="2">
        <f t="shared" ref="H37" si="18">SUM(H30:H36)</f>
        <v>9.9999999999992012E-2</v>
      </c>
      <c r="I37" s="2">
        <f t="shared" ref="I37" si="19">SUM(I30:I36)</f>
        <v>0.10000000000000572</v>
      </c>
      <c r="J37" s="2">
        <f t="shared" ref="J37" si="20">SUM(J30:J36)</f>
        <v>1.1102230246251565E-14</v>
      </c>
      <c r="K37" s="2">
        <f>SUM(K30:K36)</f>
        <v>0.10000000000000153</v>
      </c>
    </row>
    <row r="39" spans="1:46" ht="21" x14ac:dyDescent="0.5">
      <c r="A39" s="32" t="s">
        <v>67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29</v>
      </c>
      <c r="D42" t="s">
        <v>51</v>
      </c>
      <c r="E42" t="s">
        <v>52</v>
      </c>
      <c r="F42">
        <v>10</v>
      </c>
      <c r="G42">
        <v>10.9</v>
      </c>
      <c r="H42">
        <v>11.8</v>
      </c>
      <c r="I42">
        <v>14.8</v>
      </c>
      <c r="J42">
        <v>16.100000000000001</v>
      </c>
      <c r="AK42" s="77" t="s">
        <v>138</v>
      </c>
      <c r="AL42" s="77">
        <f>0.5*(AL17+AN17+AL18+AN18)</f>
        <v>3.4000000000000004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29</v>
      </c>
      <c r="D43" t="s">
        <v>51</v>
      </c>
      <c r="E43" t="s">
        <v>52</v>
      </c>
      <c r="F43">
        <v>2.7</v>
      </c>
      <c r="G43">
        <v>3.1</v>
      </c>
      <c r="H43">
        <v>3.1</v>
      </c>
      <c r="I43">
        <v>3.4</v>
      </c>
      <c r="J43">
        <v>4.0999999999999996</v>
      </c>
      <c r="AK43" s="77" t="s">
        <v>85</v>
      </c>
      <c r="AL43" s="85">
        <f>100*F45/(100+AL$42)</f>
        <v>63.539651837524175</v>
      </c>
      <c r="AM43" s="85"/>
      <c r="AN43" s="85">
        <f>100*G45/(100+AN$42)</f>
        <v>63.568215892053978</v>
      </c>
      <c r="AO43" s="85"/>
      <c r="AR43" s="85">
        <f>100*I45/(100+AR$42)</f>
        <v>62.31306081754736</v>
      </c>
    </row>
    <row r="44" spans="1:46" x14ac:dyDescent="0.35">
      <c r="A44" t="s">
        <v>10</v>
      </c>
      <c r="B44" t="s">
        <v>12</v>
      </c>
      <c r="C44" t="s">
        <v>29</v>
      </c>
      <c r="D44" t="s">
        <v>51</v>
      </c>
      <c r="E44" t="s">
        <v>52</v>
      </c>
      <c r="F44">
        <v>21.7</v>
      </c>
      <c r="G44">
        <v>22.4</v>
      </c>
      <c r="H44">
        <v>21.8</v>
      </c>
      <c r="I44">
        <v>19.2</v>
      </c>
      <c r="J44">
        <v>19</v>
      </c>
      <c r="AK44" s="77" t="s">
        <v>86</v>
      </c>
      <c r="AL44" s="85">
        <f>100*F44/(100+AL$42)</f>
        <v>20.986460348162474</v>
      </c>
      <c r="AM44" s="85"/>
      <c r="AN44" s="85">
        <f>100*G44/(100+AN$42)</f>
        <v>22.388805597201401</v>
      </c>
      <c r="AO44" s="85"/>
      <c r="AR44" s="85">
        <f>100*I44/(100+AR$42)</f>
        <v>19.14257228315055</v>
      </c>
    </row>
    <row r="45" spans="1:46" x14ac:dyDescent="0.35">
      <c r="A45" t="s">
        <v>11</v>
      </c>
      <c r="B45" t="s">
        <v>12</v>
      </c>
      <c r="C45" t="s">
        <v>29</v>
      </c>
      <c r="D45" t="s">
        <v>51</v>
      </c>
      <c r="E45" t="s">
        <v>52</v>
      </c>
      <c r="F45">
        <v>65.7</v>
      </c>
      <c r="G45">
        <v>63.6</v>
      </c>
      <c r="H45">
        <v>63.3</v>
      </c>
      <c r="I45">
        <v>62.5</v>
      </c>
      <c r="J45">
        <v>60.9</v>
      </c>
      <c r="AK45" s="77" t="s">
        <v>87</v>
      </c>
      <c r="AL45" s="85">
        <f>100*F43/(100+AL$42)</f>
        <v>2.611218568665377</v>
      </c>
      <c r="AM45" s="85"/>
      <c r="AN45" s="85">
        <f>100*G43/(100+AN$42)</f>
        <v>3.0984507746126937</v>
      </c>
      <c r="AO45" s="85"/>
      <c r="AR45" s="85">
        <f>100*I43/(100+AR$42)</f>
        <v>3.3898305084745766</v>
      </c>
    </row>
    <row r="46" spans="1:46" x14ac:dyDescent="0.35">
      <c r="AK46" s="77" t="s">
        <v>137</v>
      </c>
      <c r="AL46" s="85">
        <f>100*F42/(100+AL$42)</f>
        <v>9.6711798839458414</v>
      </c>
      <c r="AM46" s="85"/>
      <c r="AN46" s="85">
        <f>100*G42/(100+AN$42)</f>
        <v>10.894552723638181</v>
      </c>
      <c r="AO46" s="85"/>
      <c r="AR46" s="85">
        <f>100*I42/(100+AR$42)</f>
        <v>14.755732801595215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0.23282244826988799</v>
      </c>
      <c r="E57">
        <v>0.253300617113079</v>
      </c>
      <c r="F57">
        <v>0.24767699152494699</v>
      </c>
      <c r="G57">
        <v>0.24785279999393101</v>
      </c>
      <c r="H57">
        <v>0.25116268584931201</v>
      </c>
      <c r="I57">
        <v>0.25171306384115999</v>
      </c>
      <c r="J57">
        <v>0.25100946286360398</v>
      </c>
      <c r="K57">
        <v>0.250820770427162</v>
      </c>
      <c r="L57">
        <v>0.251161379619393</v>
      </c>
      <c r="M57">
        <v>0.25255735945151198</v>
      </c>
      <c r="N57">
        <v>0.25532927430235203</v>
      </c>
      <c r="O57">
        <v>0.26357870924993998</v>
      </c>
      <c r="P57">
        <v>0.27449201979694798</v>
      </c>
      <c r="Q57">
        <v>0.28750881694214298</v>
      </c>
      <c r="R57">
        <v>0.30248161613716801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0.199222087848546</v>
      </c>
      <c r="E58">
        <v>0.21611473781197599</v>
      </c>
      <c r="F58">
        <v>0.20469647955458201</v>
      </c>
      <c r="G58">
        <v>0.19394710412699501</v>
      </c>
      <c r="H58">
        <v>0.193689178684713</v>
      </c>
      <c r="I58">
        <v>0.18872681534147201</v>
      </c>
      <c r="J58">
        <v>0.18414384584413299</v>
      </c>
      <c r="K58">
        <v>0.18067170219561701</v>
      </c>
      <c r="L58">
        <v>0.17784843167568501</v>
      </c>
      <c r="M58">
        <v>0.17621384062392101</v>
      </c>
      <c r="N58">
        <v>0.17610906031033299</v>
      </c>
      <c r="O58">
        <v>0.17903797810121699</v>
      </c>
      <c r="P58">
        <v>0.18510700964733401</v>
      </c>
      <c r="Q58">
        <v>0.193537275976467</v>
      </c>
      <c r="R58">
        <v>0.20405021918727501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7.9484257345374607E-2</v>
      </c>
      <c r="E59">
        <v>8.86155700711031E-2</v>
      </c>
      <c r="F59">
        <v>8.4253962179083902E-2</v>
      </c>
      <c r="G59">
        <v>8.5877491294573394E-2</v>
      </c>
      <c r="H59">
        <v>8.8412698868038E-2</v>
      </c>
      <c r="I59">
        <v>8.8027601196419197E-2</v>
      </c>
      <c r="J59">
        <v>8.7881235959380993E-2</v>
      </c>
      <c r="K59">
        <v>8.8096405107441003E-2</v>
      </c>
      <c r="L59">
        <v>8.8569108874937796E-2</v>
      </c>
      <c r="M59">
        <v>8.9710959817346905E-2</v>
      </c>
      <c r="N59">
        <v>9.1907673557183697E-2</v>
      </c>
      <c r="O59">
        <v>9.8299476179823694E-2</v>
      </c>
      <c r="P59">
        <v>0.10615881500414499</v>
      </c>
      <c r="Q59">
        <v>0.115672597506273</v>
      </c>
      <c r="R59">
        <v>0.126563525981121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0.224728704744836</v>
      </c>
      <c r="E60">
        <v>0.21534469102998299</v>
      </c>
      <c r="F60">
        <v>0.19758209989855</v>
      </c>
      <c r="G60">
        <v>0.12764435861682399</v>
      </c>
      <c r="H60">
        <v>0.137913209074044</v>
      </c>
      <c r="I60">
        <v>0.13851265593776799</v>
      </c>
      <c r="J60">
        <v>0.142473339615828</v>
      </c>
      <c r="K60">
        <v>0.149578125795547</v>
      </c>
      <c r="L60">
        <v>0.156216021148948</v>
      </c>
      <c r="M60">
        <v>0.16223319563149</v>
      </c>
      <c r="N60">
        <v>0.16671586157995499</v>
      </c>
      <c r="O60">
        <v>0.172541509506344</v>
      </c>
      <c r="P60">
        <v>0.18102907830742801</v>
      </c>
      <c r="Q60">
        <v>0.18643350404169701</v>
      </c>
      <c r="R60">
        <v>0.19091871225968901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E61">
        <v>0.32309294785606602</v>
      </c>
      <c r="F61">
        <v>0.28007105006856797</v>
      </c>
      <c r="G61">
        <v>0.28431449192111102</v>
      </c>
      <c r="H61">
        <v>0.28667245252865298</v>
      </c>
      <c r="I61">
        <v>0.28611277678203201</v>
      </c>
      <c r="J61">
        <v>0.28609247243465002</v>
      </c>
      <c r="K61">
        <v>0.28680720556038303</v>
      </c>
      <c r="L61">
        <v>0.28736322415034798</v>
      </c>
      <c r="M61">
        <v>0.28782451473710202</v>
      </c>
      <c r="N61">
        <v>0.28893990351489002</v>
      </c>
      <c r="O61">
        <v>0.29222679899833298</v>
      </c>
      <c r="P61">
        <v>0.29505531691172399</v>
      </c>
      <c r="Q61">
        <v>0.29902325331362201</v>
      </c>
      <c r="R61">
        <v>0.30339541437426498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0.81836280555856999</v>
      </c>
      <c r="E62">
        <v>0.93243194646945504</v>
      </c>
      <c r="F62">
        <v>0.88081421577576502</v>
      </c>
      <c r="G62">
        <v>0.90766271748329197</v>
      </c>
      <c r="H62">
        <v>0.94762950488882802</v>
      </c>
      <c r="I62">
        <v>0.95998545737709795</v>
      </c>
      <c r="J62">
        <v>0.97384794149270404</v>
      </c>
      <c r="K62">
        <v>0.98988863220844403</v>
      </c>
      <c r="L62">
        <v>1.01031490505106</v>
      </c>
      <c r="M62">
        <v>1.0413704618239401</v>
      </c>
      <c r="N62">
        <v>1.08634717679929</v>
      </c>
      <c r="O62">
        <v>1.2073625230215701</v>
      </c>
      <c r="P62">
        <v>1.3631098466474301</v>
      </c>
      <c r="Q62">
        <v>1.5524439371875201</v>
      </c>
      <c r="R62">
        <v>1.77670664240439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0.26187609777874199</v>
      </c>
      <c r="E63">
        <v>0.29837822287022497</v>
      </c>
      <c r="F63">
        <v>0.28186054904824498</v>
      </c>
      <c r="G63">
        <v>0.29045206959465297</v>
      </c>
      <c r="H63">
        <v>0.30324144156442501</v>
      </c>
      <c r="I63">
        <v>0.30719534636067097</v>
      </c>
      <c r="J63">
        <v>0.31163134127766501</v>
      </c>
      <c r="K63">
        <v>0.31676436230670202</v>
      </c>
      <c r="L63">
        <v>0.32330076961633802</v>
      </c>
      <c r="M63">
        <v>0.33323854778366202</v>
      </c>
      <c r="N63">
        <v>0.34763109657577201</v>
      </c>
      <c r="O63">
        <v>0.38635600736690201</v>
      </c>
      <c r="P63">
        <v>0.43619515092717798</v>
      </c>
      <c r="Q63">
        <v>0.49678205990000701</v>
      </c>
      <c r="R63">
        <v>0.56854612556940598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0.21707925513085999</v>
      </c>
      <c r="E64">
        <v>0.24118483011014399</v>
      </c>
      <c r="F64">
        <v>0.24481771598421601</v>
      </c>
      <c r="G64">
        <v>0.24785279999393101</v>
      </c>
      <c r="H64">
        <v>0.24762741067892199</v>
      </c>
      <c r="I64">
        <v>0.24407817780688601</v>
      </c>
      <c r="J64">
        <v>0.24267811520002</v>
      </c>
      <c r="K64">
        <v>0.24433551590612701</v>
      </c>
      <c r="L64">
        <v>0.24794678062703501</v>
      </c>
      <c r="M64">
        <v>0.25244996695449201</v>
      </c>
      <c r="N64">
        <v>0.25532927430235203</v>
      </c>
      <c r="O64">
        <v>0.26357870924993998</v>
      </c>
      <c r="P64">
        <v>0.27449201979694798</v>
      </c>
      <c r="Q64">
        <v>0.28390055221131699</v>
      </c>
      <c r="R64">
        <v>0.295084113694638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MEA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0.64551379411468202</v>
      </c>
      <c r="E70" s="5">
        <f t="shared" ref="E70:G76" si="28">(D70+F70)/2</f>
        <v>0.34341333846901084</v>
      </c>
      <c r="F70" s="5">
        <f t="shared" si="21"/>
        <v>4.1312882823339649E-2</v>
      </c>
      <c r="G70" s="5">
        <f t="shared" si="28"/>
        <v>3.3566717293963461E-2</v>
      </c>
      <c r="H70" s="5">
        <f t="shared" si="22"/>
        <v>2.582055176458728E-2</v>
      </c>
      <c r="I70" s="5">
        <f t="shared" si="23"/>
        <v>2.259298279401387E-2</v>
      </c>
      <c r="J70" s="5">
        <f t="shared" si="23"/>
        <v>1.936541382344046E-2</v>
      </c>
      <c r="K70" s="5">
        <f t="shared" si="23"/>
        <v>1.613784485286705E-2</v>
      </c>
      <c r="L70" s="5">
        <f t="shared" si="24"/>
        <v>1.291027588229364E-2</v>
      </c>
      <c r="M70" s="5">
        <f t="shared" si="25"/>
        <v>1.2264762088178959E-2</v>
      </c>
      <c r="N70" s="5">
        <f t="shared" si="25"/>
        <v>1.1619248294064277E-2</v>
      </c>
      <c r="O70" s="5">
        <f t="shared" si="25"/>
        <v>1.0328220705834912E-2</v>
      </c>
      <c r="P70" s="5">
        <f t="shared" si="25"/>
        <v>9.0371931176055475E-3</v>
      </c>
      <c r="Q70" s="5">
        <f t="shared" si="25"/>
        <v>7.7461655293761845E-3</v>
      </c>
      <c r="R70" s="5">
        <f t="shared" si="26"/>
        <v>6.4551379411468199E-3</v>
      </c>
      <c r="S70" s="5"/>
      <c r="T70" s="5"/>
      <c r="U70" s="5"/>
      <c r="V70" s="5"/>
      <c r="W70" s="5"/>
      <c r="X70" s="5" t="s">
        <v>86</v>
      </c>
      <c r="Y70" s="77" t="str">
        <f t="shared" si="27"/>
        <v>MEA</v>
      </c>
      <c r="Z70" s="5">
        <f>F70/MAX(F$69:F$70)</f>
        <v>4.1312882823339649E-2</v>
      </c>
      <c r="AA70" s="5">
        <f>H70/MAX(H$69:H$70)</f>
        <v>2.582055176458728E-2</v>
      </c>
      <c r="AB70" s="5">
        <f>L70/MAX(L$69:L$70)</f>
        <v>1.291027588229364E-2</v>
      </c>
      <c r="AC70" s="5">
        <f>Q70/MAX(Q$69:Q$70)</f>
        <v>7.7461655293761845E-3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1.0880566838984201E-7</v>
      </c>
      <c r="E71" s="5">
        <f t="shared" si="28"/>
        <v>5.5354883793332118E-8</v>
      </c>
      <c r="F71" s="5">
        <f t="shared" si="21"/>
        <v>1.9040991968222354E-9</v>
      </c>
      <c r="G71" s="5">
        <f t="shared" si="28"/>
        <v>2.3121204532841426E-9</v>
      </c>
      <c r="H71" s="5">
        <f t="shared" si="22"/>
        <v>2.7201417097460498E-9</v>
      </c>
      <c r="I71" s="5">
        <f t="shared" si="23"/>
        <v>2.9921558807206546E-9</v>
      </c>
      <c r="J71" s="5">
        <f t="shared" si="23"/>
        <v>3.2641700516952599E-9</v>
      </c>
      <c r="K71" s="5">
        <f t="shared" si="23"/>
        <v>3.5361842226698647E-9</v>
      </c>
      <c r="L71" s="5">
        <f t="shared" si="24"/>
        <v>3.8081983936444699E-9</v>
      </c>
      <c r="M71" s="5">
        <f t="shared" si="25"/>
        <v>3.6449898910597068E-9</v>
      </c>
      <c r="N71" s="5">
        <f t="shared" si="25"/>
        <v>3.4817813884749438E-9</v>
      </c>
      <c r="O71" s="5">
        <f t="shared" si="25"/>
        <v>3.1553643833054181E-9</v>
      </c>
      <c r="P71" s="5">
        <f t="shared" si="25"/>
        <v>2.828947378135892E-9</v>
      </c>
      <c r="Q71" s="5">
        <f t="shared" si="25"/>
        <v>2.5025303729663663E-9</v>
      </c>
      <c r="R71" s="5">
        <f t="shared" si="26"/>
        <v>2.1761133677968402E-9</v>
      </c>
      <c r="S71" s="5"/>
      <c r="T71" s="5"/>
      <c r="U71" s="5"/>
      <c r="V71" s="5"/>
      <c r="W71" s="5"/>
      <c r="X71" s="5" t="s">
        <v>97</v>
      </c>
      <c r="Y71" s="77" t="str">
        <f t="shared" si="27"/>
        <v>MEA</v>
      </c>
      <c r="Z71" s="5">
        <f t="shared" ref="Z71:Z76" si="29">F71/MAX(F$71:F$76)</f>
        <v>3.3850652387950849E-8</v>
      </c>
      <c r="AA71" s="5">
        <f t="shared" ref="AA71:AA76" si="30">H71/MAX(H$71:H$76)</f>
        <v>3.347866719687446E-8</v>
      </c>
      <c r="AB71" s="5">
        <f t="shared" ref="AB71:AB76" si="31">L71/MAX(L$71:L$76)</f>
        <v>7.6163967872889398E-9</v>
      </c>
      <c r="AC71" s="5">
        <f t="shared" ref="AC71:AC76" si="32">Q71/MAX(Q$71:Q$76)</f>
        <v>7.7718334564172859E-10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1.28451882849634E-3</v>
      </c>
      <c r="E72" s="5">
        <f t="shared" si="28"/>
        <v>6.6353425734514066E-4</v>
      </c>
      <c r="F72" s="5">
        <f t="shared" si="21"/>
        <v>4.2549686193941263E-5</v>
      </c>
      <c r="G72" s="5">
        <f t="shared" si="28"/>
        <v>5.3387813809379134E-5</v>
      </c>
      <c r="H72" s="5">
        <f t="shared" si="22"/>
        <v>6.4225941424816998E-5</v>
      </c>
      <c r="I72" s="5">
        <f t="shared" si="23"/>
        <v>8.0282426781021237E-5</v>
      </c>
      <c r="J72" s="5">
        <f t="shared" si="23"/>
        <v>9.633891213722549E-5</v>
      </c>
      <c r="K72" s="5">
        <f t="shared" si="23"/>
        <v>1.1239539749342974E-4</v>
      </c>
      <c r="L72" s="5">
        <f t="shared" si="24"/>
        <v>1.28451882849634E-4</v>
      </c>
      <c r="M72" s="5">
        <f t="shared" si="25"/>
        <v>1.2459832636414498E-4</v>
      </c>
      <c r="N72" s="5">
        <f t="shared" si="25"/>
        <v>1.2074476987865597E-4</v>
      </c>
      <c r="O72" s="5">
        <f t="shared" si="25"/>
        <v>1.1303765690767793E-4</v>
      </c>
      <c r="P72" s="5">
        <f t="shared" si="25"/>
        <v>1.0533054393669989E-4</v>
      </c>
      <c r="Q72" s="5">
        <f t="shared" si="25"/>
        <v>9.762343096572186E-5</v>
      </c>
      <c r="R72" s="5">
        <f t="shared" si="26"/>
        <v>8.9916317994743816E-5</v>
      </c>
      <c r="S72" s="5"/>
      <c r="T72" s="5"/>
      <c r="U72" s="5"/>
      <c r="V72" s="5"/>
      <c r="W72" s="5"/>
      <c r="X72" s="5" t="s">
        <v>98</v>
      </c>
      <c r="Y72" s="77" t="str">
        <f t="shared" si="27"/>
        <v>MEA</v>
      </c>
      <c r="Z72" s="5">
        <f t="shared" si="29"/>
        <v>7.5643886567006689E-4</v>
      </c>
      <c r="AA72" s="5">
        <f t="shared" si="30"/>
        <v>7.9047312522851688E-4</v>
      </c>
      <c r="AB72" s="5">
        <f t="shared" si="31"/>
        <v>2.5690376569926799E-4</v>
      </c>
      <c r="AC72" s="5">
        <f t="shared" si="32"/>
        <v>3.0317835703640327E-5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0</v>
      </c>
      <c r="E73" s="5">
        <f t="shared" si="28"/>
        <v>0</v>
      </c>
      <c r="F73" s="5">
        <f t="shared" si="21"/>
        <v>0</v>
      </c>
      <c r="G73" s="5">
        <f t="shared" si="28"/>
        <v>0</v>
      </c>
      <c r="H73" s="5">
        <f t="shared" si="22"/>
        <v>0</v>
      </c>
      <c r="I73" s="5">
        <f t="shared" si="23"/>
        <v>0</v>
      </c>
      <c r="J73" s="5">
        <f t="shared" si="23"/>
        <v>0</v>
      </c>
      <c r="K73" s="5">
        <f t="shared" si="23"/>
        <v>0</v>
      </c>
      <c r="L73" s="5">
        <f t="shared" si="24"/>
        <v>0</v>
      </c>
      <c r="M73" s="5">
        <f t="shared" si="25"/>
        <v>0</v>
      </c>
      <c r="N73" s="5">
        <f t="shared" si="25"/>
        <v>0</v>
      </c>
      <c r="O73" s="5">
        <f t="shared" si="25"/>
        <v>0</v>
      </c>
      <c r="P73" s="5">
        <f t="shared" si="25"/>
        <v>0</v>
      </c>
      <c r="Q73" s="5">
        <f t="shared" si="25"/>
        <v>0</v>
      </c>
      <c r="R73" s="5">
        <f t="shared" si="26"/>
        <v>0</v>
      </c>
      <c r="S73" s="5"/>
      <c r="T73" s="5"/>
      <c r="U73" s="5"/>
      <c r="V73" s="5"/>
      <c r="W73" s="5"/>
      <c r="X73" s="5" t="s">
        <v>89</v>
      </c>
      <c r="Y73" s="77" t="str">
        <f t="shared" si="27"/>
        <v>MEA</v>
      </c>
      <c r="Z73" s="5">
        <f t="shared" si="29"/>
        <v>0</v>
      </c>
      <c r="AA73" s="5">
        <f t="shared" si="30"/>
        <v>0</v>
      </c>
      <c r="AB73" s="5">
        <f t="shared" si="31"/>
        <v>0</v>
      </c>
      <c r="AC73" s="5">
        <f t="shared" si="32"/>
        <v>0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MEA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1.24481330670749E-2</v>
      </c>
      <c r="E75" s="5">
        <f t="shared" si="28"/>
        <v>6.3213175731239727E-3</v>
      </c>
      <c r="F75" s="5">
        <f t="shared" si="21"/>
        <v>1.9450207917304531E-4</v>
      </c>
      <c r="G75" s="5">
        <f t="shared" si="28"/>
        <v>2.3729253659111524E-4</v>
      </c>
      <c r="H75" s="5">
        <f t="shared" si="22"/>
        <v>2.800829940091852E-4</v>
      </c>
      <c r="I75" s="5">
        <f t="shared" si="23"/>
        <v>5.8350623751913589E-4</v>
      </c>
      <c r="J75" s="5">
        <f t="shared" si="23"/>
        <v>8.8692948102908652E-4</v>
      </c>
      <c r="K75" s="5">
        <f t="shared" si="23"/>
        <v>1.1903527245390373E-3</v>
      </c>
      <c r="L75" s="5">
        <f t="shared" si="24"/>
        <v>1.4937759680489879E-3</v>
      </c>
      <c r="M75" s="5">
        <f t="shared" si="25"/>
        <v>2.5892116779515795E-3</v>
      </c>
      <c r="N75" s="5">
        <f t="shared" si="25"/>
        <v>3.6846473878541708E-3</v>
      </c>
      <c r="O75" s="5">
        <f t="shared" si="25"/>
        <v>5.8755188076593532E-3</v>
      </c>
      <c r="P75" s="5">
        <f t="shared" si="25"/>
        <v>8.0663902274645347E-3</v>
      </c>
      <c r="Q75" s="5">
        <f t="shared" si="25"/>
        <v>1.0257261647269719E-2</v>
      </c>
      <c r="R75" s="5">
        <f t="shared" si="26"/>
        <v>1.24481330670749E-2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MEA</v>
      </c>
      <c r="Z75" s="5">
        <f t="shared" si="29"/>
        <v>3.4578147408541385E-3</v>
      </c>
      <c r="AA75" s="5">
        <f t="shared" si="30"/>
        <v>3.4471753108822794E-3</v>
      </c>
      <c r="AB75" s="5">
        <f t="shared" si="31"/>
        <v>2.9875519360979758E-3</v>
      </c>
      <c r="AC75" s="5">
        <f t="shared" si="32"/>
        <v>3.1854849836241363E-3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0.33044980644380501</v>
      </c>
      <c r="E76" s="5">
        <f t="shared" si="28"/>
        <v>0.1755514596732714</v>
      </c>
      <c r="F76" s="5">
        <f t="shared" si="21"/>
        <v>2.0653112902737813E-2</v>
      </c>
      <c r="G76" s="5">
        <f t="shared" si="28"/>
        <v>3.0979669354106718E-2</v>
      </c>
      <c r="H76" s="5">
        <f t="shared" si="22"/>
        <v>4.1306225805475626E-2</v>
      </c>
      <c r="I76" s="5">
        <f t="shared" si="23"/>
        <v>5.6796060482528984E-2</v>
      </c>
      <c r="J76" s="5">
        <f t="shared" si="23"/>
        <v>7.228589515958235E-2</v>
      </c>
      <c r="K76" s="5">
        <f t="shared" si="23"/>
        <v>8.7775729836635702E-2</v>
      </c>
      <c r="L76" s="5">
        <f t="shared" si="24"/>
        <v>0.10326556451368907</v>
      </c>
      <c r="M76" s="5">
        <f t="shared" si="25"/>
        <v>0.10326556451368907</v>
      </c>
      <c r="N76" s="5">
        <f t="shared" si="25"/>
        <v>0.10326556451368908</v>
      </c>
      <c r="O76" s="5">
        <f t="shared" si="25"/>
        <v>0.10326556451368907</v>
      </c>
      <c r="P76" s="5">
        <f t="shared" si="25"/>
        <v>0.10326556451368907</v>
      </c>
      <c r="Q76" s="5">
        <f t="shared" si="25"/>
        <v>0.10326556451368908</v>
      </c>
      <c r="R76" s="5">
        <f t="shared" si="26"/>
        <v>0.10326556451368907</v>
      </c>
      <c r="S76" s="5"/>
      <c r="T76" s="5"/>
      <c r="U76" s="5"/>
      <c r="V76" s="5"/>
      <c r="W76" s="5"/>
      <c r="X76" s="5" t="s">
        <v>92</v>
      </c>
      <c r="Y76" s="77" t="str">
        <f>Y75</f>
        <v>MEA</v>
      </c>
      <c r="Z76" s="5">
        <f t="shared" si="29"/>
        <v>0.36716645160422778</v>
      </c>
      <c r="AA76" s="5">
        <f t="shared" si="30"/>
        <v>0.50838431760585379</v>
      </c>
      <c r="AB76" s="5">
        <f t="shared" si="31"/>
        <v>0.20653112902737814</v>
      </c>
      <c r="AC76" s="5">
        <f t="shared" si="32"/>
        <v>3.2070051091207787E-2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34.712162111688585</v>
      </c>
      <c r="E78" s="39">
        <f t="shared" si="33"/>
        <v>22.938468915473955</v>
      </c>
      <c r="F78" s="39">
        <f t="shared" si="33"/>
        <v>17.287513836480208</v>
      </c>
      <c r="G78" s="39">
        <f t="shared" si="33"/>
        <v>17.170787902285774</v>
      </c>
      <c r="H78" s="39">
        <f t="shared" si="33"/>
        <v>16.540471625026484</v>
      </c>
      <c r="I78" s="39">
        <f t="shared" si="33"/>
        <v>16.417278172184279</v>
      </c>
      <c r="J78" s="39">
        <f t="shared" si="33"/>
        <v>16.442667432549495</v>
      </c>
      <c r="K78" s="39">
        <f t="shared" si="33"/>
        <v>16.389841478646876</v>
      </c>
      <c r="L78" s="39">
        <f t="shared" si="33"/>
        <v>16.260537610977206</v>
      </c>
      <c r="M78" s="39">
        <f t="shared" si="33"/>
        <v>16.072596763530843</v>
      </c>
      <c r="N78" s="39">
        <f t="shared" si="33"/>
        <v>15.713701551373067</v>
      </c>
      <c r="O78" s="39">
        <f t="shared" si="33"/>
        <v>14.716135825401851</v>
      </c>
      <c r="P78" s="39">
        <f t="shared" si="33"/>
        <v>13.535874962781492</v>
      </c>
      <c r="Q78" s="39">
        <f t="shared" si="33"/>
        <v>12.304359987517897</v>
      </c>
      <c r="R78" s="39">
        <f t="shared" si="33"/>
        <v>11.084579276286949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 t="e">
        <f t="shared" ref="D79:R79" si="34">D71*D59^$D$54+D72*D60^$D$54+D73*D61^$D$54+D76*D64^$D$54+D74*D62^$D$54+D75*D63^$D$54</f>
        <v>#DIV/0!</v>
      </c>
      <c r="E79" s="39">
        <f t="shared" si="34"/>
        <v>13.468741210621008</v>
      </c>
      <c r="F79" s="39">
        <f t="shared" si="34"/>
        <v>1.5040466443103351</v>
      </c>
      <c r="G79" s="39">
        <f t="shared" si="34"/>
        <v>2.1619734635994097</v>
      </c>
      <c r="H79" s="39">
        <f t="shared" si="34"/>
        <v>2.8503278737325082</v>
      </c>
      <c r="I79" s="39">
        <f t="shared" si="34"/>
        <v>4.166505700551224</v>
      </c>
      <c r="J79" s="39">
        <f t="shared" si="34"/>
        <v>5.4350973056949261</v>
      </c>
      <c r="K79" s="39">
        <f t="shared" si="34"/>
        <v>6.4960719124707671</v>
      </c>
      <c r="L79" s="39">
        <f t="shared" si="34"/>
        <v>7.337290692620801</v>
      </c>
      <c r="M79" s="39">
        <f t="shared" si="34"/>
        <v>7.2614077691591579</v>
      </c>
      <c r="N79" s="39">
        <f t="shared" si="34"/>
        <v>7.2379108086192101</v>
      </c>
      <c r="O79" s="39">
        <f t="shared" si="34"/>
        <v>6.8199967195857489</v>
      </c>
      <c r="P79" s="39">
        <f t="shared" si="34"/>
        <v>6.1108672900192289</v>
      </c>
      <c r="Q79" s="39">
        <f t="shared" si="34"/>
        <v>5.4722549528662432</v>
      </c>
      <c r="R79" s="39">
        <f t="shared" si="34"/>
        <v>4.7950286834909841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0.93368983957219243</v>
      </c>
      <c r="G84" s="44">
        <f t="shared" ref="G84:G92" si="35">F109</f>
        <v>0.94296621247594514</v>
      </c>
      <c r="H84" s="45">
        <f>F84-G84</f>
        <v>-9.2763729037527165E-3</v>
      </c>
      <c r="I84" s="5"/>
      <c r="J84" s="43">
        <f>J86/(J86+J87)</f>
        <v>0.93729729729729727</v>
      </c>
      <c r="K84" s="44">
        <f t="shared" ref="K84:K92" si="36">H109</f>
        <v>0.95838911863057563</v>
      </c>
      <c r="L84" s="45">
        <f>J84-K84</f>
        <v>-2.109182133327836E-2</v>
      </c>
      <c r="M84" s="5"/>
      <c r="N84" s="5"/>
      <c r="O84" s="43">
        <f>O86/(O86+O87)</f>
        <v>0.94573643410852715</v>
      </c>
      <c r="P84" s="44">
        <f t="shared" ref="P84:P92" si="37">L109</f>
        <v>0.97489844980351059</v>
      </c>
      <c r="Q84" s="45">
        <f>O84-P84</f>
        <v>-2.9162015694983445E-2</v>
      </c>
      <c r="R84" s="5"/>
      <c r="S84" s="5"/>
      <c r="T84" s="43">
        <f>T86/(T86+T87)</f>
        <v>0.96702002355712602</v>
      </c>
      <c r="U84" s="44">
        <f t="shared" ref="U84:U92" si="38">R109</f>
        <v>0.98601339911608987</v>
      </c>
      <c r="V84" s="45">
        <f>T84-U84</f>
        <v>-1.8993375558963854E-2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6.6310160427807491E-2</v>
      </c>
      <c r="G85" s="47">
        <f t="shared" si="35"/>
        <v>5.7033787524054948E-2</v>
      </c>
      <c r="H85" s="48">
        <f t="shared" ref="H85:H92" si="39">F85-G85</f>
        <v>9.276372903752543E-3</v>
      </c>
      <c r="I85" s="10"/>
      <c r="J85" s="46">
        <f>J87/(J86+J87)</f>
        <v>6.2702702702702701E-2</v>
      </c>
      <c r="K85" s="47">
        <f t="shared" si="36"/>
        <v>4.1610881369424361E-2</v>
      </c>
      <c r="L85" s="48">
        <f t="shared" ref="L85:L92" si="40">J85-K85</f>
        <v>2.1091821333278339E-2</v>
      </c>
      <c r="M85" s="10"/>
      <c r="N85" s="10"/>
      <c r="O85" s="46">
        <f>O87/(O86+O87)</f>
        <v>5.4263565891472867E-2</v>
      </c>
      <c r="P85" s="47">
        <f t="shared" si="37"/>
        <v>2.5101550196489311E-2</v>
      </c>
      <c r="Q85" s="48">
        <f t="shared" ref="Q85:Q92" si="41">O85-P85</f>
        <v>2.9162015694983556E-2</v>
      </c>
      <c r="R85" s="10"/>
      <c r="S85" s="10"/>
      <c r="T85" s="46">
        <f>T87/(T86+T87)</f>
        <v>3.2979976442873968E-2</v>
      </c>
      <c r="U85" s="47">
        <f t="shared" si="38"/>
        <v>1.3986600883910176E-2</v>
      </c>
      <c r="V85" s="48">
        <f t="shared" ref="V85:V92" si="42">T85-U85</f>
        <v>1.8993375558963792E-2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0.92872340425531907</v>
      </c>
      <c r="G86" s="44">
        <f t="shared" si="35"/>
        <v>0.88245348024401404</v>
      </c>
      <c r="H86" s="45">
        <f t="shared" si="39"/>
        <v>4.626992401130503E-2</v>
      </c>
      <c r="I86" s="5"/>
      <c r="J86" s="73">
        <f>H18/SUM(H18:H24)</f>
        <v>0.93225806451612903</v>
      </c>
      <c r="K86" s="44">
        <f t="shared" si="36"/>
        <v>0.91467418005237544</v>
      </c>
      <c r="L86" s="45">
        <f t="shared" si="40"/>
        <v>1.7583884463753585E-2</v>
      </c>
      <c r="M86" s="5"/>
      <c r="N86" s="5"/>
      <c r="O86" s="73">
        <f>I18/SUM(I18:I24)</f>
        <v>0.93846153846153835</v>
      </c>
      <c r="P86" s="44">
        <f t="shared" si="37"/>
        <v>0.90012693309709124</v>
      </c>
      <c r="Q86" s="45">
        <f t="shared" si="41"/>
        <v>3.8334605364447105E-2</v>
      </c>
      <c r="R86" s="5"/>
      <c r="S86" s="5"/>
      <c r="T86" s="49">
        <f>J18/SUM(J18:J24)</f>
        <v>0.95687645687645684</v>
      </c>
      <c r="U86" s="44">
        <f t="shared" si="38"/>
        <v>0.82643679176520091</v>
      </c>
      <c r="V86" s="45">
        <f t="shared" si="42"/>
        <v>0.13043966511125593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6.5957446808510636E-2</v>
      </c>
      <c r="G87" s="47">
        <f t="shared" si="35"/>
        <v>5.337377270384841E-2</v>
      </c>
      <c r="H87" s="48">
        <f t="shared" si="39"/>
        <v>1.2583674104662226E-2</v>
      </c>
      <c r="I87" s="10"/>
      <c r="J87" s="74">
        <f>H19/SUM(H18:H24)</f>
        <v>6.236559139784946E-2</v>
      </c>
      <c r="K87" s="47">
        <f t="shared" si="36"/>
        <v>3.9712887028828837E-2</v>
      </c>
      <c r="L87" s="48">
        <f t="shared" si="40"/>
        <v>2.2652704369020622E-2</v>
      </c>
      <c r="M87" s="10"/>
      <c r="N87" s="10"/>
      <c r="O87" s="74">
        <f>I19/SUM(I18:I24)</f>
        <v>5.3846153846153842E-2</v>
      </c>
      <c r="P87" s="47">
        <f t="shared" si="37"/>
        <v>2.3176343545220034E-2</v>
      </c>
      <c r="Q87" s="48">
        <f t="shared" si="41"/>
        <v>3.0669810300933808E-2</v>
      </c>
      <c r="R87" s="10"/>
      <c r="S87" s="10"/>
      <c r="T87" s="50">
        <f>J19/SUM(J18:J24)</f>
        <v>3.2634032634032632E-2</v>
      </c>
      <c r="U87" s="47">
        <f t="shared" si="38"/>
        <v>1.1723006576341795E-2</v>
      </c>
      <c r="V87" s="48">
        <f t="shared" si="42"/>
        <v>2.0911026057690837E-2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0</v>
      </c>
      <c r="G88" s="51">
        <f t="shared" si="35"/>
        <v>2.116690031588266E-6</v>
      </c>
      <c r="H88" s="45">
        <f t="shared" si="39"/>
        <v>-2.116690031588266E-6</v>
      </c>
      <c r="I88" s="5"/>
      <c r="J88" s="80">
        <f>H20/SUM(H18:H24)</f>
        <v>0</v>
      </c>
      <c r="K88" s="51">
        <f t="shared" si="36"/>
        <v>1.3808699097696069E-6</v>
      </c>
      <c r="L88" s="45">
        <f t="shared" si="40"/>
        <v>-1.3808699097696069E-6</v>
      </c>
      <c r="M88" s="5"/>
      <c r="N88" s="5"/>
      <c r="O88" s="73">
        <f>I20/SUM(I18:I24)</f>
        <v>0</v>
      </c>
      <c r="P88" s="51">
        <f t="shared" si="37"/>
        <v>7.4702823112726355E-7</v>
      </c>
      <c r="Q88" s="45">
        <f t="shared" si="41"/>
        <v>-7.4702823112726355E-7</v>
      </c>
      <c r="R88" s="5"/>
      <c r="S88" s="5"/>
      <c r="T88" s="49">
        <f>J20/SUM(J18:J24)</f>
        <v>0</v>
      </c>
      <c r="U88" s="51">
        <f t="shared" si="38"/>
        <v>2.2385387206428072E-7</v>
      </c>
      <c r="V88" s="45">
        <f t="shared" si="42"/>
        <v>-2.2385387206428072E-7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5.3191489361702126E-3</v>
      </c>
      <c r="G89" s="51">
        <f t="shared" si="35"/>
        <v>3.6676870011207777E-3</v>
      </c>
      <c r="H89" s="45">
        <f t="shared" si="39"/>
        <v>1.6514619350494349E-3</v>
      </c>
      <c r="I89" s="5"/>
      <c r="J89" s="80">
        <f>H21/SUM(H18:H24)</f>
        <v>4.3010752688172043E-3</v>
      </c>
      <c r="K89" s="51">
        <f t="shared" si="36"/>
        <v>8.5900969761096638E-3</v>
      </c>
      <c r="L89" s="45">
        <f t="shared" si="40"/>
        <v>-4.2890217072924595E-3</v>
      </c>
      <c r="M89" s="5"/>
      <c r="N89" s="5"/>
      <c r="O89" s="73">
        <f>I21/SUM(I18:I24)</f>
        <v>4.3956043956043947E-3</v>
      </c>
      <c r="P89" s="51">
        <f t="shared" si="37"/>
        <v>4.5922765414268601E-3</v>
      </c>
      <c r="Q89" s="45">
        <f t="shared" si="41"/>
        <v>-1.9667214582246538E-4</v>
      </c>
      <c r="R89" s="5"/>
      <c r="S89" s="5"/>
      <c r="T89" s="49">
        <f>J21/SUM(J18:J24)</f>
        <v>2.331002331002331E-3</v>
      </c>
      <c r="U89" s="51">
        <f t="shared" si="38"/>
        <v>2.6946465994851948E-3</v>
      </c>
      <c r="V89" s="45">
        <f t="shared" si="42"/>
        <v>-3.6364426848286375E-4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0</v>
      </c>
      <c r="H90" s="45">
        <f t="shared" si="39"/>
        <v>0</v>
      </c>
      <c r="I90" s="5"/>
      <c r="J90" s="80">
        <f>H22/SUM(H18:H24)</f>
        <v>0</v>
      </c>
      <c r="K90" s="51">
        <f t="shared" si="36"/>
        <v>0</v>
      </c>
      <c r="L90" s="45">
        <f t="shared" si="40"/>
        <v>0</v>
      </c>
      <c r="M90" s="5"/>
      <c r="N90" s="5"/>
      <c r="O90" s="73">
        <f>I22/SUM(I18:I24)</f>
        <v>0</v>
      </c>
      <c r="P90" s="51">
        <f t="shared" si="37"/>
        <v>0</v>
      </c>
      <c r="Q90" s="45">
        <f t="shared" si="41"/>
        <v>0</v>
      </c>
      <c r="R90" s="5"/>
      <c r="S90" s="5"/>
      <c r="T90" s="49">
        <f>J22/SUM(J18:J24)</f>
        <v>0</v>
      </c>
      <c r="U90" s="51">
        <f t="shared" si="38"/>
        <v>0</v>
      </c>
      <c r="V90" s="45">
        <f t="shared" si="42"/>
        <v>0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5.4727835998589734E-2</v>
      </c>
      <c r="H91" s="45">
        <f t="shared" si="39"/>
        <v>-5.4727835998589734E-2</v>
      </c>
      <c r="I91" s="5"/>
      <c r="J91" s="80">
        <f>H23/SUM(H18:H24)</f>
        <v>1.0752688172043011E-3</v>
      </c>
      <c r="K91" s="51">
        <f t="shared" si="36"/>
        <v>3.3497533269159774E-2</v>
      </c>
      <c r="L91" s="45">
        <f t="shared" si="40"/>
        <v>-3.2422264451955472E-2</v>
      </c>
      <c r="M91" s="5"/>
      <c r="N91" s="5"/>
      <c r="O91" s="73">
        <f>I23/SUM(I18:I24)</f>
        <v>2.1978021978021974E-3</v>
      </c>
      <c r="P91" s="51">
        <f t="shared" si="37"/>
        <v>6.6079081617220439E-2</v>
      </c>
      <c r="Q91" s="45">
        <f t="shared" si="41"/>
        <v>-6.3881279419418235E-2</v>
      </c>
      <c r="R91" s="5"/>
      <c r="S91" s="5"/>
      <c r="T91" s="49">
        <f>J23/SUM(J18:J24)</f>
        <v>5.8275058275058279E-3</v>
      </c>
      <c r="U91" s="51">
        <f t="shared" si="38"/>
        <v>0.1450194386117081</v>
      </c>
      <c r="V91" s="45">
        <f t="shared" si="42"/>
        <v>-0.13919193278420228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5.7751073623953557E-3</v>
      </c>
      <c r="H92" s="45">
        <f t="shared" si="39"/>
        <v>-5.7751073623953557E-3</v>
      </c>
      <c r="I92" s="5"/>
      <c r="J92" s="80">
        <f>H24/SUM(H18:H24)</f>
        <v>0</v>
      </c>
      <c r="K92" s="51">
        <f t="shared" si="36"/>
        <v>3.5239218036164934E-3</v>
      </c>
      <c r="L92" s="45">
        <f t="shared" si="40"/>
        <v>-3.5239218036164934E-3</v>
      </c>
      <c r="M92" s="5"/>
      <c r="N92" s="5"/>
      <c r="O92" s="73">
        <f>I24/SUM(I18:I24)</f>
        <v>1.0989010989010987E-3</v>
      </c>
      <c r="P92" s="51">
        <f t="shared" si="37"/>
        <v>6.024618170810095E-3</v>
      </c>
      <c r="Q92" s="45">
        <f t="shared" si="41"/>
        <v>-4.9257170719089966E-3</v>
      </c>
      <c r="R92" s="5"/>
      <c r="S92" s="5"/>
      <c r="T92" s="49">
        <f>J24/SUM(J18:J24)</f>
        <v>2.331002331002331E-3</v>
      </c>
      <c r="U92" s="51">
        <f t="shared" si="38"/>
        <v>1.4125892593391856E-2</v>
      </c>
      <c r="V92" s="45">
        <f t="shared" si="42"/>
        <v>-1.1794890262389526E-2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0.99999999999999989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0.99999999999999989</v>
      </c>
      <c r="P94" s="45">
        <f>SUM(P86:P92)</f>
        <v>0.99999999999999989</v>
      </c>
      <c r="Q94" s="5"/>
      <c r="R94" s="5"/>
      <c r="S94" s="5"/>
      <c r="T94" s="45">
        <f>SUM(T86:T92)</f>
        <v>1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0.53145761112048995</v>
      </c>
      <c r="E109" s="58">
        <f t="shared" si="43"/>
        <v>0.67945872182602929</v>
      </c>
      <c r="F109" s="58">
        <f t="shared" si="43"/>
        <v>0.94296621247594514</v>
      </c>
      <c r="G109" s="58">
        <f t="shared" si="43"/>
        <v>0.94803008000246236</v>
      </c>
      <c r="H109" s="58">
        <f t="shared" si="43"/>
        <v>0.95838911863057563</v>
      </c>
      <c r="I109" s="58">
        <f t="shared" si="43"/>
        <v>0.96136284041443376</v>
      </c>
      <c r="J109" s="58">
        <f t="shared" si="43"/>
        <v>0.96526717639192927</v>
      </c>
      <c r="K109" s="58">
        <f t="shared" si="43"/>
        <v>0.96983589039219564</v>
      </c>
      <c r="L109" s="58">
        <f t="shared" si="43"/>
        <v>0.97489844980351059</v>
      </c>
      <c r="M109" s="58">
        <f t="shared" si="43"/>
        <v>0.97542502722296831</v>
      </c>
      <c r="N109" s="58">
        <f t="shared" si="43"/>
        <v>0.97615835964686359</v>
      </c>
      <c r="O109" s="58">
        <f t="shared" si="43"/>
        <v>0.97810517930378249</v>
      </c>
      <c r="P109" s="58">
        <f t="shared" si="43"/>
        <v>0.98051495114461884</v>
      </c>
      <c r="Q109" s="58">
        <f t="shared" si="43"/>
        <v>0.98319267893533668</v>
      </c>
      <c r="R109" s="58">
        <f t="shared" si="43"/>
        <v>0.98601339911608987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0.46854238887951</v>
      </c>
      <c r="E110" s="58">
        <f t="shared" si="44"/>
        <v>0.32054127817397077</v>
      </c>
      <c r="F110" s="58">
        <f t="shared" si="44"/>
        <v>5.7033787524054948E-2</v>
      </c>
      <c r="G110" s="58">
        <f t="shared" si="44"/>
        <v>5.1969919997537681E-2</v>
      </c>
      <c r="H110" s="58">
        <f t="shared" si="44"/>
        <v>4.1610881369424361E-2</v>
      </c>
      <c r="I110" s="58">
        <f t="shared" si="44"/>
        <v>3.8637159585566225E-2</v>
      </c>
      <c r="J110" s="58">
        <f t="shared" si="44"/>
        <v>3.4732823608070715E-2</v>
      </c>
      <c r="K110" s="58">
        <f t="shared" si="44"/>
        <v>3.0164109607804357E-2</v>
      </c>
      <c r="L110" s="58">
        <f t="shared" si="44"/>
        <v>2.5101550196489311E-2</v>
      </c>
      <c r="M110" s="58">
        <f t="shared" si="44"/>
        <v>2.4574972777031787E-2</v>
      </c>
      <c r="N110" s="58">
        <f t="shared" si="44"/>
        <v>2.3841640353136337E-2</v>
      </c>
      <c r="O110" s="58">
        <f t="shared" si="44"/>
        <v>2.1894820696217499E-2</v>
      </c>
      <c r="P110" s="58">
        <f t="shared" si="44"/>
        <v>1.9485048855381208E-2</v>
      </c>
      <c r="Q110" s="58">
        <f t="shared" si="44"/>
        <v>1.6807321064663351E-2</v>
      </c>
      <c r="R110" s="58">
        <f t="shared" si="44"/>
        <v>1.3986600883910176E-2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 t="e">
        <f t="shared" ref="D111:R111" si="45">D76*D64^$D$54/D$79*D109</f>
        <v>#DIV/0!</v>
      </c>
      <c r="E111" s="59">
        <f t="shared" si="45"/>
        <v>0.63123424139534901</v>
      </c>
      <c r="F111" s="59">
        <f t="shared" si="45"/>
        <v>0.88245348024401404</v>
      </c>
      <c r="G111" s="59">
        <f t="shared" si="45"/>
        <v>0.89220992068952709</v>
      </c>
      <c r="H111" s="59">
        <f t="shared" si="45"/>
        <v>0.91467418005237544</v>
      </c>
      <c r="I111" s="59">
        <f t="shared" si="45"/>
        <v>0.90125296571729319</v>
      </c>
      <c r="J111" s="59">
        <f t="shared" si="45"/>
        <v>0.89825974686948074</v>
      </c>
      <c r="K111" s="59">
        <f t="shared" si="45"/>
        <v>0.89838414565621894</v>
      </c>
      <c r="L111" s="59">
        <f t="shared" si="45"/>
        <v>0.90012693309709124</v>
      </c>
      <c r="M111" s="59">
        <f t="shared" si="45"/>
        <v>0.86218931787351283</v>
      </c>
      <c r="N111" s="59">
        <f t="shared" si="45"/>
        <v>0.83668260831879571</v>
      </c>
      <c r="O111" s="59">
        <f t="shared" si="45"/>
        <v>0.8087716801252538</v>
      </c>
      <c r="P111" s="59">
        <f t="shared" si="45"/>
        <v>0.80115716835822082</v>
      </c>
      <c r="Q111" s="59">
        <f t="shared" si="45"/>
        <v>0.81082872279343654</v>
      </c>
      <c r="R111" s="59">
        <f t="shared" si="45"/>
        <v>0.82643679176520091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 t="e">
        <f t="shared" ref="D112:R112" si="46">D76*D64^$D$54/D$79*D110</f>
        <v>#DIV/0!</v>
      </c>
      <c r="E112" s="59">
        <f t="shared" si="46"/>
        <v>0.29779090924061885</v>
      </c>
      <c r="F112" s="59">
        <f t="shared" si="46"/>
        <v>5.337377270384841E-2</v>
      </c>
      <c r="G112" s="59">
        <f t="shared" si="46"/>
        <v>4.8909922983797864E-2</v>
      </c>
      <c r="H112" s="59">
        <f t="shared" si="46"/>
        <v>3.9712887028828837E-2</v>
      </c>
      <c r="I112" s="59">
        <f t="shared" si="46"/>
        <v>3.6221344532489479E-2</v>
      </c>
      <c r="J112" s="59">
        <f t="shared" si="46"/>
        <v>3.2321722011585417E-2</v>
      </c>
      <c r="K112" s="59">
        <f t="shared" si="46"/>
        <v>2.7941797275134055E-2</v>
      </c>
      <c r="L112" s="59">
        <f t="shared" si="46"/>
        <v>2.3176343545220034E-2</v>
      </c>
      <c r="M112" s="59">
        <f t="shared" si="46"/>
        <v>2.172209900714988E-2</v>
      </c>
      <c r="N112" s="59">
        <f t="shared" si="46"/>
        <v>2.0435091950118767E-2</v>
      </c>
      <c r="O112" s="59">
        <f t="shared" si="46"/>
        <v>1.8104301352463482E-2</v>
      </c>
      <c r="P112" s="59">
        <f t="shared" si="46"/>
        <v>1.5920804214230033E-2</v>
      </c>
      <c r="Q112" s="59">
        <f t="shared" si="46"/>
        <v>1.3860821957296628E-2</v>
      </c>
      <c r="R112" s="59">
        <f t="shared" si="46"/>
        <v>1.1723006576341795E-2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 t="e">
        <f t="shared" ref="D113:R113" si="47">D71*D59^$D$54/D$79</f>
        <v>#DIV/0!</v>
      </c>
      <c r="E113" s="59">
        <f t="shared" si="47"/>
        <v>5.9060732354449096E-6</v>
      </c>
      <c r="F113" s="59">
        <f t="shared" si="47"/>
        <v>2.116690031588266E-6</v>
      </c>
      <c r="G113" s="59">
        <f t="shared" si="47"/>
        <v>1.6885815871155114E-6</v>
      </c>
      <c r="H113" s="59">
        <f t="shared" si="47"/>
        <v>1.3808699097696069E-6</v>
      </c>
      <c r="I113" s="59">
        <f t="shared" si="47"/>
        <v>1.0528236519405558E-6</v>
      </c>
      <c r="J113" s="59">
        <f t="shared" si="47"/>
        <v>8.848649311149583E-7</v>
      </c>
      <c r="K113" s="59">
        <f t="shared" si="47"/>
        <v>7.9617676214491165E-7</v>
      </c>
      <c r="L113" s="59">
        <f t="shared" si="47"/>
        <v>7.4702823112726355E-7</v>
      </c>
      <c r="M113" s="59">
        <f t="shared" si="47"/>
        <v>6.9524679101315235E-7</v>
      </c>
      <c r="N113" s="59">
        <f t="shared" si="47"/>
        <v>6.1963073753829333E-7</v>
      </c>
      <c r="O113" s="59">
        <f t="shared" si="47"/>
        <v>4.8709283650439416E-7</v>
      </c>
      <c r="P113" s="59">
        <f t="shared" si="47"/>
        <v>3.8694909089646689E-7</v>
      </c>
      <c r="Q113" s="59">
        <f t="shared" si="47"/>
        <v>2.9547556377540344E-7</v>
      </c>
      <c r="R113" s="60">
        <f t="shared" si="47"/>
        <v>2.2385387206428072E-7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 t="e">
        <f t="shared" ref="D114:R114" si="48">D72*D60^$D$54/D$79</f>
        <v>#DIV/0!</v>
      </c>
      <c r="E114" s="59">
        <f t="shared" si="48"/>
        <v>4.9332580488010008E-3</v>
      </c>
      <c r="F114" s="59">
        <f t="shared" si="48"/>
        <v>3.6676870011207777E-3</v>
      </c>
      <c r="G114" s="59">
        <f t="shared" si="48"/>
        <v>1.1873722690740454E-2</v>
      </c>
      <c r="H114" s="59">
        <f t="shared" si="48"/>
        <v>8.5900969761096638E-3</v>
      </c>
      <c r="I114" s="59">
        <f t="shared" si="48"/>
        <v>7.250703416870099E-3</v>
      </c>
      <c r="J114" s="59">
        <f t="shared" si="48"/>
        <v>6.1290561625707432E-3</v>
      </c>
      <c r="K114" s="59">
        <f t="shared" si="48"/>
        <v>5.1700345083882287E-3</v>
      </c>
      <c r="L114" s="59">
        <f t="shared" si="48"/>
        <v>4.5922765414268601E-3</v>
      </c>
      <c r="M114" s="59">
        <f t="shared" si="48"/>
        <v>4.0185762626283499E-3</v>
      </c>
      <c r="N114" s="59">
        <f t="shared" si="48"/>
        <v>3.6001810161969115E-3</v>
      </c>
      <c r="O114" s="59">
        <f t="shared" si="48"/>
        <v>3.2266971188889032E-3</v>
      </c>
      <c r="P114" s="59">
        <f t="shared" si="48"/>
        <v>2.9054034904767026E-3</v>
      </c>
      <c r="Q114" s="59">
        <f t="shared" si="48"/>
        <v>2.7530611443794934E-3</v>
      </c>
      <c r="R114" s="60">
        <f t="shared" si="48"/>
        <v>2.6946465994851948E-3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 t="e">
        <f t="shared" ref="D115:R115" si="49">D73*D61^$D$54/D$79</f>
        <v>#DIV/0!</v>
      </c>
      <c r="E115" s="59">
        <f t="shared" si="49"/>
        <v>0</v>
      </c>
      <c r="F115" s="59">
        <f t="shared" si="49"/>
        <v>0</v>
      </c>
      <c r="G115" s="59">
        <f t="shared" si="49"/>
        <v>0</v>
      </c>
      <c r="H115" s="59">
        <f t="shared" si="49"/>
        <v>0</v>
      </c>
      <c r="I115" s="59">
        <f t="shared" si="49"/>
        <v>0</v>
      </c>
      <c r="J115" s="59">
        <f t="shared" si="49"/>
        <v>0</v>
      </c>
      <c r="K115" s="59">
        <f t="shared" si="49"/>
        <v>0</v>
      </c>
      <c r="L115" s="59">
        <f t="shared" si="49"/>
        <v>0</v>
      </c>
      <c r="M115" s="59">
        <f t="shared" si="49"/>
        <v>0</v>
      </c>
      <c r="N115" s="59">
        <f t="shared" si="49"/>
        <v>0</v>
      </c>
      <c r="O115" s="59">
        <f t="shared" si="49"/>
        <v>0</v>
      </c>
      <c r="P115" s="59">
        <f t="shared" si="49"/>
        <v>0</v>
      </c>
      <c r="Q115" s="59">
        <f t="shared" si="49"/>
        <v>0</v>
      </c>
      <c r="R115" s="60">
        <f t="shared" si="49"/>
        <v>0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 t="e">
        <f t="shared" ref="D116:R116" si="50">D74*D62^$D$54/D$79</f>
        <v>#DIV/0!</v>
      </c>
      <c r="E116" s="59">
        <f t="shared" si="50"/>
        <v>4.8368017156153249E-2</v>
      </c>
      <c r="F116" s="59">
        <f t="shared" si="50"/>
        <v>5.4727835998589734E-2</v>
      </c>
      <c r="G116" s="59">
        <f t="shared" si="50"/>
        <v>4.2525443573835343E-2</v>
      </c>
      <c r="H116" s="59">
        <f t="shared" si="50"/>
        <v>3.3497533269159774E-2</v>
      </c>
      <c r="I116" s="59">
        <f t="shared" si="50"/>
        <v>5.0443015959228052E-2</v>
      </c>
      <c r="J116" s="59">
        <f t="shared" si="50"/>
        <v>5.7896484597725062E-2</v>
      </c>
      <c r="K116" s="59">
        <f t="shared" si="50"/>
        <v>6.2738006168652827E-2</v>
      </c>
      <c r="L116" s="59">
        <f t="shared" si="50"/>
        <v>6.6079081617220439E-2</v>
      </c>
      <c r="M116" s="59">
        <f t="shared" si="50"/>
        <v>0.1024336612669671</v>
      </c>
      <c r="N116" s="59">
        <f t="shared" si="50"/>
        <v>0.12716361340499494</v>
      </c>
      <c r="O116" s="59">
        <f t="shared" si="50"/>
        <v>0.1549586075781719</v>
      </c>
      <c r="P116" s="59">
        <f t="shared" si="50"/>
        <v>0.16411122957638913</v>
      </c>
      <c r="Q116" s="59">
        <f t="shared" si="50"/>
        <v>0.15726850986659793</v>
      </c>
      <c r="R116" s="60">
        <f t="shared" si="50"/>
        <v>0.1450194386117081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 t="e">
        <f t="shared" ref="D117:R117" si="51">D75*D63^$D$54/D$79</f>
        <v>#DIV/0!</v>
      </c>
      <c r="E117" s="59">
        <f t="shared" si="51"/>
        <v>1.7667668085842466E-2</v>
      </c>
      <c r="F117" s="59">
        <f t="shared" si="51"/>
        <v>5.7751073623953557E-3</v>
      </c>
      <c r="G117" s="59">
        <f t="shared" si="51"/>
        <v>4.4793014805121524E-3</v>
      </c>
      <c r="H117" s="59">
        <f t="shared" si="51"/>
        <v>3.5239218036164934E-3</v>
      </c>
      <c r="I117" s="59">
        <f t="shared" si="51"/>
        <v>4.8309175504672721E-3</v>
      </c>
      <c r="J117" s="59">
        <f t="shared" si="51"/>
        <v>5.3921054937068353E-3</v>
      </c>
      <c r="K117" s="59">
        <f t="shared" si="51"/>
        <v>5.7652202148439713E-3</v>
      </c>
      <c r="L117" s="59">
        <f t="shared" si="51"/>
        <v>6.024618170810095E-3</v>
      </c>
      <c r="M117" s="59">
        <f t="shared" si="51"/>
        <v>9.6356503429509029E-3</v>
      </c>
      <c r="N117" s="59">
        <f t="shared" si="51"/>
        <v>1.2117885679156167E-2</v>
      </c>
      <c r="O117" s="59">
        <f t="shared" si="51"/>
        <v>1.4938226732385399E-2</v>
      </c>
      <c r="P117" s="59">
        <f t="shared" si="51"/>
        <v>1.5905007411592391E-2</v>
      </c>
      <c r="Q117" s="59">
        <f t="shared" si="51"/>
        <v>1.5288588762725529E-2</v>
      </c>
      <c r="R117" s="60">
        <f t="shared" si="51"/>
        <v>1.4125892593391856E-2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 t="e">
        <f>SUM(D111:D112)</f>
        <v>#DIV/0!</v>
      </c>
      <c r="E118" s="61">
        <f t="shared" ref="E118:R118" si="52">SUM(E111:E112)</f>
        <v>0.92902515063596791</v>
      </c>
      <c r="F118" s="61">
        <f t="shared" si="52"/>
        <v>0.9358272529478624</v>
      </c>
      <c r="G118" s="61">
        <f t="shared" si="52"/>
        <v>0.94111984367332491</v>
      </c>
      <c r="H118" s="61">
        <f t="shared" si="52"/>
        <v>0.95438706708120424</v>
      </c>
      <c r="I118" s="61">
        <f t="shared" si="52"/>
        <v>0.93747431024978267</v>
      </c>
      <c r="J118" s="61">
        <f t="shared" si="52"/>
        <v>0.93058146888106619</v>
      </c>
      <c r="K118" s="61">
        <f t="shared" si="52"/>
        <v>0.92632594293135295</v>
      </c>
      <c r="L118" s="61">
        <f t="shared" si="52"/>
        <v>0.92330327664231127</v>
      </c>
      <c r="M118" s="61">
        <f t="shared" si="52"/>
        <v>0.88391141688066266</v>
      </c>
      <c r="N118" s="61">
        <f t="shared" si="52"/>
        <v>0.85711770026891443</v>
      </c>
      <c r="O118" s="61">
        <f t="shared" si="52"/>
        <v>0.82687598147771724</v>
      </c>
      <c r="P118" s="61">
        <f t="shared" si="52"/>
        <v>0.81707797257245085</v>
      </c>
      <c r="Q118" s="61">
        <f t="shared" si="52"/>
        <v>0.82468954475073319</v>
      </c>
      <c r="R118" s="62">
        <f t="shared" si="52"/>
        <v>0.83815979834154275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 t="e">
        <f>SUM(D111:D117)</f>
        <v>#DIV/0!</v>
      </c>
      <c r="E119" s="45">
        <f t="shared" ref="E119:R119" si="53">SUM(E111:E117)</f>
        <v>1</v>
      </c>
      <c r="F119" s="45">
        <f t="shared" si="53"/>
        <v>0.99999999999999989</v>
      </c>
      <c r="G119" s="45">
        <f t="shared" si="53"/>
        <v>1</v>
      </c>
      <c r="H119" s="45">
        <f t="shared" si="53"/>
        <v>1</v>
      </c>
      <c r="I119" s="45">
        <f t="shared" si="53"/>
        <v>1</v>
      </c>
      <c r="J119" s="45">
        <f t="shared" si="53"/>
        <v>0.99999999999999989</v>
      </c>
      <c r="K119" s="45">
        <f t="shared" si="53"/>
        <v>1.0000000000000002</v>
      </c>
      <c r="L119" s="45">
        <f t="shared" si="53"/>
        <v>0.99999999999999989</v>
      </c>
      <c r="M119" s="45">
        <f t="shared" si="53"/>
        <v>1</v>
      </c>
      <c r="N119" s="45">
        <f t="shared" si="53"/>
        <v>0.99999999999999989</v>
      </c>
      <c r="O119" s="45">
        <f t="shared" si="53"/>
        <v>1</v>
      </c>
      <c r="P119" s="45">
        <f t="shared" si="53"/>
        <v>1</v>
      </c>
      <c r="Q119" s="45">
        <f t="shared" si="53"/>
        <v>0.99999999999999989</v>
      </c>
      <c r="R119" s="45">
        <f t="shared" si="53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X127"/>
  <sheetViews>
    <sheetView topLeftCell="F1" zoomScale="42" zoomScaleNormal="42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31</v>
      </c>
      <c r="D4" t="s">
        <v>118</v>
      </c>
      <c r="E4" t="s">
        <v>119</v>
      </c>
      <c r="F4">
        <v>4.5999999999999996</v>
      </c>
      <c r="G4">
        <v>4.5999999999999996</v>
      </c>
      <c r="H4">
        <v>4.5999999999999996</v>
      </c>
      <c r="I4">
        <v>4.5999999999999996</v>
      </c>
      <c r="J4">
        <v>4.5999999999999996</v>
      </c>
      <c r="K4">
        <v>4.5999999999999996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7.5</v>
      </c>
      <c r="AN4" s="77">
        <f t="shared" ref="AN4:AN5" si="0">G10</f>
        <v>12.7</v>
      </c>
      <c r="AP4" s="77">
        <f>H10</f>
        <v>9.5</v>
      </c>
      <c r="AQ4" s="77">
        <f>0.5*(AP4+AR4)</f>
        <v>7.25</v>
      </c>
      <c r="AR4" s="77">
        <f>I10</f>
        <v>5</v>
      </c>
      <c r="AT4" s="84">
        <f t="shared" ref="AT4:AW11" si="1">($AX$3-AT$3)/($AX$3-$AR$3)*$AR4+(AT$3-$AR$3)/($AX$3-$AR$3)*$AX4</f>
        <v>4.2</v>
      </c>
      <c r="AU4" s="84">
        <f t="shared" si="1"/>
        <v>3.4</v>
      </c>
      <c r="AV4" s="84">
        <f t="shared" si="1"/>
        <v>2.6</v>
      </c>
      <c r="AW4" s="84">
        <f t="shared" si="1"/>
        <v>1.8</v>
      </c>
      <c r="AX4" s="77">
        <f>J10</f>
        <v>1</v>
      </c>
    </row>
    <row r="5" spans="1:50" x14ac:dyDescent="0.35">
      <c r="A5" t="s">
        <v>11</v>
      </c>
      <c r="B5" t="s">
        <v>12</v>
      </c>
      <c r="C5" t="s">
        <v>31</v>
      </c>
      <c r="D5" t="s">
        <v>118</v>
      </c>
      <c r="E5" t="s">
        <v>119</v>
      </c>
      <c r="F5">
        <v>31.2</v>
      </c>
      <c r="G5">
        <v>59.8</v>
      </c>
      <c r="H5">
        <v>65.599999999999994</v>
      </c>
      <c r="I5">
        <v>70.5</v>
      </c>
      <c r="J5">
        <v>75.2</v>
      </c>
      <c r="K5">
        <v>38.700000000000003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2.5</v>
      </c>
      <c r="AN5" s="77">
        <f t="shared" si="0"/>
        <v>4.2</v>
      </c>
      <c r="AP5" s="77">
        <f>H11</f>
        <v>3.2</v>
      </c>
      <c r="AQ5" s="77">
        <f t="shared" ref="AQ5:AQ11" si="2">0.5*(AP5+AR5)</f>
        <v>2.4500000000000002</v>
      </c>
      <c r="AR5" s="77">
        <f>I11</f>
        <v>1.7</v>
      </c>
      <c r="AT5" s="84">
        <f t="shared" si="1"/>
        <v>1.4200000000000002</v>
      </c>
      <c r="AU5" s="84">
        <f t="shared" si="1"/>
        <v>1.1400000000000001</v>
      </c>
      <c r="AV5" s="84">
        <f t="shared" si="1"/>
        <v>0.8600000000000001</v>
      </c>
      <c r="AW5" s="84">
        <f t="shared" si="1"/>
        <v>0.58000000000000007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31</v>
      </c>
      <c r="D6" t="s">
        <v>118</v>
      </c>
      <c r="E6" t="s">
        <v>119</v>
      </c>
      <c r="F6">
        <v>51.4</v>
      </c>
      <c r="G6">
        <v>7.2</v>
      </c>
      <c r="H6">
        <v>5.4</v>
      </c>
      <c r="I6">
        <v>3</v>
      </c>
      <c r="J6">
        <v>2.7</v>
      </c>
      <c r="K6">
        <v>54.5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31.2</v>
      </c>
      <c r="AN6" s="77">
        <f t="shared" ref="AN6:AN8" si="3">G5</f>
        <v>59.8</v>
      </c>
      <c r="AP6" s="77">
        <f>H5</f>
        <v>65.599999999999994</v>
      </c>
      <c r="AQ6" s="77">
        <f t="shared" si="2"/>
        <v>68.05</v>
      </c>
      <c r="AR6" s="77">
        <f>I5</f>
        <v>70.5</v>
      </c>
      <c r="AT6" s="84">
        <f t="shared" si="1"/>
        <v>71.440000000000012</v>
      </c>
      <c r="AU6" s="84">
        <f t="shared" si="1"/>
        <v>72.38</v>
      </c>
      <c r="AV6" s="84">
        <f t="shared" si="1"/>
        <v>73.319999999999993</v>
      </c>
      <c r="AW6" s="84">
        <f t="shared" si="1"/>
        <v>74.260000000000005</v>
      </c>
      <c r="AX6" s="77">
        <f>J5</f>
        <v>75.2</v>
      </c>
    </row>
    <row r="7" spans="1:50" x14ac:dyDescent="0.35">
      <c r="A7" t="s">
        <v>45</v>
      </c>
      <c r="B7" t="s">
        <v>12</v>
      </c>
      <c r="C7" t="s">
        <v>31</v>
      </c>
      <c r="D7" t="s">
        <v>118</v>
      </c>
      <c r="E7" t="s">
        <v>119</v>
      </c>
      <c r="F7">
        <v>0.6</v>
      </c>
      <c r="G7">
        <v>1.8</v>
      </c>
      <c r="H7">
        <v>1.9</v>
      </c>
      <c r="I7">
        <v>1.9</v>
      </c>
      <c r="J7">
        <v>1.3</v>
      </c>
      <c r="K7">
        <v>0.2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51.4</v>
      </c>
      <c r="AN7" s="77">
        <f t="shared" si="3"/>
        <v>7.2</v>
      </c>
      <c r="AP7" s="77">
        <f>H6</f>
        <v>5.4</v>
      </c>
      <c r="AQ7" s="77">
        <f t="shared" si="2"/>
        <v>4.2</v>
      </c>
      <c r="AR7" s="77">
        <f>I6</f>
        <v>3</v>
      </c>
      <c r="AT7" s="84">
        <f t="shared" si="1"/>
        <v>2.9400000000000004</v>
      </c>
      <c r="AU7" s="84">
        <f t="shared" si="1"/>
        <v>2.88</v>
      </c>
      <c r="AV7" s="84">
        <f t="shared" si="1"/>
        <v>2.8200000000000003</v>
      </c>
      <c r="AW7" s="84">
        <f t="shared" si="1"/>
        <v>2.7600000000000002</v>
      </c>
      <c r="AX7" s="77">
        <f>J6</f>
        <v>2.7</v>
      </c>
    </row>
    <row r="8" spans="1:50" x14ac:dyDescent="0.35">
      <c r="A8" t="s">
        <v>8</v>
      </c>
      <c r="B8" t="s">
        <v>12</v>
      </c>
      <c r="C8" t="s">
        <v>31</v>
      </c>
      <c r="D8" t="s">
        <v>118</v>
      </c>
      <c r="E8" t="s">
        <v>119</v>
      </c>
      <c r="F8">
        <v>2.2000000000000002</v>
      </c>
      <c r="G8">
        <v>9.4</v>
      </c>
      <c r="H8">
        <v>9.5</v>
      </c>
      <c r="I8">
        <v>13.1</v>
      </c>
      <c r="J8">
        <v>14.6</v>
      </c>
      <c r="K8">
        <v>0.7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0.6</v>
      </c>
      <c r="AN8" s="77">
        <f t="shared" si="3"/>
        <v>1.8</v>
      </c>
      <c r="AP8" s="77">
        <f>H7</f>
        <v>1.9</v>
      </c>
      <c r="AQ8" s="77">
        <f t="shared" si="2"/>
        <v>1.9</v>
      </c>
      <c r="AR8" s="77">
        <f>I7</f>
        <v>1.9</v>
      </c>
      <c r="AT8" s="84">
        <f t="shared" si="1"/>
        <v>1.78</v>
      </c>
      <c r="AU8" s="84">
        <f t="shared" si="1"/>
        <v>1.66</v>
      </c>
      <c r="AV8" s="84">
        <f t="shared" si="1"/>
        <v>1.54</v>
      </c>
      <c r="AW8" s="84">
        <f t="shared" si="1"/>
        <v>1.42</v>
      </c>
      <c r="AX8" s="77">
        <f>J7</f>
        <v>1.3</v>
      </c>
    </row>
    <row r="9" spans="1:50" x14ac:dyDescent="0.35">
      <c r="A9" t="s">
        <v>44</v>
      </c>
      <c r="B9" t="s">
        <v>12</v>
      </c>
      <c r="C9" t="s">
        <v>31</v>
      </c>
      <c r="D9" t="s">
        <v>118</v>
      </c>
      <c r="E9" t="s">
        <v>119</v>
      </c>
      <c r="F9">
        <v>0</v>
      </c>
      <c r="G9">
        <v>0.2</v>
      </c>
      <c r="H9">
        <v>0.2</v>
      </c>
      <c r="I9">
        <v>0.2</v>
      </c>
      <c r="J9">
        <v>0.3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0.2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0.22000000000000003</v>
      </c>
      <c r="AU9" s="84">
        <f t="shared" si="1"/>
        <v>0.24</v>
      </c>
      <c r="AV9" s="84">
        <f t="shared" si="1"/>
        <v>0.26</v>
      </c>
      <c r="AW9" s="84">
        <f t="shared" si="1"/>
        <v>0.28000000000000003</v>
      </c>
      <c r="AX9" s="77">
        <f>J9</f>
        <v>0.3</v>
      </c>
    </row>
    <row r="10" spans="1:50" x14ac:dyDescent="0.35">
      <c r="A10" t="s">
        <v>80</v>
      </c>
      <c r="B10" t="s">
        <v>12</v>
      </c>
      <c r="C10" t="s">
        <v>31</v>
      </c>
      <c r="D10" t="s">
        <v>118</v>
      </c>
      <c r="E10" t="s">
        <v>119</v>
      </c>
      <c r="F10">
        <v>7.5</v>
      </c>
      <c r="G10">
        <v>12.7</v>
      </c>
      <c r="H10">
        <v>9.5</v>
      </c>
      <c r="I10">
        <v>5</v>
      </c>
      <c r="J10">
        <v>1</v>
      </c>
      <c r="K10">
        <v>1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2.2000000000000002</v>
      </c>
      <c r="AN10" s="77">
        <f t="shared" ref="AN10" si="5">G8</f>
        <v>9.4</v>
      </c>
      <c r="AP10" s="77">
        <f>H8</f>
        <v>9.5</v>
      </c>
      <c r="AQ10" s="77">
        <f t="shared" si="2"/>
        <v>11.3</v>
      </c>
      <c r="AR10" s="77">
        <f>I8</f>
        <v>13.1</v>
      </c>
      <c r="AT10" s="84">
        <f t="shared" si="1"/>
        <v>13.4</v>
      </c>
      <c r="AU10" s="84">
        <f t="shared" si="1"/>
        <v>13.7</v>
      </c>
      <c r="AV10" s="84">
        <f t="shared" si="1"/>
        <v>14</v>
      </c>
      <c r="AW10" s="84">
        <f t="shared" si="1"/>
        <v>14.3</v>
      </c>
      <c r="AX10" s="77">
        <f>J8</f>
        <v>14.6</v>
      </c>
    </row>
    <row r="11" spans="1:50" x14ac:dyDescent="0.35">
      <c r="A11" t="s">
        <v>81</v>
      </c>
      <c r="B11" t="s">
        <v>12</v>
      </c>
      <c r="C11" t="s">
        <v>31</v>
      </c>
      <c r="D11" t="s">
        <v>118</v>
      </c>
      <c r="E11" t="s">
        <v>119</v>
      </c>
      <c r="F11">
        <v>2.5</v>
      </c>
      <c r="G11">
        <v>4.2</v>
      </c>
      <c r="H11">
        <v>3.2</v>
      </c>
      <c r="I11">
        <v>1.7</v>
      </c>
      <c r="J11">
        <v>0.3</v>
      </c>
      <c r="K11">
        <v>0.3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4.5999999999999996</v>
      </c>
      <c r="AN11" s="77">
        <f t="shared" ref="AN11" si="6">G4</f>
        <v>4.5999999999999996</v>
      </c>
      <c r="AP11" s="77">
        <f>H4</f>
        <v>4.5999999999999996</v>
      </c>
      <c r="AQ11" s="77">
        <f t="shared" si="2"/>
        <v>4.5999999999999996</v>
      </c>
      <c r="AR11" s="77">
        <f>I4</f>
        <v>4.5999999999999996</v>
      </c>
      <c r="AT11" s="84">
        <f t="shared" si="1"/>
        <v>4.5999999999999996</v>
      </c>
      <c r="AU11" s="84">
        <f t="shared" si="1"/>
        <v>4.5999999999999996</v>
      </c>
      <c r="AV11" s="84">
        <f t="shared" si="1"/>
        <v>4.5999999999999996</v>
      </c>
      <c r="AW11" s="84">
        <f t="shared" si="1"/>
        <v>4.5999999999999996</v>
      </c>
      <c r="AX11" s="77">
        <f>J4</f>
        <v>4.5999999999999996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99.999999999999986</v>
      </c>
      <c r="G12" s="28">
        <f t="shared" si="7"/>
        <v>99.9</v>
      </c>
      <c r="H12" s="28">
        <f t="shared" si="7"/>
        <v>99.9</v>
      </c>
      <c r="I12" s="28">
        <f t="shared" si="7"/>
        <v>100</v>
      </c>
      <c r="J12" s="28">
        <f t="shared" si="7"/>
        <v>99.999999999999986</v>
      </c>
      <c r="K12" s="28">
        <f t="shared" si="7"/>
        <v>100.00000000000001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31</v>
      </c>
      <c r="D17" t="s">
        <v>118</v>
      </c>
      <c r="E17" t="s">
        <v>119</v>
      </c>
      <c r="F17">
        <v>4.5999999999999996</v>
      </c>
      <c r="G17">
        <v>4.5999999999999996</v>
      </c>
      <c r="H17">
        <v>4.8</v>
      </c>
      <c r="I17">
        <v>5.3</v>
      </c>
      <c r="J17">
        <v>6.4</v>
      </c>
      <c r="K17">
        <v>7.5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7.5</v>
      </c>
      <c r="AM17" s="77">
        <f>0.5*(AL17+AN17)</f>
        <v>10.1</v>
      </c>
      <c r="AN17" s="77">
        <f t="shared" ref="AN17:AN18" si="8">G23</f>
        <v>12.7</v>
      </c>
      <c r="AO17" s="77">
        <f>0.5*(AN17+AP17)</f>
        <v>12.25</v>
      </c>
      <c r="AP17" s="77">
        <f>H23</f>
        <v>11.8</v>
      </c>
      <c r="AQ17" s="77">
        <f>0.5*(AP17+AR17)</f>
        <v>10.8</v>
      </c>
      <c r="AR17" s="77">
        <f>I23</f>
        <v>9.8000000000000007</v>
      </c>
      <c r="AS17" s="77">
        <f>AR42</f>
        <v>13.100000000000001</v>
      </c>
      <c r="AT17" s="84">
        <f t="shared" ref="AT17:AW24" si="9">($AX$3-AT$3)/($AX$3-$AR$3)*$AR17+(AT$3-$AR$3)/($AX$3-$AR$3)*$AX17</f>
        <v>8.82</v>
      </c>
      <c r="AU17" s="84">
        <f t="shared" si="9"/>
        <v>7.84</v>
      </c>
      <c r="AV17" s="84">
        <f t="shared" si="9"/>
        <v>6.86</v>
      </c>
      <c r="AW17" s="84">
        <f t="shared" si="9"/>
        <v>5.8800000000000008</v>
      </c>
      <c r="AX17" s="77">
        <f>J23</f>
        <v>4.9000000000000004</v>
      </c>
    </row>
    <row r="18" spans="1:50" x14ac:dyDescent="0.35">
      <c r="A18" t="s">
        <v>11</v>
      </c>
      <c r="B18" t="s">
        <v>12</v>
      </c>
      <c r="C18" t="s">
        <v>31</v>
      </c>
      <c r="D18" t="s">
        <v>118</v>
      </c>
      <c r="E18" t="s">
        <v>119</v>
      </c>
      <c r="F18">
        <v>31.2</v>
      </c>
      <c r="G18">
        <v>59.8</v>
      </c>
      <c r="H18">
        <v>62.3</v>
      </c>
      <c r="I18">
        <v>67.2</v>
      </c>
      <c r="J18">
        <v>79.599999999999994</v>
      </c>
      <c r="K18">
        <v>91.9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2.5</v>
      </c>
      <c r="AM18" s="77">
        <f>0.5*(AL18+AN18)</f>
        <v>3.35</v>
      </c>
      <c r="AN18" s="77">
        <f t="shared" si="8"/>
        <v>4.2</v>
      </c>
      <c r="AO18" s="77">
        <f>0.5*(AN18+AP18)</f>
        <v>4.05</v>
      </c>
      <c r="AP18" s="77">
        <f>H24</f>
        <v>3.9</v>
      </c>
      <c r="AQ18" s="77">
        <f t="shared" ref="AQ18:AQ24" si="10">0.5*(AP18+AR18)</f>
        <v>3.5999999999999996</v>
      </c>
      <c r="AR18" s="77">
        <f>I24</f>
        <v>3.3</v>
      </c>
      <c r="AT18" s="84">
        <f t="shared" si="9"/>
        <v>2.96</v>
      </c>
      <c r="AU18" s="84">
        <f t="shared" si="9"/>
        <v>2.62</v>
      </c>
      <c r="AV18" s="84">
        <f t="shared" si="9"/>
        <v>2.2800000000000002</v>
      </c>
      <c r="AW18" s="84">
        <f t="shared" si="9"/>
        <v>1.9400000000000004</v>
      </c>
      <c r="AX18" s="77">
        <f>J24</f>
        <v>1.6</v>
      </c>
    </row>
    <row r="19" spans="1:50" x14ac:dyDescent="0.35">
      <c r="A19" t="s">
        <v>10</v>
      </c>
      <c r="B19" t="s">
        <v>12</v>
      </c>
      <c r="C19" t="s">
        <v>31</v>
      </c>
      <c r="D19" t="s">
        <v>118</v>
      </c>
      <c r="E19" t="s">
        <v>119</v>
      </c>
      <c r="F19">
        <v>51.4</v>
      </c>
      <c r="G19">
        <v>7.2</v>
      </c>
      <c r="H19">
        <v>6.7</v>
      </c>
      <c r="I19">
        <v>5.6</v>
      </c>
      <c r="J19">
        <v>3</v>
      </c>
      <c r="K19">
        <v>0.5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31.2</v>
      </c>
      <c r="AM19" s="85">
        <f>AL43</f>
        <v>52.269722344645217</v>
      </c>
      <c r="AN19" s="77">
        <f t="shared" ref="AN19:AN21" si="11">G18</f>
        <v>59.8</v>
      </c>
      <c r="AO19" s="85">
        <f>AN43</f>
        <v>49.871023215821154</v>
      </c>
      <c r="AP19" s="77">
        <f>H18</f>
        <v>62.3</v>
      </c>
      <c r="AQ19" s="77">
        <f t="shared" si="10"/>
        <v>64.75</v>
      </c>
      <c r="AR19" s="77">
        <f>I18</f>
        <v>67.2</v>
      </c>
      <c r="AS19" s="85">
        <f>AR43</f>
        <v>50.221043324491603</v>
      </c>
      <c r="AT19" s="84">
        <f t="shared" si="9"/>
        <v>69.680000000000007</v>
      </c>
      <c r="AU19" s="84">
        <f t="shared" si="9"/>
        <v>72.16</v>
      </c>
      <c r="AV19" s="84">
        <f t="shared" si="9"/>
        <v>74.64</v>
      </c>
      <c r="AW19" s="84">
        <f t="shared" si="9"/>
        <v>77.12</v>
      </c>
      <c r="AX19" s="77">
        <f>J18</f>
        <v>79.599999999999994</v>
      </c>
    </row>
    <row r="20" spans="1:50" x14ac:dyDescent="0.35">
      <c r="A20" t="s">
        <v>45</v>
      </c>
      <c r="B20" t="s">
        <v>12</v>
      </c>
      <c r="C20" t="s">
        <v>31</v>
      </c>
      <c r="D20" t="s">
        <v>118</v>
      </c>
      <c r="E20" t="s">
        <v>119</v>
      </c>
      <c r="F20">
        <v>0.6</v>
      </c>
      <c r="G20">
        <v>1.8</v>
      </c>
      <c r="H20">
        <v>1.7</v>
      </c>
      <c r="I20">
        <v>1.4</v>
      </c>
      <c r="J20">
        <v>0.7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51.4</v>
      </c>
      <c r="AM20" s="85">
        <f>AL44</f>
        <v>12.869105332745702</v>
      </c>
      <c r="AN20" s="77">
        <f t="shared" si="11"/>
        <v>7.2</v>
      </c>
      <c r="AO20" s="85">
        <f>AN44</f>
        <v>13.327601031814273</v>
      </c>
      <c r="AP20" s="77">
        <f>H19</f>
        <v>6.7</v>
      </c>
      <c r="AQ20" s="77">
        <f t="shared" si="10"/>
        <v>6.15</v>
      </c>
      <c r="AR20" s="77">
        <f>I19</f>
        <v>5.6</v>
      </c>
      <c r="AS20" s="85">
        <f>AR44</f>
        <v>12.732095490716182</v>
      </c>
      <c r="AT20" s="84">
        <f t="shared" si="9"/>
        <v>5.08</v>
      </c>
      <c r="AU20" s="84">
        <f t="shared" si="9"/>
        <v>4.5600000000000005</v>
      </c>
      <c r="AV20" s="84">
        <f t="shared" si="9"/>
        <v>4.0399999999999991</v>
      </c>
      <c r="AW20" s="84">
        <f t="shared" si="9"/>
        <v>3.5200000000000005</v>
      </c>
      <c r="AX20" s="77">
        <f>J19</f>
        <v>3</v>
      </c>
    </row>
    <row r="21" spans="1:50" ht="15" thickBot="1" x14ac:dyDescent="0.4">
      <c r="A21" t="s">
        <v>8</v>
      </c>
      <c r="B21" t="s">
        <v>12</v>
      </c>
      <c r="C21" t="s">
        <v>31</v>
      </c>
      <c r="D21" t="s">
        <v>118</v>
      </c>
      <c r="E21" t="s">
        <v>119</v>
      </c>
      <c r="F21">
        <v>2.2000000000000002</v>
      </c>
      <c r="G21">
        <v>9.4</v>
      </c>
      <c r="H21">
        <v>8.6999999999999993</v>
      </c>
      <c r="I21">
        <v>7.3</v>
      </c>
      <c r="J21">
        <v>3.7</v>
      </c>
      <c r="K21">
        <v>0.1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0.6</v>
      </c>
      <c r="AM21" s="85">
        <f>AL45</f>
        <v>8.3737329219920671</v>
      </c>
      <c r="AN21" s="77">
        <f t="shared" si="11"/>
        <v>1.8</v>
      </c>
      <c r="AO21" s="85">
        <f>AN45</f>
        <v>6.8787618228718834</v>
      </c>
      <c r="AP21" s="77">
        <f>H20</f>
        <v>1.7</v>
      </c>
      <c r="AQ21" s="77">
        <f t="shared" si="10"/>
        <v>1.5499999999999998</v>
      </c>
      <c r="AR21" s="77">
        <f>I20</f>
        <v>1.4</v>
      </c>
      <c r="AS21" s="85">
        <f>AR45</f>
        <v>4.8629531388152083</v>
      </c>
      <c r="AT21" s="84">
        <f t="shared" si="9"/>
        <v>1.2599999999999998</v>
      </c>
      <c r="AU21" s="84">
        <f t="shared" si="9"/>
        <v>1.1199999999999999</v>
      </c>
      <c r="AV21" s="84">
        <f t="shared" si="9"/>
        <v>0.98</v>
      </c>
      <c r="AW21" s="84">
        <f t="shared" si="9"/>
        <v>0.83999999999999986</v>
      </c>
      <c r="AX21" s="77">
        <f>J20</f>
        <v>0.7</v>
      </c>
    </row>
    <row r="22" spans="1:50" x14ac:dyDescent="0.35">
      <c r="A22" t="s">
        <v>44</v>
      </c>
      <c r="B22" t="s">
        <v>12</v>
      </c>
      <c r="C22" t="s">
        <v>31</v>
      </c>
      <c r="D22" t="s">
        <v>118</v>
      </c>
      <c r="E22" t="s">
        <v>119</v>
      </c>
      <c r="F22">
        <v>0</v>
      </c>
      <c r="G22">
        <v>0.2</v>
      </c>
      <c r="H22">
        <v>0.1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0.2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31</v>
      </c>
      <c r="D23" t="s">
        <v>118</v>
      </c>
      <c r="E23" t="s">
        <v>119</v>
      </c>
      <c r="F23">
        <v>7.5</v>
      </c>
      <c r="G23">
        <v>12.7</v>
      </c>
      <c r="H23">
        <v>11.8</v>
      </c>
      <c r="I23">
        <v>9.8000000000000007</v>
      </c>
      <c r="J23">
        <v>4.9000000000000004</v>
      </c>
      <c r="K23"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2.2000000000000002</v>
      </c>
      <c r="AM23" s="85">
        <f>AL46</f>
        <v>14.720141031291318</v>
      </c>
      <c r="AN23" s="77">
        <f t="shared" ref="AN23" si="13">G21</f>
        <v>9.4</v>
      </c>
      <c r="AO23" s="85">
        <f>AN46</f>
        <v>15.821152192605329</v>
      </c>
      <c r="AP23" s="77">
        <f>H21</f>
        <v>8.6999999999999993</v>
      </c>
      <c r="AQ23" s="77">
        <f t="shared" si="10"/>
        <v>8</v>
      </c>
      <c r="AR23" s="77">
        <f>I21</f>
        <v>7.3</v>
      </c>
      <c r="AS23" s="85">
        <f>AR46</f>
        <v>20.601237842617152</v>
      </c>
      <c r="AT23" s="84">
        <f t="shared" si="9"/>
        <v>6.58</v>
      </c>
      <c r="AU23" s="84">
        <f t="shared" si="9"/>
        <v>5.86</v>
      </c>
      <c r="AV23" s="84">
        <f t="shared" si="9"/>
        <v>5.1400000000000006</v>
      </c>
      <c r="AW23" s="84">
        <f t="shared" si="9"/>
        <v>4.42</v>
      </c>
      <c r="AX23" s="77">
        <f>J21</f>
        <v>3.7</v>
      </c>
    </row>
    <row r="24" spans="1:50" x14ac:dyDescent="0.35">
      <c r="A24" t="s">
        <v>81</v>
      </c>
      <c r="B24" t="s">
        <v>12</v>
      </c>
      <c r="C24" t="s">
        <v>31</v>
      </c>
      <c r="D24" t="s">
        <v>118</v>
      </c>
      <c r="E24" t="s">
        <v>119</v>
      </c>
      <c r="F24">
        <v>2.5</v>
      </c>
      <c r="G24">
        <v>4.2</v>
      </c>
      <c r="H24">
        <v>3.9</v>
      </c>
      <c r="I24">
        <v>3.3</v>
      </c>
      <c r="J24">
        <v>1.6</v>
      </c>
      <c r="K24"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4.5999999999999996</v>
      </c>
      <c r="AN24" s="77">
        <f t="shared" ref="AN24" si="14">G17</f>
        <v>4.5999999999999996</v>
      </c>
      <c r="AP24" s="77">
        <f>H17</f>
        <v>4.8</v>
      </c>
      <c r="AQ24" s="77">
        <f t="shared" si="10"/>
        <v>5.05</v>
      </c>
      <c r="AR24" s="77">
        <f>I17</f>
        <v>5.3</v>
      </c>
      <c r="AS24" s="85"/>
      <c r="AT24" s="84">
        <f t="shared" si="9"/>
        <v>5.5200000000000005</v>
      </c>
      <c r="AU24" s="84">
        <f t="shared" si="9"/>
        <v>5.74</v>
      </c>
      <c r="AV24" s="84">
        <f t="shared" si="9"/>
        <v>5.96</v>
      </c>
      <c r="AW24" s="84">
        <f t="shared" si="9"/>
        <v>6.1800000000000015</v>
      </c>
      <c r="AX24" s="77">
        <f>J17</f>
        <v>6.4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99.999999999999986</v>
      </c>
      <c r="G25" s="28">
        <f t="shared" si="15"/>
        <v>99.9</v>
      </c>
      <c r="H25" s="28">
        <f t="shared" si="15"/>
        <v>100</v>
      </c>
      <c r="I25" s="28">
        <f t="shared" si="15"/>
        <v>99.999999999999986</v>
      </c>
      <c r="J25" s="28">
        <f t="shared" si="15"/>
        <v>100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NES</v>
      </c>
      <c r="D30" s="5" t="s">
        <v>14</v>
      </c>
      <c r="E30" s="5" t="s">
        <v>15</v>
      </c>
      <c r="F30" s="5">
        <f t="shared" ref="F30:K36" si="16">F18-F5</f>
        <v>-9.9999999999999645E-2</v>
      </c>
      <c r="G30" s="75">
        <f t="shared" si="16"/>
        <v>0</v>
      </c>
      <c r="H30" s="75">
        <f t="shared" si="16"/>
        <v>-0.90000000000000036</v>
      </c>
      <c r="I30" s="75">
        <f t="shared" si="16"/>
        <v>-6.1</v>
      </c>
      <c r="J30" s="75">
        <f t="shared" si="16"/>
        <v>-11.4</v>
      </c>
      <c r="K30" s="75">
        <f t="shared" si="16"/>
        <v>-0.6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NES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-0.1</v>
      </c>
      <c r="I31" s="75">
        <f t="shared" si="16"/>
        <v>-0.1</v>
      </c>
      <c r="J31" s="75">
        <f t="shared" si="16"/>
        <v>-0.19999999999999998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NES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-0.19999999999999996</v>
      </c>
      <c r="I32" s="75">
        <f t="shared" si="16"/>
        <v>-0.5</v>
      </c>
      <c r="J32" s="75">
        <f t="shared" si="16"/>
        <v>-0.59999999999999987</v>
      </c>
      <c r="K32" s="75">
        <f t="shared" si="16"/>
        <v>-0.2</v>
      </c>
    </row>
    <row r="33" spans="1:46" x14ac:dyDescent="0.35">
      <c r="A33" s="5" t="s">
        <v>10</v>
      </c>
      <c r="B33" s="5" t="s">
        <v>53</v>
      </c>
      <c r="C33" s="5" t="str">
        <f>C7</f>
        <v>NES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1.2999999999999998</v>
      </c>
      <c r="I33" s="75">
        <f t="shared" si="16"/>
        <v>2.7</v>
      </c>
      <c r="J33" s="75">
        <f t="shared" si="16"/>
        <v>0.30000000000000027</v>
      </c>
      <c r="K33" s="75">
        <f t="shared" si="16"/>
        <v>-56.6</v>
      </c>
    </row>
    <row r="34" spans="1:46" x14ac:dyDescent="0.35">
      <c r="A34" s="5" t="s">
        <v>11</v>
      </c>
      <c r="B34" s="5" t="s">
        <v>53</v>
      </c>
      <c r="C34" s="5" t="str">
        <f>C6</f>
        <v>NES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-3.2999999999999972</v>
      </c>
      <c r="I34" s="75">
        <f t="shared" si="16"/>
        <v>-2.7000000000000028</v>
      </c>
      <c r="J34" s="75">
        <f t="shared" si="16"/>
        <v>6.5</v>
      </c>
      <c r="K34" s="75">
        <f t="shared" si="16"/>
        <v>58.900000000000006</v>
      </c>
    </row>
    <row r="35" spans="1:46" x14ac:dyDescent="0.35">
      <c r="A35" s="33" t="s">
        <v>80</v>
      </c>
      <c r="B35" s="5" t="s">
        <v>53</v>
      </c>
      <c r="C35" s="5" t="str">
        <f>C5</f>
        <v>NES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0.79999999999999982</v>
      </c>
      <c r="I35" s="75">
        <f t="shared" si="16"/>
        <v>1.7</v>
      </c>
      <c r="J35" s="75">
        <f t="shared" si="16"/>
        <v>1.4</v>
      </c>
      <c r="K35" s="75">
        <f t="shared" si="16"/>
        <v>-0.3</v>
      </c>
    </row>
    <row r="36" spans="1:46" x14ac:dyDescent="0.35">
      <c r="A36" s="10" t="s">
        <v>81</v>
      </c>
      <c r="B36" s="10" t="s">
        <v>53</v>
      </c>
      <c r="C36" s="10" t="str">
        <f>C10</f>
        <v>NES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2.3000000000000007</v>
      </c>
      <c r="I36" s="10">
        <f t="shared" si="16"/>
        <v>5.1000000000000005</v>
      </c>
      <c r="J36" s="10">
        <f t="shared" si="16"/>
        <v>4.0999999999999996</v>
      </c>
      <c r="K36" s="10">
        <f t="shared" si="16"/>
        <v>-1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-9.9999999999999645E-2</v>
      </c>
      <c r="G37" s="2">
        <f t="shared" ref="G37" si="17">SUM(G30:G36)</f>
        <v>0</v>
      </c>
      <c r="H37" s="2">
        <f t="shared" ref="H37" si="18">SUM(H30:H36)</f>
        <v>-9.999999999999698E-2</v>
      </c>
      <c r="I37" s="2">
        <f t="shared" ref="I37" si="19">SUM(I30:I36)</f>
        <v>9.9999999999998757E-2</v>
      </c>
      <c r="J37" s="2">
        <f t="shared" ref="J37" si="20">SUM(J30:J36)</f>
        <v>0.10000000000000098</v>
      </c>
      <c r="K37" s="2">
        <f>SUM(K30:K36)</f>
        <v>0.20000000000000706</v>
      </c>
    </row>
    <row r="39" spans="1:46" ht="21" x14ac:dyDescent="0.5">
      <c r="A39" s="32" t="s">
        <v>69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31</v>
      </c>
      <c r="D42" t="s">
        <v>51</v>
      </c>
      <c r="E42" t="s">
        <v>52</v>
      </c>
      <c r="F42">
        <v>16.7</v>
      </c>
      <c r="G42">
        <v>18.399999999999999</v>
      </c>
      <c r="H42">
        <v>19.5</v>
      </c>
      <c r="I42">
        <v>23.3</v>
      </c>
      <c r="J42">
        <v>25.2</v>
      </c>
      <c r="AK42" s="77" t="s">
        <v>138</v>
      </c>
      <c r="AL42" s="77">
        <f>0.5*(AL17+AN17+AL18+AN18)</f>
        <v>13.45</v>
      </c>
      <c r="AN42" s="77">
        <f>0.5*(AN17+AP17+AN18+AP18)</f>
        <v>16.3</v>
      </c>
      <c r="AR42" s="77">
        <f>AR17+AR18</f>
        <v>13.100000000000001</v>
      </c>
    </row>
    <row r="43" spans="1:46" x14ac:dyDescent="0.35">
      <c r="A43" t="s">
        <v>9</v>
      </c>
      <c r="B43" t="s">
        <v>12</v>
      </c>
      <c r="C43" t="s">
        <v>31</v>
      </c>
      <c r="D43" t="s">
        <v>51</v>
      </c>
      <c r="E43" t="s">
        <v>52</v>
      </c>
      <c r="F43">
        <v>9.5</v>
      </c>
      <c r="G43">
        <v>8</v>
      </c>
      <c r="H43">
        <v>7.3</v>
      </c>
      <c r="I43">
        <v>5.5</v>
      </c>
      <c r="J43">
        <v>5.3</v>
      </c>
      <c r="AK43" s="77" t="s">
        <v>85</v>
      </c>
      <c r="AL43" s="85">
        <f>100*F45/(100+AL$42)</f>
        <v>52.269722344645217</v>
      </c>
      <c r="AM43" s="85"/>
      <c r="AN43" s="85">
        <f>100*G45/(100+AN$42)</f>
        <v>49.871023215821154</v>
      </c>
      <c r="AO43" s="85"/>
      <c r="AR43" s="85">
        <f>100*I45/(100+AR$42)</f>
        <v>50.221043324491603</v>
      </c>
    </row>
    <row r="44" spans="1:46" x14ac:dyDescent="0.35">
      <c r="A44" t="s">
        <v>10</v>
      </c>
      <c r="B44" t="s">
        <v>12</v>
      </c>
      <c r="C44" t="s">
        <v>31</v>
      </c>
      <c r="D44" t="s">
        <v>51</v>
      </c>
      <c r="E44" t="s">
        <v>52</v>
      </c>
      <c r="F44">
        <v>14.6</v>
      </c>
      <c r="G44">
        <v>15.5</v>
      </c>
      <c r="H44">
        <v>15.3</v>
      </c>
      <c r="I44">
        <v>14.4</v>
      </c>
      <c r="J44">
        <v>14.3</v>
      </c>
      <c r="AK44" s="77" t="s">
        <v>86</v>
      </c>
      <c r="AL44" s="85">
        <f>100*F44/(100+AL$42)</f>
        <v>12.869105332745702</v>
      </c>
      <c r="AM44" s="85"/>
      <c r="AN44" s="85">
        <f>100*G44/(100+AN$42)</f>
        <v>13.327601031814273</v>
      </c>
      <c r="AO44" s="85"/>
      <c r="AR44" s="85">
        <f>100*I44/(100+AR$42)</f>
        <v>12.732095490716182</v>
      </c>
    </row>
    <row r="45" spans="1:46" x14ac:dyDescent="0.35">
      <c r="A45" t="s">
        <v>11</v>
      </c>
      <c r="B45" t="s">
        <v>12</v>
      </c>
      <c r="C45" t="s">
        <v>31</v>
      </c>
      <c r="D45" t="s">
        <v>51</v>
      </c>
      <c r="E45" t="s">
        <v>52</v>
      </c>
      <c r="F45">
        <v>59.3</v>
      </c>
      <c r="G45">
        <v>58</v>
      </c>
      <c r="H45">
        <v>57.9</v>
      </c>
      <c r="I45">
        <v>56.8</v>
      </c>
      <c r="J45">
        <v>55.2</v>
      </c>
      <c r="AK45" s="77" t="s">
        <v>87</v>
      </c>
      <c r="AL45" s="85">
        <f>100*F43/(100+AL$42)</f>
        <v>8.3737329219920671</v>
      </c>
      <c r="AM45" s="85"/>
      <c r="AN45" s="85">
        <f>100*G43/(100+AN$42)</f>
        <v>6.8787618228718834</v>
      </c>
      <c r="AO45" s="85"/>
      <c r="AR45" s="85">
        <f>100*I43/(100+AR$42)</f>
        <v>4.8629531388152083</v>
      </c>
    </row>
    <row r="46" spans="1:46" x14ac:dyDescent="0.35">
      <c r="AK46" s="77" t="s">
        <v>137</v>
      </c>
      <c r="AL46" s="85">
        <f>100*F42/(100+AL$42)</f>
        <v>14.720141031291318</v>
      </c>
      <c r="AM46" s="85"/>
      <c r="AN46" s="85">
        <f>100*G42/(100+AN$42)</f>
        <v>15.821152192605329</v>
      </c>
      <c r="AO46" s="85"/>
      <c r="AR46" s="85">
        <f>100*I42/(100+AR$42)</f>
        <v>20.601237842617152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0.55636933583768899</v>
      </c>
      <c r="E57">
        <v>0.58618166964004303</v>
      </c>
      <c r="F57">
        <v>0.59722853901242301</v>
      </c>
      <c r="G57">
        <v>0.60874218072904196</v>
      </c>
      <c r="H57">
        <v>0.62027663312516701</v>
      </c>
      <c r="I57">
        <v>0.63355991165249104</v>
      </c>
      <c r="J57">
        <v>0.64572432374801103</v>
      </c>
      <c r="K57">
        <v>0.65570875426639796</v>
      </c>
      <c r="L57">
        <v>0.66622294936398296</v>
      </c>
      <c r="M57">
        <v>0.67755258006696095</v>
      </c>
      <c r="N57">
        <v>0.68950357882291102</v>
      </c>
      <c r="O57">
        <v>0.71499938346060898</v>
      </c>
      <c r="P57">
        <v>0.74207945021968402</v>
      </c>
      <c r="Q57">
        <v>0.77069029149573798</v>
      </c>
      <c r="R57">
        <v>0.80027231952169697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0.150235935735235</v>
      </c>
      <c r="E58">
        <v>0.173572552993698</v>
      </c>
      <c r="F58">
        <v>0.184079866903331</v>
      </c>
      <c r="G58">
        <v>0.19810072627000599</v>
      </c>
      <c r="H58">
        <v>0.20652914747775999</v>
      </c>
      <c r="I58">
        <v>0.21346914941130599</v>
      </c>
      <c r="J58">
        <v>0.220785416771797</v>
      </c>
      <c r="K58">
        <v>0.22794825662273099</v>
      </c>
      <c r="L58">
        <v>0.235491493803104</v>
      </c>
      <c r="M58">
        <v>0.24457923178635399</v>
      </c>
      <c r="N58">
        <v>0.25473939016248298</v>
      </c>
      <c r="O58">
        <v>0.27719045577670498</v>
      </c>
      <c r="P58">
        <v>0.30164328499316501</v>
      </c>
      <c r="Q58">
        <v>0.32822830672132702</v>
      </c>
      <c r="R58">
        <v>0.35601177589413502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0.23761539170569801</v>
      </c>
      <c r="E59">
        <v>0.25961856140923401</v>
      </c>
      <c r="F59">
        <v>0.26546427728159899</v>
      </c>
      <c r="G59">
        <v>0.275245512416122</v>
      </c>
      <c r="H59">
        <v>0.284341243742395</v>
      </c>
      <c r="I59">
        <v>0.29240458746215098</v>
      </c>
      <c r="J59">
        <v>0.30139560421633999</v>
      </c>
      <c r="K59">
        <v>0.309994629321793</v>
      </c>
      <c r="L59">
        <v>0.31863907480061598</v>
      </c>
      <c r="M59">
        <v>0.32928625489332097</v>
      </c>
      <c r="N59">
        <v>0.34141901934734298</v>
      </c>
      <c r="O59">
        <v>0.36471469150962299</v>
      </c>
      <c r="P59">
        <v>0.38793297397775001</v>
      </c>
      <c r="Q59">
        <v>0.41334535838178799</v>
      </c>
      <c r="R59">
        <v>0.44039530330298499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0.211878366840798</v>
      </c>
      <c r="E60">
        <v>0.202754288656777</v>
      </c>
      <c r="F60">
        <v>0.19219609793268599</v>
      </c>
      <c r="G60">
        <v>0.20440273909409201</v>
      </c>
      <c r="H60">
        <v>0.207986470986783</v>
      </c>
      <c r="I60">
        <v>0.20529398439572</v>
      </c>
      <c r="J60">
        <v>0.21006995950615301</v>
      </c>
      <c r="K60">
        <v>0.21004552894019199</v>
      </c>
      <c r="L60">
        <v>0.208335446112967</v>
      </c>
      <c r="M60">
        <v>0.215690174693739</v>
      </c>
      <c r="N60">
        <v>0.22453153958313701</v>
      </c>
      <c r="O60">
        <v>0.23325840025017</v>
      </c>
      <c r="P60">
        <v>0.240553251358569</v>
      </c>
      <c r="Q60">
        <v>0.245399976891717</v>
      </c>
      <c r="R60">
        <v>0.24803872391895601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0.26768387904901703</v>
      </c>
      <c r="E61">
        <v>0.27575288575680201</v>
      </c>
      <c r="F61">
        <v>0.277388040731675</v>
      </c>
      <c r="G61">
        <v>0.27804556318293699</v>
      </c>
      <c r="H61">
        <v>0.27917298588755701</v>
      </c>
      <c r="I61">
        <v>0.28083837628876401</v>
      </c>
      <c r="J61">
        <v>0.28314180128720501</v>
      </c>
      <c r="K61">
        <v>0.286395402694127</v>
      </c>
      <c r="L61">
        <v>0.29004170036899801</v>
      </c>
      <c r="M61">
        <v>0.29380245387410298</v>
      </c>
      <c r="N61">
        <v>0.29887392741556201</v>
      </c>
      <c r="O61">
        <v>0.30837719909797401</v>
      </c>
      <c r="P61">
        <v>0.31574744284862499</v>
      </c>
      <c r="Q61">
        <v>0.326254465107159</v>
      </c>
      <c r="R61">
        <v>0.33988097148142199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0.75047791977129497</v>
      </c>
      <c r="E62">
        <v>0.95011370924784999</v>
      </c>
      <c r="F62">
        <v>1.0385311970758699</v>
      </c>
      <c r="G62">
        <v>1.14151013199428</v>
      </c>
      <c r="H62">
        <v>1.24163244752919</v>
      </c>
      <c r="I62">
        <v>1.34696913204984</v>
      </c>
      <c r="J62">
        <v>1.46327822898798</v>
      </c>
      <c r="K62">
        <v>1.5878840623435</v>
      </c>
      <c r="L62">
        <v>1.72078327257338</v>
      </c>
      <c r="M62">
        <v>1.86646338291354</v>
      </c>
      <c r="N62">
        <v>2.0239535733060299</v>
      </c>
      <c r="O62">
        <v>2.3732355494691499</v>
      </c>
      <c r="P62">
        <v>2.7623844521347301</v>
      </c>
      <c r="Q62">
        <v>3.19136473945861</v>
      </c>
      <c r="R62">
        <v>3.6530796935588201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0.240152934326814</v>
      </c>
      <c r="E63">
        <v>0.30403638695931201</v>
      </c>
      <c r="F63">
        <v>0.33232998306427902</v>
      </c>
      <c r="G63">
        <v>0.36528324223816899</v>
      </c>
      <c r="H63">
        <v>0.39732238320934199</v>
      </c>
      <c r="I63">
        <v>0.431030122255949</v>
      </c>
      <c r="J63">
        <v>0.46824903327615403</v>
      </c>
      <c r="K63">
        <v>0.50812289994991999</v>
      </c>
      <c r="L63">
        <v>0.550650647223481</v>
      </c>
      <c r="M63">
        <v>0.597268282532331</v>
      </c>
      <c r="N63">
        <v>0.64766514345793103</v>
      </c>
      <c r="O63">
        <v>0.75943537583012999</v>
      </c>
      <c r="P63">
        <v>0.88396302468311405</v>
      </c>
      <c r="Q63">
        <v>1.02123671662675</v>
      </c>
      <c r="R63">
        <v>1.16898550193882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0.30370505380912599</v>
      </c>
      <c r="E64">
        <v>0.424270179324158</v>
      </c>
      <c r="F64">
        <v>0.55293846689542903</v>
      </c>
      <c r="G64">
        <v>0.60381237420808598</v>
      </c>
      <c r="H64">
        <v>0.58878226025296498</v>
      </c>
      <c r="I64">
        <v>0.58754333822427895</v>
      </c>
      <c r="J64">
        <v>0.60196703771799298</v>
      </c>
      <c r="K64">
        <v>0.62363529139723595</v>
      </c>
      <c r="L64">
        <v>0.64841482026133102</v>
      </c>
      <c r="M64">
        <v>0.67075672938789699</v>
      </c>
      <c r="N64">
        <v>0.68925582432269905</v>
      </c>
      <c r="O64">
        <v>0.71499938346060898</v>
      </c>
      <c r="P64">
        <v>0.73909664966473099</v>
      </c>
      <c r="Q64">
        <v>0.76058315248742003</v>
      </c>
      <c r="R64">
        <v>0.78471803320644695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NES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0.120045016432145</v>
      </c>
      <c r="E70" s="5">
        <f t="shared" ref="E70:G76" si="28">(D70+F70)/2</f>
        <v>6.3863948741901141E-2</v>
      </c>
      <c r="F70" s="5">
        <f t="shared" si="21"/>
        <v>7.6828810516572808E-3</v>
      </c>
      <c r="G70" s="5">
        <f t="shared" si="28"/>
        <v>6.2423408544715411E-3</v>
      </c>
      <c r="H70" s="5">
        <f t="shared" si="22"/>
        <v>4.8018006572858006E-3</v>
      </c>
      <c r="I70" s="5">
        <f t="shared" si="23"/>
        <v>4.2015755751250751E-3</v>
      </c>
      <c r="J70" s="5">
        <f t="shared" si="23"/>
        <v>3.6013504929643505E-3</v>
      </c>
      <c r="K70" s="5">
        <f t="shared" si="23"/>
        <v>3.0011254108036254E-3</v>
      </c>
      <c r="L70" s="5">
        <f t="shared" si="24"/>
        <v>2.4009003286429003E-3</v>
      </c>
      <c r="M70" s="5">
        <f t="shared" si="25"/>
        <v>2.2808553122107555E-3</v>
      </c>
      <c r="N70" s="5">
        <f t="shared" si="25"/>
        <v>2.1608102957786104E-3</v>
      </c>
      <c r="O70" s="5">
        <f t="shared" si="25"/>
        <v>1.9207202629143202E-3</v>
      </c>
      <c r="P70" s="5">
        <f t="shared" si="25"/>
        <v>1.6806302300500303E-3</v>
      </c>
      <c r="Q70" s="5">
        <f t="shared" si="25"/>
        <v>1.4405401971857403E-3</v>
      </c>
      <c r="R70" s="5">
        <f t="shared" si="26"/>
        <v>1.2004501643214502E-3</v>
      </c>
      <c r="S70" s="5"/>
      <c r="T70" s="5"/>
      <c r="U70" s="5"/>
      <c r="V70" s="5"/>
      <c r="W70" s="5"/>
      <c r="X70" s="5" t="s">
        <v>86</v>
      </c>
      <c r="Y70" s="77" t="str">
        <f t="shared" si="27"/>
        <v>NES</v>
      </c>
      <c r="Z70" s="5">
        <f>F70/MAX(F$69:F$70)</f>
        <v>7.6828810516572808E-3</v>
      </c>
      <c r="AA70" s="5">
        <f>H70/MAX(H$69:H$70)</f>
        <v>4.8018006572858006E-3</v>
      </c>
      <c r="AB70" s="5">
        <f>L70/MAX(L$69:L$70)</f>
        <v>2.4009003286429003E-3</v>
      </c>
      <c r="AC70" s="5">
        <f>Q70/MAX(Q$69:Q$70)</f>
        <v>1.4405401971857403E-3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2.3571600104570901E-3</v>
      </c>
      <c r="E71" s="5">
        <f t="shared" si="28"/>
        <v>1.1992051553200446E-3</v>
      </c>
      <c r="F71" s="5">
        <f t="shared" si="21"/>
        <v>4.1250300182999083E-5</v>
      </c>
      <c r="G71" s="5">
        <f t="shared" si="28"/>
        <v>5.0089650222213164E-5</v>
      </c>
      <c r="H71" s="5">
        <f t="shared" si="22"/>
        <v>5.892900026142725E-5</v>
      </c>
      <c r="I71" s="5">
        <f t="shared" si="23"/>
        <v>6.4821900287569966E-5</v>
      </c>
      <c r="J71" s="5">
        <f t="shared" si="23"/>
        <v>7.0714800313712695E-5</v>
      </c>
      <c r="K71" s="5">
        <f t="shared" si="23"/>
        <v>7.6607700339855424E-5</v>
      </c>
      <c r="L71" s="5">
        <f t="shared" si="24"/>
        <v>8.250060036599814E-5</v>
      </c>
      <c r="M71" s="5">
        <f t="shared" si="25"/>
        <v>7.8964860350312516E-5</v>
      </c>
      <c r="N71" s="5">
        <f t="shared" si="25"/>
        <v>7.5429120334626878E-5</v>
      </c>
      <c r="O71" s="5">
        <f t="shared" si="25"/>
        <v>6.8357640303255603E-5</v>
      </c>
      <c r="P71" s="5">
        <f t="shared" si="25"/>
        <v>6.1286160271884342E-5</v>
      </c>
      <c r="Q71" s="5">
        <f t="shared" si="25"/>
        <v>5.4214680240513074E-5</v>
      </c>
      <c r="R71" s="5">
        <f t="shared" si="26"/>
        <v>4.7143200209141806E-5</v>
      </c>
      <c r="S71" s="5"/>
      <c r="T71" s="5"/>
      <c r="U71" s="5"/>
      <c r="V71" s="5"/>
      <c r="W71" s="5"/>
      <c r="X71" s="5" t="s">
        <v>97</v>
      </c>
      <c r="Y71" s="77" t="str">
        <f t="shared" si="27"/>
        <v>NES</v>
      </c>
      <c r="Z71" s="5">
        <f t="shared" ref="Z71:Z76" si="29">F71/MAX(F$71:F$76)</f>
        <v>7.3333866991998368E-4</v>
      </c>
      <c r="AA71" s="5">
        <f t="shared" ref="AA71:AA76" si="30">H71/MAX(H$71:H$76)</f>
        <v>6.4290267098869244E-4</v>
      </c>
      <c r="AB71" s="5">
        <f t="shared" ref="AB71:AB76" si="31">L71/MAX(L$71:L$76)</f>
        <v>1.6500120073199628E-4</v>
      </c>
      <c r="AC71" s="5">
        <f t="shared" ref="AC71:AC76" si="32">Q71/MAX(Q$71:Q$76)</f>
        <v>1.6836857217550642E-5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6.72301515381516E-3</v>
      </c>
      <c r="E72" s="5">
        <f t="shared" si="28"/>
        <v>3.4728575153926437E-3</v>
      </c>
      <c r="F72" s="5">
        <f t="shared" si="21"/>
        <v>2.2269987697012719E-4</v>
      </c>
      <c r="G72" s="5">
        <f t="shared" si="28"/>
        <v>2.7942531733044255E-4</v>
      </c>
      <c r="H72" s="5">
        <f t="shared" si="22"/>
        <v>3.3615075769075797E-4</v>
      </c>
      <c r="I72" s="5">
        <f t="shared" si="23"/>
        <v>4.2018844711344744E-4</v>
      </c>
      <c r="J72" s="5">
        <f t="shared" si="23"/>
        <v>5.0422613653613698E-4</v>
      </c>
      <c r="K72" s="5">
        <f t="shared" si="23"/>
        <v>5.8826382595882651E-4</v>
      </c>
      <c r="L72" s="5">
        <f t="shared" si="24"/>
        <v>6.7230151538151593E-4</v>
      </c>
      <c r="M72" s="5">
        <f t="shared" si="25"/>
        <v>6.5213246992007056E-4</v>
      </c>
      <c r="N72" s="5">
        <f t="shared" si="25"/>
        <v>6.3196342445862497E-4</v>
      </c>
      <c r="O72" s="5">
        <f t="shared" si="25"/>
        <v>5.9162533353573411E-4</v>
      </c>
      <c r="P72" s="5">
        <f t="shared" si="25"/>
        <v>5.5128724261284314E-4</v>
      </c>
      <c r="Q72" s="5">
        <f t="shared" si="25"/>
        <v>5.1094915168995217E-4</v>
      </c>
      <c r="R72" s="5">
        <f t="shared" si="26"/>
        <v>4.7061106076706126E-4</v>
      </c>
      <c r="S72" s="5"/>
      <c r="T72" s="5"/>
      <c r="U72" s="5"/>
      <c r="V72" s="5"/>
      <c r="W72" s="5"/>
      <c r="X72" s="5" t="s">
        <v>98</v>
      </c>
      <c r="Y72" s="77" t="str">
        <f t="shared" si="27"/>
        <v>NES</v>
      </c>
      <c r="Z72" s="5">
        <f t="shared" si="29"/>
        <v>3.9591089239133723E-3</v>
      </c>
      <c r="AA72" s="5">
        <f t="shared" si="30"/>
        <v>3.6673321966352811E-3</v>
      </c>
      <c r="AB72" s="5">
        <f t="shared" si="31"/>
        <v>1.3446030307630319E-3</v>
      </c>
      <c r="AC72" s="5">
        <f t="shared" si="32"/>
        <v>1.5867986077327707E-4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2.1156108275582799E-4</v>
      </c>
      <c r="E73" s="5">
        <f t="shared" si="28"/>
        <v>2.1156108275582799E-4</v>
      </c>
      <c r="F73" s="5">
        <f t="shared" si="21"/>
        <v>2.1156108275582799E-4</v>
      </c>
      <c r="G73" s="5">
        <f t="shared" si="28"/>
        <v>2.1156108275582799E-4</v>
      </c>
      <c r="H73" s="5">
        <f t="shared" si="22"/>
        <v>2.1156108275582799E-4</v>
      </c>
      <c r="I73" s="5">
        <f t="shared" si="23"/>
        <v>2.1156108275582799E-4</v>
      </c>
      <c r="J73" s="5">
        <f t="shared" si="23"/>
        <v>2.1156108275582799E-4</v>
      </c>
      <c r="K73" s="5">
        <f t="shared" si="23"/>
        <v>2.1156108275582799E-4</v>
      </c>
      <c r="L73" s="5">
        <f t="shared" si="24"/>
        <v>2.1156108275582799E-4</v>
      </c>
      <c r="M73" s="5">
        <f t="shared" si="25"/>
        <v>2.0944547192826971E-4</v>
      </c>
      <c r="N73" s="5">
        <f t="shared" si="25"/>
        <v>2.0732986110071145E-4</v>
      </c>
      <c r="O73" s="5">
        <f t="shared" si="25"/>
        <v>2.0309863944559486E-4</v>
      </c>
      <c r="P73" s="5">
        <f t="shared" si="25"/>
        <v>1.988674177904783E-4</v>
      </c>
      <c r="Q73" s="5">
        <f t="shared" si="25"/>
        <v>1.9463619613536179E-4</v>
      </c>
      <c r="R73" s="5">
        <f t="shared" si="26"/>
        <v>1.904049744802452E-4</v>
      </c>
      <c r="S73" s="5"/>
      <c r="T73" s="5"/>
      <c r="U73" s="5"/>
      <c r="V73" s="5"/>
      <c r="W73" s="5"/>
      <c r="X73" s="5" t="s">
        <v>89</v>
      </c>
      <c r="Y73" s="77" t="str">
        <f t="shared" si="27"/>
        <v>NES</v>
      </c>
      <c r="Z73" s="5">
        <f t="shared" si="29"/>
        <v>3.7610859156591643E-3</v>
      </c>
      <c r="AA73" s="5">
        <f t="shared" si="30"/>
        <v>2.308085740086971E-3</v>
      </c>
      <c r="AB73" s="5">
        <f t="shared" si="31"/>
        <v>4.2312216551165598E-4</v>
      </c>
      <c r="AC73" s="5">
        <f t="shared" si="32"/>
        <v>6.0446023644522291E-5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NES</v>
      </c>
      <c r="Z74" s="5">
        <f t="shared" si="29"/>
        <v>1</v>
      </c>
      <c r="AA74" s="5">
        <f t="shared" si="30"/>
        <v>0.88641995937648577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1.0922386747523801E-2</v>
      </c>
      <c r="E75" s="5">
        <f t="shared" si="28"/>
        <v>5.5465245202269298E-3</v>
      </c>
      <c r="F75" s="5">
        <f t="shared" si="21"/>
        <v>1.7066229293005939E-4</v>
      </c>
      <c r="G75" s="5">
        <f t="shared" si="28"/>
        <v>2.082079973746724E-4</v>
      </c>
      <c r="H75" s="5">
        <f t="shared" si="22"/>
        <v>2.4575370181928544E-4</v>
      </c>
      <c r="I75" s="5">
        <f t="shared" si="23"/>
        <v>5.1198687879017808E-4</v>
      </c>
      <c r="J75" s="5">
        <f t="shared" si="23"/>
        <v>7.7822005576107071E-4</v>
      </c>
      <c r="K75" s="5">
        <f t="shared" si="23"/>
        <v>1.0444532327319633E-3</v>
      </c>
      <c r="L75" s="5">
        <f t="shared" si="24"/>
        <v>1.310686409702856E-3</v>
      </c>
      <c r="M75" s="5">
        <f t="shared" si="25"/>
        <v>2.2718564434849506E-3</v>
      </c>
      <c r="N75" s="5">
        <f t="shared" si="25"/>
        <v>3.2330264772670453E-3</v>
      </c>
      <c r="O75" s="5">
        <f t="shared" si="25"/>
        <v>5.1553665448312346E-3</v>
      </c>
      <c r="P75" s="5">
        <f t="shared" si="25"/>
        <v>7.0777066123954221E-3</v>
      </c>
      <c r="Q75" s="5">
        <f t="shared" si="25"/>
        <v>9.0000466799596123E-3</v>
      </c>
      <c r="R75" s="5">
        <f t="shared" si="26"/>
        <v>1.0922386747523801E-2</v>
      </c>
      <c r="S75" s="5"/>
      <c r="T75" s="5"/>
      <c r="U75" s="5"/>
      <c r="V75" s="5"/>
      <c r="W75" s="5"/>
      <c r="X75" s="5" t="s">
        <v>91</v>
      </c>
      <c r="Y75" s="77" t="str">
        <f t="shared" si="27"/>
        <v>NES</v>
      </c>
      <c r="Z75" s="5">
        <f t="shared" si="29"/>
        <v>3.0339963187566111E-3</v>
      </c>
      <c r="AA75" s="5">
        <f t="shared" si="30"/>
        <v>2.6811198324095016E-3</v>
      </c>
      <c r="AB75" s="5">
        <f t="shared" si="31"/>
        <v>2.621372819405712E-3</v>
      </c>
      <c r="AC75" s="5">
        <f t="shared" si="32"/>
        <v>2.7950455527824881E-3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0.73328673742546902</v>
      </c>
      <c r="E76" s="5">
        <f t="shared" si="28"/>
        <v>0.38955857925728044</v>
      </c>
      <c r="F76" s="5">
        <f t="shared" si="21"/>
        <v>4.5830421089091813E-2</v>
      </c>
      <c r="G76" s="5">
        <f t="shared" si="28"/>
        <v>6.8745631633637727E-2</v>
      </c>
      <c r="H76" s="5">
        <f t="shared" si="22"/>
        <v>9.1660842178183627E-2</v>
      </c>
      <c r="I76" s="5">
        <f t="shared" si="23"/>
        <v>0.12603365799500249</v>
      </c>
      <c r="J76" s="5">
        <f t="shared" si="23"/>
        <v>0.16040647381182133</v>
      </c>
      <c r="K76" s="5">
        <f t="shared" si="23"/>
        <v>0.19477928962864019</v>
      </c>
      <c r="L76" s="5">
        <f t="shared" si="24"/>
        <v>0.22915210544545905</v>
      </c>
      <c r="M76" s="5">
        <f t="shared" si="25"/>
        <v>0.22915210544545905</v>
      </c>
      <c r="N76" s="5">
        <f t="shared" si="25"/>
        <v>0.22915210544545905</v>
      </c>
      <c r="O76" s="5">
        <f t="shared" si="25"/>
        <v>0.22915210544545905</v>
      </c>
      <c r="P76" s="5">
        <f t="shared" si="25"/>
        <v>0.22915210544545905</v>
      </c>
      <c r="Q76" s="5">
        <f t="shared" si="25"/>
        <v>0.22915210544545905</v>
      </c>
      <c r="R76" s="5">
        <f t="shared" si="26"/>
        <v>0.22915210544545905</v>
      </c>
      <c r="S76" s="5"/>
      <c r="T76" s="5"/>
      <c r="U76" s="5"/>
      <c r="V76" s="5"/>
      <c r="W76" s="5"/>
      <c r="X76" s="5" t="s">
        <v>92</v>
      </c>
      <c r="Y76" s="77" t="str">
        <f>Y75</f>
        <v>NES</v>
      </c>
      <c r="Z76" s="5">
        <f t="shared" si="29"/>
        <v>0.81476304158385449</v>
      </c>
      <c r="AA76" s="5">
        <f t="shared" si="30"/>
        <v>1</v>
      </c>
      <c r="AB76" s="5">
        <f t="shared" si="31"/>
        <v>0.45830421089091811</v>
      </c>
      <c r="AC76" s="5">
        <f t="shared" si="32"/>
        <v>7.116525013834131E-2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8.5491185157630465</v>
      </c>
      <c r="E78" s="39">
        <f t="shared" si="33"/>
        <v>5.0300791114335421</v>
      </c>
      <c r="F78" s="39">
        <f t="shared" si="33"/>
        <v>3.0303496808554882</v>
      </c>
      <c r="G78" s="39">
        <f t="shared" si="33"/>
        <v>2.8576322818071316</v>
      </c>
      <c r="H78" s="39">
        <f t="shared" si="33"/>
        <v>2.7117117814618332</v>
      </c>
      <c r="I78" s="39">
        <f t="shared" si="33"/>
        <v>2.5834942673483909</v>
      </c>
      <c r="J78" s="39">
        <f t="shared" si="33"/>
        <v>2.4721917654127754</v>
      </c>
      <c r="K78" s="39">
        <f t="shared" si="33"/>
        <v>2.3835882916363267</v>
      </c>
      <c r="L78" s="39">
        <f t="shared" si="33"/>
        <v>2.296291682808477</v>
      </c>
      <c r="M78" s="39">
        <f t="shared" si="33"/>
        <v>2.2164107288907262</v>
      </c>
      <c r="N78" s="39">
        <f t="shared" si="33"/>
        <v>2.13672309051928</v>
      </c>
      <c r="O78" s="39">
        <f t="shared" si="33"/>
        <v>1.9810873785295653</v>
      </c>
      <c r="P78" s="39">
        <f t="shared" si="33"/>
        <v>1.8344011237376929</v>
      </c>
      <c r="Q78" s="39">
        <f t="shared" si="33"/>
        <v>1.6969763556116166</v>
      </c>
      <c r="R78" s="39">
        <f t="shared" si="33"/>
        <v>1.5709082215984593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30.224852697133258</v>
      </c>
      <c r="E79" s="39">
        <f t="shared" si="34"/>
        <v>6.4092685179506672</v>
      </c>
      <c r="F79" s="39">
        <f t="shared" si="34"/>
        <v>0.36944968330871486</v>
      </c>
      <c r="G79" s="39">
        <f t="shared" si="34"/>
        <v>0.40773208216828799</v>
      </c>
      <c r="H79" s="39">
        <f t="shared" si="34"/>
        <v>0.54508922151794859</v>
      </c>
      <c r="I79" s="39">
        <f t="shared" si="34"/>
        <v>0.76457955035222636</v>
      </c>
      <c r="J79" s="39">
        <f t="shared" si="34"/>
        <v>0.90199941880455281</v>
      </c>
      <c r="K79" s="39">
        <f t="shared" si="34"/>
        <v>0.98482130520556821</v>
      </c>
      <c r="L79" s="39">
        <f t="shared" si="34"/>
        <v>1.0321003158859083</v>
      </c>
      <c r="M79" s="39">
        <f t="shared" si="34"/>
        <v>0.97463718662899168</v>
      </c>
      <c r="N79" s="39">
        <f t="shared" si="34"/>
        <v>0.91952915109563793</v>
      </c>
      <c r="O79" s="39">
        <f t="shared" si="34"/>
        <v>0.83278566447125357</v>
      </c>
      <c r="P79" s="39">
        <f t="shared" si="34"/>
        <v>0.7452879301913411</v>
      </c>
      <c r="Q79" s="39">
        <f t="shared" si="34"/>
        <v>0.66927868313325933</v>
      </c>
      <c r="R79" s="39">
        <f t="shared" si="34"/>
        <v>0.59730092561418391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0.89253731343283571</v>
      </c>
      <c r="G84" s="44">
        <f t="shared" ref="G84:G92" si="35">F109</f>
        <v>0.92517981457132892</v>
      </c>
      <c r="H84" s="45">
        <f>F84-G84</f>
        <v>-3.2642501138493207E-2</v>
      </c>
      <c r="I84" s="5"/>
      <c r="J84" s="43">
        <f>J86/(J86+J87)</f>
        <v>0.90289855072463765</v>
      </c>
      <c r="K84" s="44">
        <f t="shared" ref="K84:K92" si="36">H109</f>
        <v>0.95848568330277251</v>
      </c>
      <c r="L84" s="45">
        <f>J84-K84</f>
        <v>-5.5587132578134857E-2</v>
      </c>
      <c r="M84" s="5"/>
      <c r="N84" s="5"/>
      <c r="O84" s="43">
        <f>O86/(O86+O87)</f>
        <v>0.92307692307692313</v>
      </c>
      <c r="P84" s="44">
        <f t="shared" ref="P84:P92" si="37">L109</f>
        <v>0.98114629840274181</v>
      </c>
      <c r="Q84" s="45">
        <f>O84-P84</f>
        <v>-5.8069375325818684E-2</v>
      </c>
      <c r="R84" s="5"/>
      <c r="S84" s="5"/>
      <c r="T84" s="43">
        <f>T86/(T86+T87)</f>
        <v>0.96368038740920092</v>
      </c>
      <c r="U84" s="44">
        <f t="shared" ref="U84:U92" si="38">R109</f>
        <v>0.9939707319005433</v>
      </c>
      <c r="V84" s="45">
        <f>T84-U84</f>
        <v>-3.029034449134238E-2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0.10746268656716418</v>
      </c>
      <c r="G85" s="47">
        <f t="shared" si="35"/>
        <v>7.4820185428671013E-2</v>
      </c>
      <c r="H85" s="48">
        <f t="shared" ref="H85:H92" si="39">F85-G85</f>
        <v>3.2642501138493166E-2</v>
      </c>
      <c r="I85" s="10"/>
      <c r="J85" s="46">
        <f>J87/(J86+J87)</f>
        <v>9.7101449275362336E-2</v>
      </c>
      <c r="K85" s="47">
        <f t="shared" si="36"/>
        <v>4.15143166972275E-2</v>
      </c>
      <c r="L85" s="48">
        <f t="shared" ref="L85:L92" si="40">J85-K85</f>
        <v>5.5587132578134836E-2</v>
      </c>
      <c r="M85" s="10"/>
      <c r="N85" s="10"/>
      <c r="O85" s="46">
        <f>O87/(O86+O87)</f>
        <v>7.6923076923076913E-2</v>
      </c>
      <c r="P85" s="47">
        <f t="shared" si="37"/>
        <v>1.8853701597258112E-2</v>
      </c>
      <c r="Q85" s="48">
        <f t="shared" ref="Q85:Q92" si="41">O85-P85</f>
        <v>5.8069375325818802E-2</v>
      </c>
      <c r="R85" s="10"/>
      <c r="S85" s="10"/>
      <c r="T85" s="46">
        <f>T87/(T86+T87)</f>
        <v>3.6319612590799036E-2</v>
      </c>
      <c r="U85" s="47">
        <f t="shared" si="38"/>
        <v>6.0292680994567492E-3</v>
      </c>
      <c r="V85" s="48">
        <f t="shared" ref="V85:V92" si="42">T85-U85</f>
        <v>3.0290344491342287E-2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0.62749213011542482</v>
      </c>
      <c r="G86" s="44">
        <f t="shared" si="35"/>
        <v>0.67888198713117698</v>
      </c>
      <c r="H86" s="45">
        <f t="shared" si="39"/>
        <v>-5.1389857015752161E-2</v>
      </c>
      <c r="I86" s="5"/>
      <c r="J86" s="73">
        <f>H18/SUM(H18:H24)</f>
        <v>0.65441176470588225</v>
      </c>
      <c r="K86" s="44">
        <f t="shared" si="36"/>
        <v>0.78965561848286658</v>
      </c>
      <c r="L86" s="45">
        <f t="shared" si="40"/>
        <v>-0.13524385377698434</v>
      </c>
      <c r="M86" s="5"/>
      <c r="N86" s="5"/>
      <c r="O86" s="73">
        <f>I18/SUM(I18:I24)</f>
        <v>0.70960929250264004</v>
      </c>
      <c r="P86" s="44">
        <f t="shared" si="37"/>
        <v>0.7990554406078928</v>
      </c>
      <c r="Q86" s="45">
        <f t="shared" si="41"/>
        <v>-8.9446148105252754E-2</v>
      </c>
      <c r="R86" s="5"/>
      <c r="S86" s="5"/>
      <c r="T86" s="49">
        <f>J18/SUM(J18:J24)</f>
        <v>0.8504273504273504</v>
      </c>
      <c r="U86" s="44">
        <f t="shared" si="38"/>
        <v>0.78915690625027812</v>
      </c>
      <c r="V86" s="45">
        <f t="shared" si="42"/>
        <v>6.1270444177072281E-2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7.5550891920251828E-2</v>
      </c>
      <c r="G87" s="47">
        <f t="shared" si="35"/>
        <v>5.4901842173106799E-2</v>
      </c>
      <c r="H87" s="48">
        <f t="shared" si="39"/>
        <v>2.0649049747145029E-2</v>
      </c>
      <c r="I87" s="10"/>
      <c r="J87" s="74">
        <f>H19/SUM(H18:H24)</f>
        <v>7.0378151260504201E-2</v>
      </c>
      <c r="K87" s="47">
        <f t="shared" si="36"/>
        <v>3.4201881153281023E-2</v>
      </c>
      <c r="L87" s="48">
        <f t="shared" si="40"/>
        <v>3.6176270107223178E-2</v>
      </c>
      <c r="M87" s="10"/>
      <c r="N87" s="10"/>
      <c r="O87" s="74">
        <f>I19/SUM(I18:I24)</f>
        <v>5.9134107708553332E-2</v>
      </c>
      <c r="P87" s="47">
        <f t="shared" si="37"/>
        <v>1.535464472669585E-2</v>
      </c>
      <c r="Q87" s="48">
        <f t="shared" si="41"/>
        <v>4.3779462981857482E-2</v>
      </c>
      <c r="R87" s="10"/>
      <c r="S87" s="10"/>
      <c r="T87" s="50">
        <f>J19/SUM(J18:J24)</f>
        <v>3.2051282051282055E-2</v>
      </c>
      <c r="U87" s="47">
        <f t="shared" si="38"/>
        <v>4.7869000641729874E-3</v>
      </c>
      <c r="V87" s="48">
        <f t="shared" si="42"/>
        <v>2.7264381987109069E-2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1.8887722980062957E-2</v>
      </c>
      <c r="G88" s="51">
        <f t="shared" si="35"/>
        <v>5.9683399444085744E-3</v>
      </c>
      <c r="H88" s="45">
        <f t="shared" si="39"/>
        <v>1.2919383035654382E-2</v>
      </c>
      <c r="I88" s="5"/>
      <c r="J88" s="80">
        <f>H20/SUM(H18:H24)</f>
        <v>1.7857142857142856E-2</v>
      </c>
      <c r="K88" s="51">
        <f t="shared" si="36"/>
        <v>4.7026418301520344E-3</v>
      </c>
      <c r="L88" s="45">
        <f t="shared" si="40"/>
        <v>1.3154501026990822E-2</v>
      </c>
      <c r="M88" s="5"/>
      <c r="N88" s="5"/>
      <c r="O88" s="73">
        <f>I20/SUM(I18:I24)</f>
        <v>1.4783526927138333E-2</v>
      </c>
      <c r="P88" s="51">
        <f t="shared" si="37"/>
        <v>2.4708028911066405E-3</v>
      </c>
      <c r="Q88" s="45">
        <f t="shared" si="41"/>
        <v>1.2312724036031692E-2</v>
      </c>
      <c r="R88" s="5"/>
      <c r="S88" s="5"/>
      <c r="T88" s="49">
        <f>J20/SUM(J18:J24)</f>
        <v>7.478632478632479E-3</v>
      </c>
      <c r="U88" s="51">
        <f t="shared" si="38"/>
        <v>9.2405503221644871E-4</v>
      </c>
      <c r="V88" s="45">
        <f t="shared" si="42"/>
        <v>6.5545774464160298E-3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9.8635886673662118E-2</v>
      </c>
      <c r="G89" s="51">
        <f t="shared" si="35"/>
        <v>8.4904553035302519E-2</v>
      </c>
      <c r="H89" s="45">
        <f t="shared" si="39"/>
        <v>1.37313336383596E-2</v>
      </c>
      <c r="I89" s="5"/>
      <c r="J89" s="80">
        <f>H21/SUM(H18:H24)</f>
        <v>9.1386554621848734E-2</v>
      </c>
      <c r="K89" s="51">
        <f t="shared" si="36"/>
        <v>6.8542705341391799E-2</v>
      </c>
      <c r="L89" s="45">
        <f t="shared" si="40"/>
        <v>2.2843849280456935E-2</v>
      </c>
      <c r="M89" s="5"/>
      <c r="N89" s="5"/>
      <c r="O89" s="73">
        <f>I21/SUM(I18:I24)</f>
        <v>7.7085533262935588E-2</v>
      </c>
      <c r="P89" s="51">
        <f t="shared" si="37"/>
        <v>7.2036512370579342E-2</v>
      </c>
      <c r="Q89" s="45">
        <f t="shared" si="41"/>
        <v>5.0490208923562457E-3</v>
      </c>
      <c r="R89" s="5"/>
      <c r="S89" s="5"/>
      <c r="T89" s="49">
        <f>J21/SUM(J18:J24)</f>
        <v>3.9529914529914535E-2</v>
      </c>
      <c r="U89" s="51">
        <f t="shared" si="38"/>
        <v>5.163099294650618E-2</v>
      </c>
      <c r="V89" s="45">
        <f t="shared" si="42"/>
        <v>-1.2101078416591644E-2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2.0986358866736622E-3</v>
      </c>
      <c r="G90" s="51">
        <f t="shared" si="35"/>
        <v>2.6829790612993076E-2</v>
      </c>
      <c r="H90" s="45">
        <f t="shared" si="39"/>
        <v>-2.4731154726319413E-2</v>
      </c>
      <c r="I90" s="5"/>
      <c r="J90" s="80">
        <f>H22/SUM(H18:H24)</f>
        <v>1.0504201680672268E-3</v>
      </c>
      <c r="K90" s="51">
        <f t="shared" si="36"/>
        <v>1.7838076079344994E-2</v>
      </c>
      <c r="L90" s="45">
        <f t="shared" si="40"/>
        <v>-1.6787655911277767E-2</v>
      </c>
      <c r="M90" s="5"/>
      <c r="N90" s="5"/>
      <c r="O90" s="73">
        <f>I22/SUM(I18:I24)</f>
        <v>1.0559662090813095E-3</v>
      </c>
      <c r="P90" s="51">
        <f t="shared" si="37"/>
        <v>8.401030134603471E-3</v>
      </c>
      <c r="Q90" s="45">
        <f t="shared" si="41"/>
        <v>-7.3450639255221613E-3</v>
      </c>
      <c r="R90" s="5"/>
      <c r="S90" s="5"/>
      <c r="T90" s="49">
        <f>J22/SUM(J18:J24)</f>
        <v>1.0683760683760685E-3</v>
      </c>
      <c r="U90" s="51">
        <f t="shared" si="38"/>
        <v>8.119037549146467E-3</v>
      </c>
      <c r="V90" s="45">
        <f t="shared" si="42"/>
        <v>-7.0506614807703989E-3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0.13326337880377753</v>
      </c>
      <c r="G91" s="51">
        <f t="shared" si="35"/>
        <v>0.13592789357508411</v>
      </c>
      <c r="H91" s="45">
        <f t="shared" si="39"/>
        <v>-2.6645147713065809E-3</v>
      </c>
      <c r="I91" s="5"/>
      <c r="J91" s="80">
        <f>H23/SUM(H18:H24)</f>
        <v>0.12394957983193278</v>
      </c>
      <c r="K91" s="51">
        <f t="shared" si="36"/>
        <v>7.787115473431977E-2</v>
      </c>
      <c r="L91" s="45">
        <f t="shared" si="40"/>
        <v>4.6078425097613007E-2</v>
      </c>
      <c r="M91" s="5"/>
      <c r="N91" s="5"/>
      <c r="O91" s="73">
        <f>I23/SUM(I18:I24)</f>
        <v>0.10348468848996834</v>
      </c>
      <c r="P91" s="51">
        <f t="shared" si="37"/>
        <v>9.5075707585458344E-2</v>
      </c>
      <c r="Q91" s="45">
        <f t="shared" si="41"/>
        <v>8.4089809045099911E-3</v>
      </c>
      <c r="R91" s="5"/>
      <c r="S91" s="5"/>
      <c r="T91" s="49">
        <f>J23/SUM(J18:J24)</f>
        <v>5.2350427350427359E-2</v>
      </c>
      <c r="U91" s="51">
        <f t="shared" si="38"/>
        <v>0.13393496833424379</v>
      </c>
      <c r="V91" s="45">
        <f t="shared" si="42"/>
        <v>-8.1584540983816428E-2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4.40713536201469E-2</v>
      </c>
      <c r="G92" s="51">
        <f t="shared" si="35"/>
        <v>1.2585593527927952E-2</v>
      </c>
      <c r="H92" s="45">
        <f t="shared" si="39"/>
        <v>3.1485760092218949E-2</v>
      </c>
      <c r="I92" s="5"/>
      <c r="J92" s="80">
        <f>H24/SUM(H18:H24)</f>
        <v>4.0966386554621849E-2</v>
      </c>
      <c r="K92" s="51">
        <f t="shared" si="36"/>
        <v>7.187922378643811E-3</v>
      </c>
      <c r="L92" s="45">
        <f t="shared" si="40"/>
        <v>3.3778464175978039E-2</v>
      </c>
      <c r="M92" s="5"/>
      <c r="N92" s="5"/>
      <c r="O92" s="73">
        <f>I24/SUM(I18:I24)</f>
        <v>3.4846884899683211E-2</v>
      </c>
      <c r="P92" s="51">
        <f t="shared" si="37"/>
        <v>7.6058616836635383E-3</v>
      </c>
      <c r="Q92" s="45">
        <f t="shared" si="41"/>
        <v>2.7241023216019674E-2</v>
      </c>
      <c r="R92" s="5"/>
      <c r="S92" s="5"/>
      <c r="T92" s="49">
        <f>J24/SUM(J18:J24)</f>
        <v>1.7094017094017096E-2</v>
      </c>
      <c r="U92" s="51">
        <f t="shared" si="38"/>
        <v>1.1447139823436037E-2</v>
      </c>
      <c r="V92" s="45">
        <f t="shared" si="42"/>
        <v>5.6468772705810591E-3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0.99999999999999978</v>
      </c>
      <c r="G94" s="45">
        <f>SUM(G86:G92)</f>
        <v>1</v>
      </c>
      <c r="H94" s="5"/>
      <c r="I94" s="5"/>
      <c r="J94" s="45">
        <f>SUM(J86:J92)</f>
        <v>0.99999999999999989</v>
      </c>
      <c r="K94" s="45">
        <f>SUM(K86:K92)</f>
        <v>1</v>
      </c>
      <c r="L94" s="5"/>
      <c r="M94" s="5"/>
      <c r="N94" s="5"/>
      <c r="O94" s="45">
        <f>SUM(O86:O92)</f>
        <v>1.0000000000000002</v>
      </c>
      <c r="P94" s="45">
        <f>SUM(P86:P92)</f>
        <v>1.0000000000000002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0.37787859367187226</v>
      </c>
      <c r="E109" s="58">
        <f t="shared" si="43"/>
        <v>0.57857640316680836</v>
      </c>
      <c r="F109" s="58">
        <f t="shared" si="43"/>
        <v>0.92517981457132892</v>
      </c>
      <c r="G109" s="58">
        <f t="shared" si="43"/>
        <v>0.94433669355186145</v>
      </c>
      <c r="H109" s="58">
        <f t="shared" si="43"/>
        <v>0.95848568330277251</v>
      </c>
      <c r="I109" s="58">
        <f t="shared" si="43"/>
        <v>0.96431099514543672</v>
      </c>
      <c r="J109" s="58">
        <f t="shared" si="43"/>
        <v>0.97011574274773427</v>
      </c>
      <c r="K109" s="58">
        <f t="shared" si="43"/>
        <v>0.97576849712541314</v>
      </c>
      <c r="L109" s="58">
        <f t="shared" si="43"/>
        <v>0.98114629840274181</v>
      </c>
      <c r="M109" s="58">
        <f t="shared" si="43"/>
        <v>0.98279683560718434</v>
      </c>
      <c r="N109" s="58">
        <f t="shared" si="43"/>
        <v>0.9844160987458801</v>
      </c>
      <c r="O109" s="58">
        <f t="shared" si="43"/>
        <v>0.98738161012553249</v>
      </c>
      <c r="P109" s="58">
        <f t="shared" si="43"/>
        <v>0.98993090264795092</v>
      </c>
      <c r="Q109" s="58">
        <f t="shared" si="43"/>
        <v>0.99212052057882405</v>
      </c>
      <c r="R109" s="58">
        <f t="shared" si="43"/>
        <v>0.9939707319005433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0.62212140632812774</v>
      </c>
      <c r="E110" s="58">
        <f t="shared" si="44"/>
        <v>0.42142359683319164</v>
      </c>
      <c r="F110" s="58">
        <f t="shared" si="44"/>
        <v>7.4820185428671013E-2</v>
      </c>
      <c r="G110" s="58">
        <f t="shared" si="44"/>
        <v>5.5663306448138515E-2</v>
      </c>
      <c r="H110" s="58">
        <f t="shared" si="44"/>
        <v>4.15143166972275E-2</v>
      </c>
      <c r="I110" s="58">
        <f t="shared" si="44"/>
        <v>3.5689004854563292E-2</v>
      </c>
      <c r="J110" s="58">
        <f t="shared" si="44"/>
        <v>2.9884257252265834E-2</v>
      </c>
      <c r="K110" s="58">
        <f t="shared" si="44"/>
        <v>2.4231502874586853E-2</v>
      </c>
      <c r="L110" s="58">
        <f t="shared" si="44"/>
        <v>1.8853701597258112E-2</v>
      </c>
      <c r="M110" s="58">
        <f t="shared" si="44"/>
        <v>1.7203164392815724E-2</v>
      </c>
      <c r="N110" s="58">
        <f t="shared" si="44"/>
        <v>1.5583901254119853E-2</v>
      </c>
      <c r="O110" s="58">
        <f t="shared" si="44"/>
        <v>1.2618389874467601E-2</v>
      </c>
      <c r="P110" s="58">
        <f t="shared" si="44"/>
        <v>1.0069097352049052E-2</v>
      </c>
      <c r="Q110" s="58">
        <f t="shared" si="44"/>
        <v>7.8794794211758494E-3</v>
      </c>
      <c r="R110" s="58">
        <f t="shared" si="44"/>
        <v>6.0292680994567492E-3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0.32726975476778719</v>
      </c>
      <c r="E111" s="59">
        <f t="shared" si="45"/>
        <v>0.46046592871703779</v>
      </c>
      <c r="F111" s="59">
        <f t="shared" si="45"/>
        <v>0.67888198713117698</v>
      </c>
      <c r="G111" s="59">
        <f t="shared" si="45"/>
        <v>0.72325435903844548</v>
      </c>
      <c r="H111" s="59">
        <f t="shared" si="45"/>
        <v>0.78965561848286658</v>
      </c>
      <c r="I111" s="59">
        <f t="shared" si="45"/>
        <v>0.78372060056889314</v>
      </c>
      <c r="J111" s="59">
        <f t="shared" si="45"/>
        <v>0.79089904931844535</v>
      </c>
      <c r="K111" s="59">
        <f t="shared" si="45"/>
        <v>0.7956830074639597</v>
      </c>
      <c r="L111" s="59">
        <f t="shared" si="45"/>
        <v>0.7990554406078928</v>
      </c>
      <c r="M111" s="59">
        <f t="shared" si="45"/>
        <v>0.76568388796263276</v>
      </c>
      <c r="N111" s="59">
        <f t="shared" si="45"/>
        <v>0.74919647169444781</v>
      </c>
      <c r="O111" s="59">
        <f t="shared" si="45"/>
        <v>0.74329060519228762</v>
      </c>
      <c r="P111" s="59">
        <f t="shared" si="45"/>
        <v>0.7538777833026018</v>
      </c>
      <c r="Q111" s="59">
        <f t="shared" si="45"/>
        <v>0.7720424637555523</v>
      </c>
      <c r="R111" s="59">
        <f t="shared" si="45"/>
        <v>0.78915690625027812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0.53880141266110704</v>
      </c>
      <c r="E112" s="59">
        <f t="shared" si="46"/>
        <v>0.33539426571312053</v>
      </c>
      <c r="F112" s="59">
        <f t="shared" si="46"/>
        <v>5.4901842173106799E-2</v>
      </c>
      <c r="G112" s="59">
        <f t="shared" si="46"/>
        <v>4.2631753379916759E-2</v>
      </c>
      <c r="H112" s="59">
        <f t="shared" si="46"/>
        <v>3.4201881153281023E-2</v>
      </c>
      <c r="I112" s="59">
        <f t="shared" si="46"/>
        <v>2.9005381520207634E-2</v>
      </c>
      <c r="J112" s="59">
        <f t="shared" si="46"/>
        <v>2.436351623720736E-2</v>
      </c>
      <c r="K112" s="59">
        <f t="shared" si="46"/>
        <v>1.9759394917363029E-2</v>
      </c>
      <c r="L112" s="59">
        <f t="shared" si="46"/>
        <v>1.535464472669585E-2</v>
      </c>
      <c r="M112" s="59">
        <f t="shared" si="46"/>
        <v>1.3402755605550485E-2</v>
      </c>
      <c r="N112" s="59">
        <f t="shared" si="46"/>
        <v>1.1860232527378847E-2</v>
      </c>
      <c r="O112" s="59">
        <f t="shared" si="46"/>
        <v>9.4989926388773082E-3</v>
      </c>
      <c r="P112" s="59">
        <f t="shared" si="46"/>
        <v>7.6680794299037831E-3</v>
      </c>
      <c r="Q112" s="59">
        <f t="shared" si="46"/>
        <v>6.1316065732484343E-3</v>
      </c>
      <c r="R112" s="59">
        <f t="shared" si="46"/>
        <v>4.7869000641729874E-3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5.8130112678200004E-3</v>
      </c>
      <c r="E113" s="59">
        <f t="shared" si="47"/>
        <v>1.0692464148165968E-2</v>
      </c>
      <c r="F113" s="59">
        <f t="shared" si="47"/>
        <v>5.9683399444085744E-3</v>
      </c>
      <c r="G113" s="59">
        <f t="shared" si="47"/>
        <v>5.8913167440003975E-3</v>
      </c>
      <c r="H113" s="59">
        <f t="shared" si="47"/>
        <v>4.7026418301520344E-3</v>
      </c>
      <c r="I113" s="59">
        <f t="shared" si="47"/>
        <v>3.3911463650485719E-3</v>
      </c>
      <c r="J113" s="59">
        <f t="shared" si="47"/>
        <v>2.8634744989805001E-3</v>
      </c>
      <c r="K113" s="59">
        <f t="shared" si="47"/>
        <v>2.6112742195094629E-3</v>
      </c>
      <c r="L113" s="59">
        <f t="shared" si="47"/>
        <v>2.4708028911066405E-3</v>
      </c>
      <c r="M113" s="59">
        <f t="shared" si="47"/>
        <v>2.2691859501338214E-3</v>
      </c>
      <c r="N113" s="59">
        <f t="shared" si="47"/>
        <v>2.0611538471597673E-3</v>
      </c>
      <c r="O113" s="59">
        <f t="shared" si="47"/>
        <v>1.6919754133242688E-3</v>
      </c>
      <c r="P113" s="59">
        <f t="shared" si="47"/>
        <v>1.408536926801133E-3</v>
      </c>
      <c r="Q113" s="59">
        <f t="shared" si="47"/>
        <v>1.1470192657599798E-3</v>
      </c>
      <c r="R113" s="60">
        <f t="shared" si="47"/>
        <v>9.2405503221644871E-4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2.3385143917022597E-2</v>
      </c>
      <c r="E114" s="59">
        <f t="shared" si="48"/>
        <v>6.500823142621219E-2</v>
      </c>
      <c r="F114" s="59">
        <f t="shared" si="48"/>
        <v>8.4904553035302519E-2</v>
      </c>
      <c r="G114" s="59">
        <f t="shared" si="48"/>
        <v>8.0247356353324514E-2</v>
      </c>
      <c r="H114" s="59">
        <f t="shared" si="48"/>
        <v>6.8542705341391799E-2</v>
      </c>
      <c r="I114" s="59">
        <f t="shared" si="48"/>
        <v>6.3517406703567578E-2</v>
      </c>
      <c r="J114" s="59">
        <f t="shared" si="48"/>
        <v>6.0301378552520664E-2</v>
      </c>
      <c r="K114" s="59">
        <f t="shared" si="48"/>
        <v>6.4457637433841808E-2</v>
      </c>
      <c r="L114" s="59">
        <f t="shared" si="48"/>
        <v>7.2036512370579342E-2</v>
      </c>
      <c r="M114" s="59">
        <f t="shared" si="48"/>
        <v>6.6680947190718112E-2</v>
      </c>
      <c r="N114" s="59">
        <f t="shared" si="48"/>
        <v>6.0714773482983361E-2</v>
      </c>
      <c r="O114" s="59">
        <f t="shared" si="48"/>
        <v>5.5975971953234296E-2</v>
      </c>
      <c r="P114" s="59">
        <f t="shared" si="48"/>
        <v>5.3139830004200438E-2</v>
      </c>
      <c r="Q114" s="59">
        <f t="shared" si="48"/>
        <v>5.1659135871670626E-2</v>
      </c>
      <c r="R114" s="60">
        <f t="shared" si="48"/>
        <v>5.163099294650618E-2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3.6492610923867698E-4</v>
      </c>
      <c r="E115" s="59">
        <f t="shared" si="49"/>
        <v>1.5742261274205025E-3</v>
      </c>
      <c r="F115" s="59">
        <f t="shared" si="49"/>
        <v>2.6829790612993076E-2</v>
      </c>
      <c r="G115" s="59">
        <f t="shared" si="49"/>
        <v>2.4138650569701867E-2</v>
      </c>
      <c r="H115" s="59">
        <f t="shared" si="49"/>
        <v>1.7838076079344994E-2</v>
      </c>
      <c r="I115" s="59">
        <f t="shared" si="49"/>
        <v>1.2492338472719734E-2</v>
      </c>
      <c r="J115" s="59">
        <f t="shared" si="49"/>
        <v>1.033278877315613E-2</v>
      </c>
      <c r="K115" s="59">
        <f t="shared" si="49"/>
        <v>9.1449264912671687E-3</v>
      </c>
      <c r="L115" s="59">
        <f t="shared" si="49"/>
        <v>8.401030134603471E-3</v>
      </c>
      <c r="M115" s="59">
        <f t="shared" si="49"/>
        <v>8.4734786944973689E-3</v>
      </c>
      <c r="N115" s="59">
        <f t="shared" si="49"/>
        <v>8.445634122297983E-3</v>
      </c>
      <c r="O115" s="59">
        <f t="shared" si="49"/>
        <v>8.3162396278657971E-3</v>
      </c>
      <c r="P115" s="59">
        <f t="shared" si="49"/>
        <v>8.4765674207165787E-3</v>
      </c>
      <c r="Q115" s="59">
        <f t="shared" si="49"/>
        <v>8.3742750934742913E-3</v>
      </c>
      <c r="R115" s="60">
        <f t="shared" si="49"/>
        <v>8.119037549146467E-3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7.8274814952041097E-2</v>
      </c>
      <c r="E116" s="59">
        <f t="shared" si="50"/>
        <v>9.6073033923981296E-2</v>
      </c>
      <c r="F116" s="59">
        <f t="shared" si="50"/>
        <v>0.13592789357508411</v>
      </c>
      <c r="G116" s="59">
        <f t="shared" si="50"/>
        <v>0.11335965242065103</v>
      </c>
      <c r="H116" s="59">
        <f t="shared" si="50"/>
        <v>7.787115473431977E-2</v>
      </c>
      <c r="I116" s="59">
        <f t="shared" si="50"/>
        <v>9.9511066201861315E-2</v>
      </c>
      <c r="J116" s="59">
        <f t="shared" si="50"/>
        <v>0.1028361902865408</v>
      </c>
      <c r="K116" s="59">
        <f t="shared" si="50"/>
        <v>0.10025977894136512</v>
      </c>
      <c r="L116" s="59">
        <f t="shared" si="50"/>
        <v>9.5075707585458344E-2</v>
      </c>
      <c r="M116" s="59">
        <f t="shared" si="50"/>
        <v>0.13254943656038903</v>
      </c>
      <c r="N116" s="59">
        <f t="shared" si="50"/>
        <v>0.15478000876634948</v>
      </c>
      <c r="O116" s="59">
        <f t="shared" si="50"/>
        <v>0.16709258126971943</v>
      </c>
      <c r="P116" s="59">
        <f t="shared" si="50"/>
        <v>0.1616803593575403</v>
      </c>
      <c r="Q116" s="59">
        <f t="shared" si="50"/>
        <v>0.14801971101847028</v>
      </c>
      <c r="R116" s="60">
        <f t="shared" si="50"/>
        <v>0.13393496833424379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2.6090936324983389E-2</v>
      </c>
      <c r="E117" s="59">
        <f t="shared" si="51"/>
        <v>3.0791849944061808E-2</v>
      </c>
      <c r="F117" s="59">
        <f t="shared" si="51"/>
        <v>1.2585593527927952E-2</v>
      </c>
      <c r="G117" s="59">
        <f t="shared" si="51"/>
        <v>1.0476911493959871E-2</v>
      </c>
      <c r="H117" s="59">
        <f t="shared" si="51"/>
        <v>7.187922378643811E-3</v>
      </c>
      <c r="I117" s="59">
        <f t="shared" si="51"/>
        <v>8.3620601677018274E-3</v>
      </c>
      <c r="J117" s="59">
        <f t="shared" si="51"/>
        <v>8.4036023331493202E-3</v>
      </c>
      <c r="K117" s="59">
        <f t="shared" si="51"/>
        <v>8.0839805326936767E-3</v>
      </c>
      <c r="L117" s="59">
        <f t="shared" si="51"/>
        <v>7.6058616836635383E-3</v>
      </c>
      <c r="M117" s="59">
        <f t="shared" si="51"/>
        <v>1.0940308036078398E-2</v>
      </c>
      <c r="N117" s="59">
        <f t="shared" si="51"/>
        <v>1.2941725559382805E-2</v>
      </c>
      <c r="O117" s="59">
        <f t="shared" si="51"/>
        <v>1.4133633904691287E-2</v>
      </c>
      <c r="P117" s="59">
        <f t="shared" si="51"/>
        <v>1.3748843558235822E-2</v>
      </c>
      <c r="Q117" s="59">
        <f t="shared" si="51"/>
        <v>1.2625788421824061E-2</v>
      </c>
      <c r="R117" s="60">
        <f t="shared" si="51"/>
        <v>1.1447139823436037E-2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0.86607116742889423</v>
      </c>
      <c r="E118" s="61">
        <f t="shared" ref="E118:R118" si="52">SUM(E111:E112)</f>
        <v>0.79586019443015832</v>
      </c>
      <c r="F118" s="61">
        <f t="shared" si="52"/>
        <v>0.73378382930428376</v>
      </c>
      <c r="G118" s="61">
        <f t="shared" si="52"/>
        <v>0.76588611241836224</v>
      </c>
      <c r="H118" s="61">
        <f t="shared" si="52"/>
        <v>0.82385749963614763</v>
      </c>
      <c r="I118" s="61">
        <f t="shared" si="52"/>
        <v>0.81272598208910074</v>
      </c>
      <c r="J118" s="61">
        <f t="shared" si="52"/>
        <v>0.81526256555565269</v>
      </c>
      <c r="K118" s="61">
        <f t="shared" si="52"/>
        <v>0.81544240238132271</v>
      </c>
      <c r="L118" s="61">
        <f t="shared" si="52"/>
        <v>0.8144100853345887</v>
      </c>
      <c r="M118" s="61">
        <f t="shared" si="52"/>
        <v>0.77908664356818325</v>
      </c>
      <c r="N118" s="61">
        <f t="shared" si="52"/>
        <v>0.7610567042218267</v>
      </c>
      <c r="O118" s="61">
        <f t="shared" si="52"/>
        <v>0.75278959783116495</v>
      </c>
      <c r="P118" s="61">
        <f t="shared" si="52"/>
        <v>0.76154586273250557</v>
      </c>
      <c r="Q118" s="61">
        <f t="shared" si="52"/>
        <v>0.7781740703288007</v>
      </c>
      <c r="R118" s="62">
        <f t="shared" si="52"/>
        <v>0.79394380631445116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1</v>
      </c>
      <c r="F119" s="45">
        <f t="shared" si="53"/>
        <v>1</v>
      </c>
      <c r="G119" s="45">
        <f t="shared" si="53"/>
        <v>1</v>
      </c>
      <c r="H119" s="45">
        <f t="shared" si="53"/>
        <v>1</v>
      </c>
      <c r="I119" s="45">
        <f t="shared" si="53"/>
        <v>0.99999999999999967</v>
      </c>
      <c r="J119" s="45">
        <f t="shared" si="53"/>
        <v>1.0000000000000002</v>
      </c>
      <c r="K119" s="45">
        <f t="shared" si="53"/>
        <v>0.99999999999999989</v>
      </c>
      <c r="L119" s="45">
        <f t="shared" si="53"/>
        <v>1.0000000000000002</v>
      </c>
      <c r="M119" s="45">
        <f t="shared" si="53"/>
        <v>1</v>
      </c>
      <c r="N119" s="45">
        <f t="shared" si="53"/>
        <v>1</v>
      </c>
      <c r="O119" s="45">
        <f t="shared" si="53"/>
        <v>0.99999999999999989</v>
      </c>
      <c r="P119" s="45">
        <f t="shared" si="53"/>
        <v>0.99999999999999978</v>
      </c>
      <c r="Q119" s="45">
        <f t="shared" si="53"/>
        <v>0.99999999999999989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X127"/>
  <sheetViews>
    <sheetView topLeftCell="B1" zoomScale="39" zoomScaleNormal="39" workbookViewId="0">
      <selection activeCell="L1" sqref="L1:U27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34</v>
      </c>
      <c r="D4" t="s">
        <v>118</v>
      </c>
      <c r="E4" t="s">
        <v>119</v>
      </c>
      <c r="F4">
        <v>2.2000000000000002</v>
      </c>
      <c r="G4">
        <v>2.2000000000000002</v>
      </c>
      <c r="H4">
        <v>2.2000000000000002</v>
      </c>
      <c r="I4">
        <v>2.2000000000000002</v>
      </c>
      <c r="J4">
        <v>2.2000000000000002</v>
      </c>
      <c r="K4">
        <v>2.2000000000000002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23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34</v>
      </c>
      <c r="D5" t="s">
        <v>118</v>
      </c>
      <c r="E5" t="s">
        <v>119</v>
      </c>
      <c r="F5">
        <v>17.5</v>
      </c>
      <c r="G5">
        <v>65</v>
      </c>
      <c r="H5">
        <v>66.599999999999994</v>
      </c>
      <c r="I5">
        <v>74.599999999999994</v>
      </c>
      <c r="J5">
        <v>73.400000000000006</v>
      </c>
      <c r="K5">
        <v>48.7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7.7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34</v>
      </c>
      <c r="D6" t="s">
        <v>118</v>
      </c>
      <c r="E6" t="s">
        <v>119</v>
      </c>
      <c r="F6">
        <v>48.7</v>
      </c>
      <c r="G6">
        <v>31.2</v>
      </c>
      <c r="H6">
        <v>29.9</v>
      </c>
      <c r="I6">
        <v>21.1</v>
      </c>
      <c r="J6">
        <v>18.399999999999999</v>
      </c>
      <c r="K6">
        <v>48.9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17.5</v>
      </c>
      <c r="AN6" s="77">
        <f t="shared" ref="AN6:AN8" si="3">G5</f>
        <v>65</v>
      </c>
      <c r="AP6" s="77">
        <f>H5</f>
        <v>66.599999999999994</v>
      </c>
      <c r="AQ6" s="77">
        <f t="shared" si="2"/>
        <v>70.599999999999994</v>
      </c>
      <c r="AR6" s="77">
        <f>I5</f>
        <v>74.599999999999994</v>
      </c>
      <c r="AT6" s="84">
        <f t="shared" si="1"/>
        <v>74.36</v>
      </c>
      <c r="AU6" s="84">
        <f t="shared" si="1"/>
        <v>74.12</v>
      </c>
      <c r="AV6" s="84">
        <f t="shared" si="1"/>
        <v>73.88</v>
      </c>
      <c r="AW6" s="84">
        <f t="shared" si="1"/>
        <v>73.64</v>
      </c>
      <c r="AX6" s="77">
        <f>J5</f>
        <v>73.400000000000006</v>
      </c>
    </row>
    <row r="7" spans="1:50" x14ac:dyDescent="0.35">
      <c r="A7" t="s">
        <v>45</v>
      </c>
      <c r="B7" t="s">
        <v>12</v>
      </c>
      <c r="C7" t="s">
        <v>34</v>
      </c>
      <c r="D7" t="s">
        <v>118</v>
      </c>
      <c r="E7" t="s">
        <v>119</v>
      </c>
      <c r="F7">
        <v>0</v>
      </c>
      <c r="G7">
        <v>0</v>
      </c>
      <c r="H7">
        <v>0</v>
      </c>
      <c r="I7">
        <v>0</v>
      </c>
      <c r="J7">
        <v>0</v>
      </c>
      <c r="K7">
        <v>0.1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48.7</v>
      </c>
      <c r="AN7" s="77">
        <f t="shared" si="3"/>
        <v>31.2</v>
      </c>
      <c r="AP7" s="77">
        <f>H6</f>
        <v>29.9</v>
      </c>
      <c r="AQ7" s="77">
        <f t="shared" si="2"/>
        <v>25.5</v>
      </c>
      <c r="AR7" s="77">
        <f>I6</f>
        <v>21.1</v>
      </c>
      <c r="AT7" s="84">
        <f t="shared" si="1"/>
        <v>20.560000000000002</v>
      </c>
      <c r="AU7" s="84">
        <f t="shared" si="1"/>
        <v>20.02</v>
      </c>
      <c r="AV7" s="84">
        <f t="shared" si="1"/>
        <v>19.48</v>
      </c>
      <c r="AW7" s="84">
        <f t="shared" si="1"/>
        <v>18.939999999999998</v>
      </c>
      <c r="AX7" s="77">
        <f>J6</f>
        <v>18.399999999999999</v>
      </c>
    </row>
    <row r="8" spans="1:50" x14ac:dyDescent="0.35">
      <c r="A8" t="s">
        <v>8</v>
      </c>
      <c r="B8" t="s">
        <v>12</v>
      </c>
      <c r="C8" t="s">
        <v>34</v>
      </c>
      <c r="D8" t="s">
        <v>118</v>
      </c>
      <c r="E8" t="s">
        <v>119</v>
      </c>
      <c r="F8">
        <v>1</v>
      </c>
      <c r="G8">
        <v>1.6</v>
      </c>
      <c r="H8">
        <v>1.3</v>
      </c>
      <c r="I8">
        <v>2.1</v>
      </c>
      <c r="J8">
        <v>6</v>
      </c>
      <c r="K8">
        <v>0.2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</v>
      </c>
      <c r="AN8" s="77">
        <f t="shared" si="3"/>
        <v>0</v>
      </c>
      <c r="AP8" s="77">
        <f>H7</f>
        <v>0</v>
      </c>
      <c r="AQ8" s="77">
        <f t="shared" si="2"/>
        <v>0</v>
      </c>
      <c r="AR8" s="77">
        <f>I7</f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34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34</v>
      </c>
      <c r="D10" t="s">
        <v>118</v>
      </c>
      <c r="E10" t="s">
        <v>119</v>
      </c>
      <c r="F10">
        <v>23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1</v>
      </c>
      <c r="AN10" s="77">
        <f t="shared" ref="AN10" si="5">G8</f>
        <v>1.6</v>
      </c>
      <c r="AP10" s="77">
        <f>H8</f>
        <v>1.3</v>
      </c>
      <c r="AQ10" s="77">
        <f t="shared" si="2"/>
        <v>1.7000000000000002</v>
      </c>
      <c r="AR10" s="77">
        <f>I8</f>
        <v>2.1</v>
      </c>
      <c r="AT10" s="84">
        <f t="shared" si="1"/>
        <v>2.8800000000000003</v>
      </c>
      <c r="AU10" s="84">
        <f t="shared" si="1"/>
        <v>3.66</v>
      </c>
      <c r="AV10" s="84">
        <f t="shared" si="1"/>
        <v>4.4399999999999995</v>
      </c>
      <c r="AW10" s="84">
        <f t="shared" si="1"/>
        <v>5.2200000000000006</v>
      </c>
      <c r="AX10" s="77">
        <f>J8</f>
        <v>6</v>
      </c>
    </row>
    <row r="11" spans="1:50" x14ac:dyDescent="0.35">
      <c r="A11" t="s">
        <v>81</v>
      </c>
      <c r="B11" t="s">
        <v>12</v>
      </c>
      <c r="C11" t="s">
        <v>34</v>
      </c>
      <c r="D11" t="s">
        <v>118</v>
      </c>
      <c r="E11" t="s">
        <v>119</v>
      </c>
      <c r="F11">
        <v>7.7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2.2000000000000002</v>
      </c>
      <c r="AN11" s="77">
        <f t="shared" ref="AN11" si="6">G4</f>
        <v>2.2000000000000002</v>
      </c>
      <c r="AP11" s="77">
        <f>H4</f>
        <v>2.2000000000000002</v>
      </c>
      <c r="AQ11" s="77">
        <f t="shared" si="2"/>
        <v>2.2000000000000002</v>
      </c>
      <c r="AR11" s="77">
        <f>I4</f>
        <v>2.2000000000000002</v>
      </c>
      <c r="AT11" s="84">
        <f t="shared" si="1"/>
        <v>2.2000000000000002</v>
      </c>
      <c r="AU11" s="84">
        <f t="shared" si="1"/>
        <v>2.2000000000000002</v>
      </c>
      <c r="AV11" s="84">
        <f t="shared" si="1"/>
        <v>2.2000000000000002</v>
      </c>
      <c r="AW11" s="84">
        <f t="shared" si="1"/>
        <v>2.2000000000000002</v>
      </c>
      <c r="AX11" s="77">
        <f>J4</f>
        <v>2.2000000000000002</v>
      </c>
    </row>
    <row r="12" spans="1:50" x14ac:dyDescent="0.35">
      <c r="A12" s="27" t="s">
        <v>41</v>
      </c>
      <c r="B12" s="27"/>
      <c r="C12" s="27"/>
      <c r="D12" s="27"/>
      <c r="E12" s="27"/>
      <c r="F12" s="27">
        <f t="shared" ref="F12:K12" si="7">SUM(F4:F11)</f>
        <v>100.10000000000001</v>
      </c>
      <c r="G12" s="27">
        <f t="shared" si="7"/>
        <v>100</v>
      </c>
      <c r="H12" s="27">
        <f t="shared" si="7"/>
        <v>99.999999999999986</v>
      </c>
      <c r="I12" s="27">
        <f t="shared" si="7"/>
        <v>100</v>
      </c>
      <c r="J12" s="27">
        <f t="shared" si="7"/>
        <v>100</v>
      </c>
      <c r="K12" s="27">
        <f t="shared" si="7"/>
        <v>100.10000000000001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34</v>
      </c>
      <c r="D17" t="s">
        <v>118</v>
      </c>
      <c r="E17" t="s">
        <v>119</v>
      </c>
      <c r="F17">
        <v>2.2000000000000002</v>
      </c>
      <c r="G17">
        <v>2.2000000000000002</v>
      </c>
      <c r="H17">
        <v>2.7</v>
      </c>
      <c r="I17">
        <v>3.9</v>
      </c>
      <c r="J17">
        <v>6.8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23</v>
      </c>
      <c r="AM17" s="77">
        <f>0.5*(AL17+AN17)</f>
        <v>11.5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0.28000000000000003</v>
      </c>
      <c r="AU17" s="84">
        <f t="shared" si="9"/>
        <v>0.36</v>
      </c>
      <c r="AV17" s="84">
        <f t="shared" si="9"/>
        <v>0.44</v>
      </c>
      <c r="AW17" s="84">
        <f t="shared" si="9"/>
        <v>0.52</v>
      </c>
      <c r="AX17" s="77">
        <f>J23</f>
        <v>0.6</v>
      </c>
    </row>
    <row r="18" spans="1:50" x14ac:dyDescent="0.35">
      <c r="A18" t="s">
        <v>11</v>
      </c>
      <c r="B18" t="s">
        <v>12</v>
      </c>
      <c r="C18" t="s">
        <v>34</v>
      </c>
      <c r="D18" t="s">
        <v>118</v>
      </c>
      <c r="E18" t="s">
        <v>119</v>
      </c>
      <c r="F18">
        <v>17.5</v>
      </c>
      <c r="G18">
        <v>65</v>
      </c>
      <c r="H18">
        <v>66.8</v>
      </c>
      <c r="I18">
        <v>70.400000000000006</v>
      </c>
      <c r="J18">
        <v>79.5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7.7</v>
      </c>
      <c r="AM18" s="77">
        <f>0.5*(AL18+AN18)</f>
        <v>3.85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34</v>
      </c>
      <c r="D19" t="s">
        <v>118</v>
      </c>
      <c r="E19" t="s">
        <v>119</v>
      </c>
      <c r="F19">
        <v>48.7</v>
      </c>
      <c r="G19">
        <v>31.2</v>
      </c>
      <c r="H19">
        <v>28.9</v>
      </c>
      <c r="I19">
        <v>24.1</v>
      </c>
      <c r="J19">
        <v>12.3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17.5</v>
      </c>
      <c r="AM19" s="85">
        <f>AL43</f>
        <v>59.731252709146091</v>
      </c>
      <c r="AN19" s="77">
        <f t="shared" ref="AN19:AN21" si="11">G18</f>
        <v>65</v>
      </c>
      <c r="AO19" s="85">
        <f>AN43</f>
        <v>66.56671664167915</v>
      </c>
      <c r="AP19" s="77">
        <f>H18</f>
        <v>66.8</v>
      </c>
      <c r="AQ19" s="77">
        <f t="shared" si="10"/>
        <v>68.599999999999994</v>
      </c>
      <c r="AR19" s="77">
        <f>I18</f>
        <v>70.400000000000006</v>
      </c>
      <c r="AS19" s="85">
        <f>AR43</f>
        <v>64.606181455633106</v>
      </c>
      <c r="AT19" s="84">
        <f t="shared" si="9"/>
        <v>72.220000000000013</v>
      </c>
      <c r="AU19" s="84">
        <f t="shared" si="9"/>
        <v>74.040000000000006</v>
      </c>
      <c r="AV19" s="84">
        <f t="shared" si="9"/>
        <v>75.86</v>
      </c>
      <c r="AW19" s="84">
        <f t="shared" si="9"/>
        <v>77.680000000000007</v>
      </c>
      <c r="AX19" s="77">
        <f>J18</f>
        <v>79.5</v>
      </c>
    </row>
    <row r="20" spans="1:50" x14ac:dyDescent="0.35">
      <c r="A20" t="s">
        <v>45</v>
      </c>
      <c r="B20" t="s">
        <v>12</v>
      </c>
      <c r="C20" t="s">
        <v>34</v>
      </c>
      <c r="D20" t="s">
        <v>118</v>
      </c>
      <c r="E20" t="s">
        <v>119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48.7</v>
      </c>
      <c r="AM20" s="85">
        <f>AL44</f>
        <v>15.951452102297354</v>
      </c>
      <c r="AN20" s="77">
        <f t="shared" si="11"/>
        <v>31.2</v>
      </c>
      <c r="AO20" s="85">
        <f>AN44</f>
        <v>19.1904047976012</v>
      </c>
      <c r="AP20" s="77">
        <f>H19</f>
        <v>28.9</v>
      </c>
      <c r="AQ20" s="77">
        <f t="shared" si="10"/>
        <v>26.5</v>
      </c>
      <c r="AR20" s="77">
        <f>I19</f>
        <v>24.1</v>
      </c>
      <c r="AS20" s="85">
        <f>AR44</f>
        <v>16.550348953140581</v>
      </c>
      <c r="AT20" s="84">
        <f t="shared" si="9"/>
        <v>21.740000000000002</v>
      </c>
      <c r="AU20" s="84">
        <f t="shared" si="9"/>
        <v>19.380000000000003</v>
      </c>
      <c r="AV20" s="84">
        <f t="shared" si="9"/>
        <v>17.02</v>
      </c>
      <c r="AW20" s="84">
        <f t="shared" si="9"/>
        <v>14.660000000000002</v>
      </c>
      <c r="AX20" s="77">
        <f>J19</f>
        <v>12.3</v>
      </c>
    </row>
    <row r="21" spans="1:50" ht="15" thickBot="1" x14ac:dyDescent="0.4">
      <c r="A21" t="s">
        <v>8</v>
      </c>
      <c r="B21" t="s">
        <v>12</v>
      </c>
      <c r="C21" t="s">
        <v>34</v>
      </c>
      <c r="D21" t="s">
        <v>118</v>
      </c>
      <c r="E21" t="s">
        <v>119</v>
      </c>
      <c r="F21">
        <v>1</v>
      </c>
      <c r="G21">
        <v>1.6</v>
      </c>
      <c r="H21">
        <v>1.4</v>
      </c>
      <c r="I21">
        <v>1.2</v>
      </c>
      <c r="J21">
        <v>0.6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</v>
      </c>
      <c r="AM21" s="85">
        <f>AL45</f>
        <v>2.6874729085392284</v>
      </c>
      <c r="AN21" s="77">
        <f t="shared" si="11"/>
        <v>0</v>
      </c>
      <c r="AO21" s="85">
        <f>AN45</f>
        <v>3.6981509245377313</v>
      </c>
      <c r="AP21" s="77">
        <f>H20</f>
        <v>0</v>
      </c>
      <c r="AQ21" s="77">
        <f t="shared" si="10"/>
        <v>0</v>
      </c>
      <c r="AR21" s="77">
        <f>I20</f>
        <v>0</v>
      </c>
      <c r="AS21" s="85">
        <f>AR45</f>
        <v>3.7886340977068795</v>
      </c>
      <c r="AT21" s="84">
        <f t="shared" si="9"/>
        <v>0</v>
      </c>
      <c r="AU21" s="84">
        <f t="shared" si="9"/>
        <v>0</v>
      </c>
      <c r="AV21" s="84">
        <f t="shared" si="9"/>
        <v>0</v>
      </c>
      <c r="AW21" s="84">
        <f t="shared" si="9"/>
        <v>0</v>
      </c>
      <c r="AX21" s="77">
        <f>J20</f>
        <v>0</v>
      </c>
    </row>
    <row r="22" spans="1:50" x14ac:dyDescent="0.35">
      <c r="A22" t="s">
        <v>44</v>
      </c>
      <c r="B22" t="s">
        <v>12</v>
      </c>
      <c r="C22" t="s">
        <v>34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34</v>
      </c>
      <c r="D23" t="s">
        <v>118</v>
      </c>
      <c r="E23" t="s">
        <v>119</v>
      </c>
      <c r="F23">
        <v>23</v>
      </c>
      <c r="G23">
        <v>0</v>
      </c>
      <c r="H23">
        <v>0.1</v>
      </c>
      <c r="I23">
        <v>0.2</v>
      </c>
      <c r="J23">
        <v>0.6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1</v>
      </c>
      <c r="AM23" s="85">
        <f>AL46</f>
        <v>8.3224967490247082</v>
      </c>
      <c r="AN23" s="77">
        <f t="shared" ref="AN23" si="13">G21</f>
        <v>1.6</v>
      </c>
      <c r="AO23" s="85">
        <f>AN46</f>
        <v>10.494752623688155</v>
      </c>
      <c r="AP23" s="77">
        <f>H21</f>
        <v>1.4</v>
      </c>
      <c r="AQ23" s="77">
        <f t="shared" si="10"/>
        <v>1.2999999999999998</v>
      </c>
      <c r="AR23" s="77">
        <f>I21</f>
        <v>1.2</v>
      </c>
      <c r="AS23" s="85">
        <f>AR46</f>
        <v>14.85543369890329</v>
      </c>
      <c r="AT23" s="84">
        <f t="shared" si="9"/>
        <v>1.08</v>
      </c>
      <c r="AU23" s="84">
        <f t="shared" si="9"/>
        <v>0.96</v>
      </c>
      <c r="AV23" s="84">
        <f t="shared" si="9"/>
        <v>0.84</v>
      </c>
      <c r="AW23" s="84">
        <f t="shared" si="9"/>
        <v>0.72</v>
      </c>
      <c r="AX23" s="77">
        <f>J21</f>
        <v>0.6</v>
      </c>
    </row>
    <row r="24" spans="1:50" x14ac:dyDescent="0.35">
      <c r="A24" t="s">
        <v>81</v>
      </c>
      <c r="B24" t="s">
        <v>12</v>
      </c>
      <c r="C24" t="s">
        <v>34</v>
      </c>
      <c r="D24" t="s">
        <v>118</v>
      </c>
      <c r="E24" t="s">
        <v>119</v>
      </c>
      <c r="F24">
        <v>7.7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2.2000000000000002</v>
      </c>
      <c r="AN24" s="77">
        <f t="shared" ref="AN24" si="14">G17</f>
        <v>2.2000000000000002</v>
      </c>
      <c r="AP24" s="77">
        <f>H17</f>
        <v>2.7</v>
      </c>
      <c r="AQ24" s="77">
        <f t="shared" si="10"/>
        <v>3.3</v>
      </c>
      <c r="AR24" s="77">
        <f>I17</f>
        <v>3.9</v>
      </c>
      <c r="AS24" s="85"/>
      <c r="AT24" s="84">
        <f t="shared" si="9"/>
        <v>4.4800000000000004</v>
      </c>
      <c r="AU24" s="84">
        <f t="shared" si="9"/>
        <v>5.0600000000000005</v>
      </c>
      <c r="AV24" s="84">
        <f t="shared" si="9"/>
        <v>5.6400000000000006</v>
      </c>
      <c r="AW24" s="84">
        <f t="shared" si="9"/>
        <v>6.2200000000000006</v>
      </c>
      <c r="AX24" s="77">
        <f>J17</f>
        <v>6.8</v>
      </c>
    </row>
    <row r="25" spans="1:50" x14ac:dyDescent="0.35">
      <c r="A25" s="27" t="s">
        <v>41</v>
      </c>
      <c r="B25" s="27"/>
      <c r="C25" s="27"/>
      <c r="D25" s="27"/>
      <c r="E25" s="27"/>
      <c r="F25" s="27">
        <f t="shared" ref="F25:K25" si="15">SUM(F17:F24)</f>
        <v>100.10000000000001</v>
      </c>
      <c r="G25" s="27">
        <f t="shared" si="15"/>
        <v>100</v>
      </c>
      <c r="H25" s="27">
        <f t="shared" si="15"/>
        <v>99.9</v>
      </c>
      <c r="I25" s="27">
        <f t="shared" si="15"/>
        <v>99.9</v>
      </c>
      <c r="J25" s="27">
        <f t="shared" si="15"/>
        <v>99.999999999999986</v>
      </c>
      <c r="K25" s="27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SSA</v>
      </c>
      <c r="D30" s="5" t="s">
        <v>14</v>
      </c>
      <c r="E30" s="5" t="s">
        <v>15</v>
      </c>
      <c r="F30" s="5">
        <f t="shared" ref="F30:K36" si="16">F18-F5</f>
        <v>1.2000000000000002</v>
      </c>
      <c r="G30" s="75">
        <f t="shared" si="16"/>
        <v>0</v>
      </c>
      <c r="H30" s="75">
        <f t="shared" si="16"/>
        <v>0.19999999999999996</v>
      </c>
      <c r="I30" s="75">
        <f t="shared" si="16"/>
        <v>-1.0000000000000002</v>
      </c>
      <c r="J30" s="75">
        <f t="shared" si="16"/>
        <v>-5.6000000000000005</v>
      </c>
      <c r="K30" s="75">
        <f t="shared" si="16"/>
        <v>-0.2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SSA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SSA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-0.1</v>
      </c>
    </row>
    <row r="33" spans="1:46" x14ac:dyDescent="0.35">
      <c r="A33" s="5" t="s">
        <v>10</v>
      </c>
      <c r="B33" s="5" t="s">
        <v>53</v>
      </c>
      <c r="C33" s="5" t="str">
        <f>C7</f>
        <v>SSA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-1.1000000000000014</v>
      </c>
      <c r="I33" s="75">
        <f t="shared" si="16"/>
        <v>3.1999999999999993</v>
      </c>
      <c r="J33" s="75">
        <f t="shared" si="16"/>
        <v>-6.3000000000000007</v>
      </c>
      <c r="K33" s="75">
        <f t="shared" si="16"/>
        <v>-49.6</v>
      </c>
    </row>
    <row r="34" spans="1:46" x14ac:dyDescent="0.35">
      <c r="A34" s="5" t="s">
        <v>11</v>
      </c>
      <c r="B34" s="5" t="s">
        <v>53</v>
      </c>
      <c r="C34" s="5" t="str">
        <f>C6</f>
        <v>SSA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0.80000000000001137</v>
      </c>
      <c r="I34" s="75">
        <f t="shared" si="16"/>
        <v>-2.4000000000000057</v>
      </c>
      <c r="J34" s="75">
        <f t="shared" si="16"/>
        <v>10.900000000000006</v>
      </c>
      <c r="K34" s="75">
        <f t="shared" si="16"/>
        <v>48.3</v>
      </c>
    </row>
    <row r="35" spans="1:46" x14ac:dyDescent="0.35">
      <c r="A35" s="33" t="s">
        <v>80</v>
      </c>
      <c r="B35" s="5" t="s">
        <v>53</v>
      </c>
      <c r="C35" s="5" t="str">
        <f>C5</f>
        <v>SSA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53</v>
      </c>
      <c r="C36" s="10" t="str">
        <f>C10</f>
        <v>SSA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1.2000000000000002</v>
      </c>
      <c r="G37" s="2">
        <f t="shared" ref="G37" si="17">SUM(G30:G36)</f>
        <v>0</v>
      </c>
      <c r="H37" s="2">
        <f t="shared" ref="H37" si="18">SUM(H30:H36)</f>
        <v>9.9087404947795221E-15</v>
      </c>
      <c r="I37" s="2">
        <f t="shared" ref="I37" si="19">SUM(I30:I36)</f>
        <v>9.9999999999993622E-2</v>
      </c>
      <c r="J37" s="2">
        <f t="shared" ref="J37" si="20">SUM(J30:J36)</f>
        <v>-9.9999999999996536E-2</v>
      </c>
      <c r="K37" s="2">
        <f>SUM(K30:K36)</f>
        <v>-0.10000000000000142</v>
      </c>
    </row>
    <row r="39" spans="1:46" ht="21" x14ac:dyDescent="0.5">
      <c r="A39" s="32" t="s">
        <v>72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34</v>
      </c>
      <c r="D42" t="s">
        <v>51</v>
      </c>
      <c r="E42" t="s">
        <v>52</v>
      </c>
      <c r="F42">
        <v>9.6</v>
      </c>
      <c r="G42">
        <v>10.5</v>
      </c>
      <c r="H42">
        <v>11.4</v>
      </c>
      <c r="I42">
        <v>14.9</v>
      </c>
      <c r="J42">
        <v>16.399999999999999</v>
      </c>
      <c r="AK42" s="77" t="s">
        <v>138</v>
      </c>
      <c r="AL42" s="77">
        <f>0.5*(AL17+AN17+AL18+AN18)</f>
        <v>15.35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34</v>
      </c>
      <c r="D43" t="s">
        <v>51</v>
      </c>
      <c r="E43" t="s">
        <v>52</v>
      </c>
      <c r="F43">
        <v>3.1</v>
      </c>
      <c r="G43">
        <v>3.7</v>
      </c>
      <c r="H43">
        <v>3.7</v>
      </c>
      <c r="I43">
        <v>3.8</v>
      </c>
      <c r="J43">
        <v>4.4000000000000004</v>
      </c>
      <c r="AK43" s="77" t="s">
        <v>85</v>
      </c>
      <c r="AL43" s="85">
        <f>100*F45/(100+AL$42)</f>
        <v>59.731252709146091</v>
      </c>
      <c r="AM43" s="85"/>
      <c r="AN43" s="85">
        <f>100*G45/(100+AN$42)</f>
        <v>66.56671664167915</v>
      </c>
      <c r="AO43" s="85"/>
      <c r="AR43" s="85">
        <f>100*I45/(100+AR$42)</f>
        <v>64.606181455633106</v>
      </c>
    </row>
    <row r="44" spans="1:46" x14ac:dyDescent="0.35">
      <c r="A44" t="s">
        <v>10</v>
      </c>
      <c r="B44" t="s">
        <v>12</v>
      </c>
      <c r="C44" t="s">
        <v>34</v>
      </c>
      <c r="D44" t="s">
        <v>51</v>
      </c>
      <c r="E44" t="s">
        <v>52</v>
      </c>
      <c r="F44">
        <v>18.399999999999999</v>
      </c>
      <c r="G44">
        <v>19.2</v>
      </c>
      <c r="H44">
        <v>18.7</v>
      </c>
      <c r="I44">
        <v>16.600000000000001</v>
      </c>
      <c r="J44">
        <v>16.7</v>
      </c>
      <c r="AK44" s="77" t="s">
        <v>86</v>
      </c>
      <c r="AL44" s="85">
        <f>100*F44/(100+AL$42)</f>
        <v>15.951452102297354</v>
      </c>
      <c r="AM44" s="85"/>
      <c r="AN44" s="85">
        <f>100*G44/(100+AN$42)</f>
        <v>19.1904047976012</v>
      </c>
      <c r="AO44" s="85"/>
      <c r="AR44" s="85">
        <f>100*I44/(100+AR$42)</f>
        <v>16.550348953140581</v>
      </c>
    </row>
    <row r="45" spans="1:46" x14ac:dyDescent="0.35">
      <c r="A45" t="s">
        <v>11</v>
      </c>
      <c r="B45" t="s">
        <v>12</v>
      </c>
      <c r="C45" t="s">
        <v>34</v>
      </c>
      <c r="D45" t="s">
        <v>51</v>
      </c>
      <c r="E45" t="s">
        <v>52</v>
      </c>
      <c r="F45">
        <v>68.900000000000006</v>
      </c>
      <c r="G45">
        <v>66.599999999999994</v>
      </c>
      <c r="H45">
        <v>66.2</v>
      </c>
      <c r="I45">
        <v>64.8</v>
      </c>
      <c r="J45">
        <v>62.5</v>
      </c>
      <c r="AK45" s="77" t="s">
        <v>87</v>
      </c>
      <c r="AL45" s="85">
        <f>100*F43/(100+AL$42)</f>
        <v>2.6874729085392284</v>
      </c>
      <c r="AM45" s="85"/>
      <c r="AN45" s="85">
        <f>100*G43/(100+AN$42)</f>
        <v>3.6981509245377313</v>
      </c>
      <c r="AO45" s="85"/>
      <c r="AR45" s="85">
        <f>100*I43/(100+AR$42)</f>
        <v>3.7886340977068795</v>
      </c>
    </row>
    <row r="46" spans="1:46" x14ac:dyDescent="0.35">
      <c r="AK46" s="77" t="s">
        <v>137</v>
      </c>
      <c r="AL46" s="85">
        <f>100*F42/(100+AL$42)</f>
        <v>8.3224967490247082</v>
      </c>
      <c r="AM46" s="85"/>
      <c r="AN46" s="85">
        <f>100*G42/(100+AN$42)</f>
        <v>10.494752623688155</v>
      </c>
      <c r="AO46" s="85"/>
      <c r="AR46" s="85">
        <f>100*I42/(100+AR$42)</f>
        <v>14.85543369890329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8.5503056906000005E-2</v>
      </c>
      <c r="E57">
        <v>8.2566224396939003E-2</v>
      </c>
      <c r="F57">
        <v>7.4674360851458996E-2</v>
      </c>
      <c r="G57">
        <v>7.46923857459873E-2</v>
      </c>
      <c r="H57">
        <v>8.0539458509713904E-2</v>
      </c>
      <c r="I57">
        <v>8.6053876797137094E-2</v>
      </c>
      <c r="J57">
        <v>9.1286025170639398E-2</v>
      </c>
      <c r="K57">
        <v>9.6447167344850496E-2</v>
      </c>
      <c r="L57">
        <v>0.10170553100596801</v>
      </c>
      <c r="M57">
        <v>0.107406082516778</v>
      </c>
      <c r="N57">
        <v>0.11374937180998999</v>
      </c>
      <c r="O57">
        <v>0.12848840113301499</v>
      </c>
      <c r="P57">
        <v>0.14635389649222599</v>
      </c>
      <c r="Q57">
        <v>0.16661065415798501</v>
      </c>
      <c r="R57">
        <v>0.18701652695174401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6.9109921474951694E-2</v>
      </c>
      <c r="E58">
        <v>6.7714672496805101E-2</v>
      </c>
      <c r="F58">
        <v>6.2875490856909799E-2</v>
      </c>
      <c r="G58">
        <v>6.0603141814420801E-2</v>
      </c>
      <c r="H58">
        <v>6.2724799617822805E-2</v>
      </c>
      <c r="I58">
        <v>6.6026989206798406E-2</v>
      </c>
      <c r="J58">
        <v>6.9432381465132795E-2</v>
      </c>
      <c r="K58">
        <v>7.2974437791726104E-2</v>
      </c>
      <c r="L58">
        <v>7.6723233942641494E-2</v>
      </c>
      <c r="M58">
        <v>8.1054377190537402E-2</v>
      </c>
      <c r="N58">
        <v>8.6035556526967094E-2</v>
      </c>
      <c r="O58">
        <v>9.8137450561193995E-2</v>
      </c>
      <c r="P58">
        <v>0.11354938751399</v>
      </c>
      <c r="Q58">
        <v>0.13233282338029401</v>
      </c>
      <c r="R58">
        <v>0.15414147547621401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3.3922065777549901E-2</v>
      </c>
      <c r="E59">
        <v>3.3440584519750703E-2</v>
      </c>
      <c r="F59">
        <v>3.0369117414532801E-2</v>
      </c>
      <c r="G59">
        <v>3.1824897453812097E-2</v>
      </c>
      <c r="H59">
        <v>3.7122622901661601E-2</v>
      </c>
      <c r="I59">
        <v>4.0321626060089898E-2</v>
      </c>
      <c r="J59">
        <v>4.1679387505871503E-2</v>
      </c>
      <c r="K59">
        <v>4.3727841433966803E-2</v>
      </c>
      <c r="L59">
        <v>4.6493740094375499E-2</v>
      </c>
      <c r="M59">
        <v>4.9650545417792798E-2</v>
      </c>
      <c r="N59">
        <v>5.3614478935704597E-2</v>
      </c>
      <c r="O59">
        <v>6.37837525675293E-2</v>
      </c>
      <c r="P59">
        <v>7.5236012449065096E-2</v>
      </c>
      <c r="Q59">
        <v>9.0320570907442596E-2</v>
      </c>
      <c r="R59">
        <v>0.108787207299771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0.137136206277195</v>
      </c>
      <c r="E60">
        <v>0.13000142311016999</v>
      </c>
      <c r="F60">
        <v>0.12123449299792299</v>
      </c>
      <c r="G60">
        <v>0.13085337813203299</v>
      </c>
      <c r="H60">
        <v>0.13774812989381</v>
      </c>
      <c r="I60">
        <v>0.13671613224676199</v>
      </c>
      <c r="J60">
        <v>0.13893096338081901</v>
      </c>
      <c r="K60">
        <v>0.142962441843657</v>
      </c>
      <c r="L60">
        <v>0.14768928820875299</v>
      </c>
      <c r="M60">
        <v>0.15536396721015899</v>
      </c>
      <c r="N60">
        <v>0.16184123381052101</v>
      </c>
      <c r="O60">
        <v>0.16946125904911399</v>
      </c>
      <c r="P60">
        <v>0.179112818051642</v>
      </c>
      <c r="Q60">
        <v>0.187004218496539</v>
      </c>
      <c r="R60">
        <v>0.19336931999843801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0.34245654247687302</v>
      </c>
      <c r="E61">
        <v>0.30051474405988599</v>
      </c>
      <c r="F61">
        <v>0.25807673028713701</v>
      </c>
      <c r="G61">
        <v>0.26436863482530698</v>
      </c>
      <c r="H61">
        <v>0.27251333644554898</v>
      </c>
      <c r="I61">
        <v>0.274767531884056</v>
      </c>
      <c r="J61">
        <v>0.273117215913181</v>
      </c>
      <c r="K61">
        <v>0.27274646868209901</v>
      </c>
      <c r="L61">
        <v>0.273548934028713</v>
      </c>
      <c r="M61">
        <v>0.27443990031423299</v>
      </c>
      <c r="N61">
        <v>0.27605065909785298</v>
      </c>
      <c r="O61">
        <v>0.28092245632990198</v>
      </c>
      <c r="P61">
        <v>0.28433208654406</v>
      </c>
      <c r="Q61">
        <v>0.290887561243451</v>
      </c>
      <c r="R61">
        <v>0.300674368147125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0.21709003336882701</v>
      </c>
      <c r="E62">
        <v>0.21286316748713</v>
      </c>
      <c r="F62">
        <v>0.18655042197914301</v>
      </c>
      <c r="G62">
        <v>0.17758197181704599</v>
      </c>
      <c r="H62">
        <v>0.197787994062434</v>
      </c>
      <c r="I62">
        <v>0.229926600691026</v>
      </c>
      <c r="J62">
        <v>0.26567481622520001</v>
      </c>
      <c r="K62">
        <v>0.30429490392682801</v>
      </c>
      <c r="L62">
        <v>0.346891415646495</v>
      </c>
      <c r="M62">
        <v>0.39662354069640698</v>
      </c>
      <c r="N62">
        <v>0.45557149020329402</v>
      </c>
      <c r="O62">
        <v>0.60545729695449702</v>
      </c>
      <c r="P62">
        <v>0.80617200150519996</v>
      </c>
      <c r="Q62">
        <v>1.0646590053627301</v>
      </c>
      <c r="R62">
        <v>1.3834147160586401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6.9468810678024601E-2</v>
      </c>
      <c r="E63">
        <v>6.81162135958817E-2</v>
      </c>
      <c r="F63">
        <v>5.9696135033325798E-2</v>
      </c>
      <c r="G63">
        <v>5.6826230981454701E-2</v>
      </c>
      <c r="H63">
        <v>6.3292158099978998E-2</v>
      </c>
      <c r="I63">
        <v>7.3576512221128404E-2</v>
      </c>
      <c r="J63">
        <v>8.5015941192064001E-2</v>
      </c>
      <c r="K63">
        <v>9.7374369256585006E-2</v>
      </c>
      <c r="L63">
        <v>0.111005253006878</v>
      </c>
      <c r="M63">
        <v>0.12691953302285</v>
      </c>
      <c r="N63">
        <v>0.14578287686505401</v>
      </c>
      <c r="O63">
        <v>0.193746335025439</v>
      </c>
      <c r="P63">
        <v>0.25797504048166398</v>
      </c>
      <c r="Q63">
        <v>0.34069088171607298</v>
      </c>
      <c r="R63">
        <v>0.44269270913876402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7.3436687979654705E-2</v>
      </c>
      <c r="E64">
        <v>7.4068197323635607E-2</v>
      </c>
      <c r="F64">
        <v>7.0846401504418094E-2</v>
      </c>
      <c r="G64">
        <v>7.1119089624144205E-2</v>
      </c>
      <c r="H64">
        <v>7.50151483911074E-2</v>
      </c>
      <c r="I64">
        <v>7.9334277463605093E-2</v>
      </c>
      <c r="J64">
        <v>8.4317704037921506E-2</v>
      </c>
      <c r="K64">
        <v>8.9993109345032601E-2</v>
      </c>
      <c r="L64">
        <v>9.6200846455663305E-2</v>
      </c>
      <c r="M64">
        <v>0.102844671362588</v>
      </c>
      <c r="N64">
        <v>0.109884871414504</v>
      </c>
      <c r="O64">
        <v>0.12504230227128399</v>
      </c>
      <c r="P64">
        <v>0.142063955552651</v>
      </c>
      <c r="Q64">
        <v>0.160883178710197</v>
      </c>
      <c r="R64">
        <v>0.18041785255166501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0.54886981078596098</v>
      </c>
      <c r="E69" s="5">
        <f>(D69+F69)/2</f>
        <v>0.54886981078596098</v>
      </c>
      <c r="F69" s="5">
        <f t="shared" ref="F69:F76" si="21">$D69*G97</f>
        <v>0.54886981078596098</v>
      </c>
      <c r="G69" s="5">
        <f>(F69+H69)/2</f>
        <v>0.54886981078596098</v>
      </c>
      <c r="H69" s="5">
        <f t="shared" ref="H69:H76" si="22">$D69*K97</f>
        <v>0.54886981078596098</v>
      </c>
      <c r="I69" s="5">
        <f t="shared" ref="I69:K76" si="23">($L$56-I$56)/($L$56-$H$56)*$H69+(I$56-$H$56)/($L$56-$H$56)*$L69</f>
        <v>0.54886981078596098</v>
      </c>
      <c r="J69" s="5">
        <f t="shared" si="23"/>
        <v>0.54886981078596098</v>
      </c>
      <c r="K69" s="5">
        <f t="shared" si="23"/>
        <v>0.54886981078596098</v>
      </c>
      <c r="L69" s="5">
        <f t="shared" ref="L69:L76" si="24">$D69*P97</f>
        <v>0.54886981078596098</v>
      </c>
      <c r="M69" s="5">
        <f t="shared" ref="M69:Q76" si="25">($R$56-M$56)/($R$56-$L$56)*$L69+(M$56-$L$56)/($R$56-$L$56)*$R69</f>
        <v>0.54886981078596098</v>
      </c>
      <c r="N69" s="5">
        <f t="shared" si="25"/>
        <v>0.54886981078596109</v>
      </c>
      <c r="O69" s="5">
        <f t="shared" si="25"/>
        <v>0.54886981078596098</v>
      </c>
      <c r="P69" s="5">
        <f t="shared" si="25"/>
        <v>0.54886981078596098</v>
      </c>
      <c r="Q69" s="5">
        <f t="shared" si="25"/>
        <v>0.54886981078596109</v>
      </c>
      <c r="R69" s="5">
        <f t="shared" ref="R69:R76" si="26">$D69*U97</f>
        <v>0.54886981078596098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SSA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1</v>
      </c>
      <c r="E70" s="5">
        <f t="shared" ref="E70:G76" si="28">(D70+F70)/2</f>
        <v>0.53200000000000003</v>
      </c>
      <c r="F70" s="5">
        <f t="shared" si="21"/>
        <v>6.4000000000000001E-2</v>
      </c>
      <c r="G70" s="5">
        <f t="shared" si="28"/>
        <v>5.2000000000000005E-2</v>
      </c>
      <c r="H70" s="5">
        <f t="shared" si="22"/>
        <v>0.04</v>
      </c>
      <c r="I70" s="5">
        <f t="shared" si="23"/>
        <v>3.4999999999999996E-2</v>
      </c>
      <c r="J70" s="5">
        <f t="shared" si="23"/>
        <v>0.03</v>
      </c>
      <c r="K70" s="5">
        <f t="shared" si="23"/>
        <v>2.5000000000000001E-2</v>
      </c>
      <c r="L70" s="5">
        <f t="shared" si="24"/>
        <v>0.02</v>
      </c>
      <c r="M70" s="5">
        <f t="shared" si="25"/>
        <v>1.9000000000000003E-2</v>
      </c>
      <c r="N70" s="5">
        <f t="shared" si="25"/>
        <v>1.8000000000000002E-2</v>
      </c>
      <c r="O70" s="5">
        <f t="shared" si="25"/>
        <v>1.6E-2</v>
      </c>
      <c r="P70" s="5">
        <f t="shared" si="25"/>
        <v>1.4E-2</v>
      </c>
      <c r="Q70" s="5">
        <f t="shared" si="25"/>
        <v>1.2E-2</v>
      </c>
      <c r="R70" s="5">
        <f t="shared" si="26"/>
        <v>0.01</v>
      </c>
      <c r="S70" s="5"/>
      <c r="T70" s="5"/>
      <c r="U70" s="5"/>
      <c r="V70" s="5"/>
      <c r="W70" s="5"/>
      <c r="X70" s="5" t="s">
        <v>86</v>
      </c>
      <c r="Y70" s="77" t="str">
        <f t="shared" si="27"/>
        <v>SSA</v>
      </c>
      <c r="Z70" s="5">
        <f>F70/MAX(F$69:F$70)</f>
        <v>0.1166032431413096</v>
      </c>
      <c r="AA70" s="5">
        <f>H70/MAX(H$69:H$70)</f>
        <v>7.2877026963318506E-2</v>
      </c>
      <c r="AB70" s="5">
        <f>L70/MAX(L$69:L$70)</f>
        <v>3.6438513481659253E-2</v>
      </c>
      <c r="AC70" s="5">
        <f>Q70/MAX(Q$69:Q$70)</f>
        <v>2.1863108088995546E-2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3.23900388913191E-6</v>
      </c>
      <c r="E71" s="5">
        <f t="shared" si="28"/>
        <v>1.6478432285958591E-6</v>
      </c>
      <c r="F71" s="5">
        <f t="shared" si="21"/>
        <v>5.6682568059808427E-8</v>
      </c>
      <c r="G71" s="5">
        <f t="shared" si="28"/>
        <v>6.8828832644053082E-8</v>
      </c>
      <c r="H71" s="5">
        <f t="shared" si="22"/>
        <v>8.0975097228297736E-8</v>
      </c>
      <c r="I71" s="5">
        <f t="shared" si="23"/>
        <v>8.9072606951127506E-8</v>
      </c>
      <c r="J71" s="5">
        <f t="shared" si="23"/>
        <v>9.7170116673957289E-8</v>
      </c>
      <c r="K71" s="5">
        <f t="shared" si="23"/>
        <v>1.0526762639678707E-7</v>
      </c>
      <c r="L71" s="5">
        <f t="shared" si="24"/>
        <v>1.1336513611961684E-7</v>
      </c>
      <c r="M71" s="5">
        <f t="shared" si="25"/>
        <v>1.0850663028591898E-7</v>
      </c>
      <c r="N71" s="5">
        <f t="shared" si="25"/>
        <v>1.0364812445222113E-7</v>
      </c>
      <c r="O71" s="5">
        <f t="shared" si="25"/>
        <v>9.3931112784825384E-8</v>
      </c>
      <c r="P71" s="5">
        <f t="shared" si="25"/>
        <v>8.4214101117429655E-8</v>
      </c>
      <c r="Q71" s="5">
        <f t="shared" si="25"/>
        <v>7.4497089450033939E-8</v>
      </c>
      <c r="R71" s="5">
        <f t="shared" si="26"/>
        <v>6.4780077782638197E-8</v>
      </c>
      <c r="S71" s="5"/>
      <c r="T71" s="5"/>
      <c r="U71" s="5"/>
      <c r="V71" s="5"/>
      <c r="W71" s="5"/>
      <c r="X71" s="5" t="s">
        <v>97</v>
      </c>
      <c r="Y71" s="77" t="str">
        <f t="shared" si="27"/>
        <v>SSA</v>
      </c>
      <c r="Z71" s="5">
        <f t="shared" ref="Z71:Z76" si="29">F71/MAX(F$71:F$76)</f>
        <v>1.0076900988410387E-6</v>
      </c>
      <c r="AA71" s="5">
        <f t="shared" ref="AA71:AA76" si="30">H71/MAX(H$71:H$76)</f>
        <v>9.9661658127135677E-7</v>
      </c>
      <c r="AB71" s="5">
        <f t="shared" ref="AB71:AB76" si="31">L71/MAX(L$71:L$76)</f>
        <v>2.2673027223923368E-7</v>
      </c>
      <c r="AC71" s="5">
        <f t="shared" ref="AC71:AC76" si="32">Q71/MAX(Q$71:Q$76)</f>
        <v>2.3135742065227929E-8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1.06919848928592E-2</v>
      </c>
      <c r="E72" s="5">
        <f t="shared" si="28"/>
        <v>5.5230784462175801E-3</v>
      </c>
      <c r="F72" s="5">
        <f t="shared" si="21"/>
        <v>3.5417199957596103E-4</v>
      </c>
      <c r="G72" s="5">
        <f t="shared" si="28"/>
        <v>4.4438562210946046E-4</v>
      </c>
      <c r="H72" s="5">
        <f t="shared" si="22"/>
        <v>5.3459924464295994E-4</v>
      </c>
      <c r="I72" s="5">
        <f t="shared" si="23"/>
        <v>6.6824905580369987E-4</v>
      </c>
      <c r="J72" s="5">
        <f t="shared" si="23"/>
        <v>8.0189886696443991E-4</v>
      </c>
      <c r="K72" s="5">
        <f t="shared" si="23"/>
        <v>9.3554867812517995E-4</v>
      </c>
      <c r="L72" s="5">
        <f t="shared" si="24"/>
        <v>1.0691984892859199E-3</v>
      </c>
      <c r="M72" s="5">
        <f t="shared" si="25"/>
        <v>1.0371225346073422E-3</v>
      </c>
      <c r="N72" s="5">
        <f t="shared" si="25"/>
        <v>1.0050465799287648E-3</v>
      </c>
      <c r="O72" s="5">
        <f t="shared" si="25"/>
        <v>9.4089467057160959E-4</v>
      </c>
      <c r="P72" s="5">
        <f t="shared" si="25"/>
        <v>8.7674276121445433E-4</v>
      </c>
      <c r="Q72" s="5">
        <f t="shared" si="25"/>
        <v>8.125908518572993E-4</v>
      </c>
      <c r="R72" s="5">
        <f t="shared" si="26"/>
        <v>7.4843894250014404E-4</v>
      </c>
      <c r="S72" s="5"/>
      <c r="T72" s="5"/>
      <c r="U72" s="5"/>
      <c r="V72" s="5"/>
      <c r="W72" s="5"/>
      <c r="X72" s="5" t="s">
        <v>98</v>
      </c>
      <c r="Y72" s="77" t="str">
        <f t="shared" si="27"/>
        <v>SSA</v>
      </c>
      <c r="Z72" s="5">
        <f t="shared" si="29"/>
        <v>6.2963911035726402E-3</v>
      </c>
      <c r="AA72" s="5">
        <f t="shared" si="30"/>
        <v>6.5796830109902758E-3</v>
      </c>
      <c r="AB72" s="5">
        <f t="shared" si="31"/>
        <v>2.1383969785718398E-3</v>
      </c>
      <c r="AC72" s="5">
        <f t="shared" si="32"/>
        <v>2.5235740740909917E-4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4.6840786860695701E-7</v>
      </c>
      <c r="E73" s="5">
        <f t="shared" si="28"/>
        <v>4.6840786860695701E-7</v>
      </c>
      <c r="F73" s="5">
        <f t="shared" si="21"/>
        <v>4.6840786860695701E-7</v>
      </c>
      <c r="G73" s="5">
        <f t="shared" si="28"/>
        <v>4.6840786860695701E-7</v>
      </c>
      <c r="H73" s="5">
        <f t="shared" si="22"/>
        <v>4.6840786860695701E-7</v>
      </c>
      <c r="I73" s="5">
        <f t="shared" si="23"/>
        <v>4.6840786860695701E-7</v>
      </c>
      <c r="J73" s="5">
        <f t="shared" si="23"/>
        <v>4.6840786860695701E-7</v>
      </c>
      <c r="K73" s="5">
        <f t="shared" si="23"/>
        <v>4.6840786860695701E-7</v>
      </c>
      <c r="L73" s="5">
        <f t="shared" si="24"/>
        <v>4.6840786860695701E-7</v>
      </c>
      <c r="M73" s="5">
        <f t="shared" si="25"/>
        <v>4.6372378992088745E-7</v>
      </c>
      <c r="N73" s="5">
        <f t="shared" si="25"/>
        <v>4.5903971123481789E-7</v>
      </c>
      <c r="O73" s="5">
        <f t="shared" si="25"/>
        <v>4.4967155386267876E-7</v>
      </c>
      <c r="P73" s="5">
        <f t="shared" si="25"/>
        <v>4.4030339649053957E-7</v>
      </c>
      <c r="Q73" s="5">
        <f t="shared" si="25"/>
        <v>4.309352391184005E-7</v>
      </c>
      <c r="R73" s="5">
        <f t="shared" si="26"/>
        <v>4.2156708174626131E-7</v>
      </c>
      <c r="S73" s="5"/>
      <c r="T73" s="5"/>
      <c r="U73" s="5"/>
      <c r="V73" s="5"/>
      <c r="W73" s="5"/>
      <c r="X73" s="5" t="s">
        <v>89</v>
      </c>
      <c r="Y73" s="77" t="str">
        <f t="shared" si="27"/>
        <v>SSA</v>
      </c>
      <c r="Z73" s="5">
        <f t="shared" si="29"/>
        <v>8.327250997457014E-6</v>
      </c>
      <c r="AA73" s="5">
        <f t="shared" si="30"/>
        <v>5.7650199213163935E-6</v>
      </c>
      <c r="AB73" s="5">
        <f t="shared" si="31"/>
        <v>9.3681573721391403E-7</v>
      </c>
      <c r="AC73" s="5">
        <f t="shared" si="32"/>
        <v>1.3383081960198773E-7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SSA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1.0929459087456E-2</v>
      </c>
      <c r="E75" s="5">
        <f t="shared" si="28"/>
        <v>5.55011594284875E-3</v>
      </c>
      <c r="F75" s="5">
        <f t="shared" si="21"/>
        <v>1.707727982415E-4</v>
      </c>
      <c r="G75" s="5">
        <f t="shared" si="28"/>
        <v>2.0834281385462996E-4</v>
      </c>
      <c r="H75" s="5">
        <f t="shared" si="22"/>
        <v>2.4591282946775993E-4</v>
      </c>
      <c r="I75" s="5">
        <f t="shared" si="23"/>
        <v>5.1231839472449994E-4</v>
      </c>
      <c r="J75" s="5">
        <f t="shared" si="23"/>
        <v>7.7872395998123995E-4</v>
      </c>
      <c r="K75" s="5">
        <f t="shared" si="23"/>
        <v>1.04512952523798E-3</v>
      </c>
      <c r="L75" s="5">
        <f t="shared" si="24"/>
        <v>1.31153509049472E-3</v>
      </c>
      <c r="M75" s="5">
        <f t="shared" si="25"/>
        <v>2.2733274901908479E-3</v>
      </c>
      <c r="N75" s="5">
        <f t="shared" si="25"/>
        <v>3.2351198898869756E-3</v>
      </c>
      <c r="O75" s="5">
        <f t="shared" si="25"/>
        <v>5.1587046892792318E-3</v>
      </c>
      <c r="P75" s="5">
        <f t="shared" si="25"/>
        <v>7.0822894886714881E-3</v>
      </c>
      <c r="Q75" s="5">
        <f t="shared" si="25"/>
        <v>9.0058742880637435E-3</v>
      </c>
      <c r="R75" s="5">
        <f t="shared" si="26"/>
        <v>1.0929459087456E-2</v>
      </c>
      <c r="S75" s="5"/>
      <c r="T75" s="5"/>
      <c r="U75" s="5"/>
      <c r="V75" s="5"/>
      <c r="W75" s="5"/>
      <c r="X75" s="5" t="s">
        <v>91</v>
      </c>
      <c r="Y75" s="77" t="str">
        <f t="shared" si="27"/>
        <v>SSA</v>
      </c>
      <c r="Z75" s="5">
        <f t="shared" si="29"/>
        <v>3.0359608576266666E-3</v>
      </c>
      <c r="AA75" s="5">
        <f t="shared" si="30"/>
        <v>3.0266194396031988E-3</v>
      </c>
      <c r="AB75" s="5">
        <f t="shared" si="31"/>
        <v>2.6230701809894399E-3</v>
      </c>
      <c r="AC75" s="5">
        <f t="shared" si="32"/>
        <v>2.7968553689638955E-3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0.111622096868724</v>
      </c>
      <c r="E76" s="5">
        <f t="shared" si="28"/>
        <v>5.9299238961509626E-2</v>
      </c>
      <c r="F76" s="5">
        <f t="shared" si="21"/>
        <v>6.97638105429525E-3</v>
      </c>
      <c r="G76" s="5">
        <f t="shared" si="28"/>
        <v>1.0464571581442875E-2</v>
      </c>
      <c r="H76" s="5">
        <f t="shared" si="22"/>
        <v>1.39527621085905E-2</v>
      </c>
      <c r="I76" s="5">
        <f t="shared" si="23"/>
        <v>1.9185047899311938E-2</v>
      </c>
      <c r="J76" s="5">
        <f t="shared" si="23"/>
        <v>2.4417333690033374E-2</v>
      </c>
      <c r="K76" s="5">
        <f t="shared" si="23"/>
        <v>2.9649619480754813E-2</v>
      </c>
      <c r="L76" s="5">
        <f t="shared" si="24"/>
        <v>3.4881905271476249E-2</v>
      </c>
      <c r="M76" s="5">
        <f t="shared" si="25"/>
        <v>3.4881905271476249E-2</v>
      </c>
      <c r="N76" s="5">
        <f t="shared" si="25"/>
        <v>3.4881905271476249E-2</v>
      </c>
      <c r="O76" s="5">
        <f t="shared" si="25"/>
        <v>3.4881905271476249E-2</v>
      </c>
      <c r="P76" s="5">
        <f t="shared" si="25"/>
        <v>3.4881905271476249E-2</v>
      </c>
      <c r="Q76" s="5">
        <f t="shared" si="25"/>
        <v>3.4881905271476249E-2</v>
      </c>
      <c r="R76" s="5">
        <f t="shared" si="26"/>
        <v>3.4881905271476249E-2</v>
      </c>
      <c r="S76" s="5"/>
      <c r="T76" s="5"/>
      <c r="U76" s="5"/>
      <c r="V76" s="5"/>
      <c r="W76" s="5"/>
      <c r="X76" s="5" t="s">
        <v>92</v>
      </c>
      <c r="Y76" s="77" t="str">
        <f>Y75</f>
        <v>SSA</v>
      </c>
      <c r="Z76" s="5">
        <f t="shared" si="29"/>
        <v>0.12402455207636</v>
      </c>
      <c r="AA76" s="5">
        <f t="shared" si="30"/>
        <v>0.17172630287495999</v>
      </c>
      <c r="AB76" s="5">
        <f t="shared" si="31"/>
        <v>6.9763810542952498E-2</v>
      </c>
      <c r="AC76" s="5">
        <f t="shared" si="32"/>
        <v>1.0832889835862189E-2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284.44914201708241</v>
      </c>
      <c r="E78" s="39">
        <f t="shared" si="33"/>
        <v>196.53624703572967</v>
      </c>
      <c r="F78" s="39">
        <f t="shared" si="33"/>
        <v>114.61862966979922</v>
      </c>
      <c r="G78" s="39">
        <f t="shared" si="33"/>
        <v>112.54059798833768</v>
      </c>
      <c r="H78" s="39">
        <f t="shared" si="33"/>
        <v>94.782624472707653</v>
      </c>
      <c r="I78" s="39">
        <f t="shared" si="33"/>
        <v>82.147141374146315</v>
      </c>
      <c r="J78" s="39">
        <f t="shared" si="33"/>
        <v>72.088879852457808</v>
      </c>
      <c r="K78" s="39">
        <f t="shared" si="33"/>
        <v>63.699812971603123</v>
      </c>
      <c r="L78" s="39">
        <f t="shared" si="33"/>
        <v>56.459213716907307</v>
      </c>
      <c r="M78" s="39">
        <f t="shared" si="33"/>
        <v>50.470608325761297</v>
      </c>
      <c r="N78" s="39">
        <f t="shared" si="33"/>
        <v>44.851801829980481</v>
      </c>
      <c r="O78" s="39">
        <f t="shared" si="33"/>
        <v>34.907469362982319</v>
      </c>
      <c r="P78" s="39">
        <f t="shared" si="33"/>
        <v>26.710638083300157</v>
      </c>
      <c r="Q78" s="39">
        <f t="shared" si="33"/>
        <v>20.457846448277838</v>
      </c>
      <c r="R78" s="39">
        <f t="shared" si="33"/>
        <v>16.114005257568643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416.41678003975892</v>
      </c>
      <c r="E79" s="39">
        <f t="shared" si="34"/>
        <v>220.80850192079714</v>
      </c>
      <c r="F79" s="39">
        <f t="shared" si="34"/>
        <v>29.286867511619569</v>
      </c>
      <c r="G79" s="39">
        <f t="shared" si="34"/>
        <v>42.703680665381221</v>
      </c>
      <c r="H79" s="39">
        <f t="shared" si="34"/>
        <v>44.730063619130512</v>
      </c>
      <c r="I79" s="39">
        <f t="shared" si="34"/>
        <v>55.267909734837424</v>
      </c>
      <c r="J79" s="39">
        <f t="shared" si="34"/>
        <v>57.798508699430052</v>
      </c>
      <c r="K79" s="39">
        <f t="shared" si="34"/>
        <v>56.164377301655414</v>
      </c>
      <c r="L79" s="39">
        <f t="shared" si="34"/>
        <v>52.449957533559996</v>
      </c>
      <c r="M79" s="39">
        <f t="shared" si="34"/>
        <v>46.919191901402058</v>
      </c>
      <c r="N79" s="39">
        <f t="shared" si="34"/>
        <v>40.051645172563859</v>
      </c>
      <c r="O79" s="39">
        <f t="shared" si="34"/>
        <v>27.124812824001658</v>
      </c>
      <c r="P79" s="39">
        <f t="shared" si="34"/>
        <v>17.579195545377662</v>
      </c>
      <c r="Q79" s="39">
        <f t="shared" si="34"/>
        <v>11.396963331319956</v>
      </c>
      <c r="R79" s="39">
        <f t="shared" si="34"/>
        <v>7.6422326754831245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0.67567567567567577</v>
      </c>
      <c r="G84" s="44">
        <f t="shared" ref="G84:G92" si="35">F109</f>
        <v>0.85875860932804782</v>
      </c>
      <c r="H84" s="45">
        <f>F84-G84</f>
        <v>-0.18308293365237205</v>
      </c>
      <c r="I84" s="5"/>
      <c r="J84" s="43">
        <f>J86/(J86+J87)</f>
        <v>0.69801462904911182</v>
      </c>
      <c r="K84" s="44">
        <f t="shared" ref="K84:K92" si="36">H109</f>
        <v>0.89273631910100248</v>
      </c>
      <c r="L84" s="45">
        <f>J84-K84</f>
        <v>-0.19472169005189066</v>
      </c>
      <c r="M84" s="5"/>
      <c r="N84" s="5"/>
      <c r="O84" s="43">
        <f>O86/(O86+O87)</f>
        <v>0.74497354497354507</v>
      </c>
      <c r="P84" s="44">
        <f t="shared" ref="P84:P92" si="37">L109</f>
        <v>0.93982149849255248</v>
      </c>
      <c r="Q84" s="45">
        <f>O84-P84</f>
        <v>-0.19484795351900741</v>
      </c>
      <c r="R84" s="5"/>
      <c r="S84" s="5"/>
      <c r="T84" s="43">
        <f>T86/(T86+T87)</f>
        <v>0.86601307189542476</v>
      </c>
      <c r="U84" s="44">
        <f t="shared" ref="U84:U92" si="38">R109</f>
        <v>0.97388094407233694</v>
      </c>
      <c r="V84" s="45">
        <f>T84-U84</f>
        <v>-0.10786787217691218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0.32432432432432434</v>
      </c>
      <c r="G85" s="47">
        <f t="shared" si="35"/>
        <v>0.14124139067195221</v>
      </c>
      <c r="H85" s="48">
        <f t="shared" ref="H85:H92" si="39">F85-G85</f>
        <v>0.18308293365237213</v>
      </c>
      <c r="I85" s="10"/>
      <c r="J85" s="46">
        <f>J87/(J86+J87)</f>
        <v>0.30198537095088818</v>
      </c>
      <c r="K85" s="47">
        <f t="shared" si="36"/>
        <v>0.10726368089899742</v>
      </c>
      <c r="L85" s="48">
        <f t="shared" ref="L85:L92" si="40">J85-K85</f>
        <v>0.19472169005189077</v>
      </c>
      <c r="M85" s="10"/>
      <c r="N85" s="10"/>
      <c r="O85" s="46">
        <f>O87/(O86+O87)</f>
        <v>0.25502645502645505</v>
      </c>
      <c r="P85" s="47">
        <f t="shared" si="37"/>
        <v>6.0178501507447531E-2</v>
      </c>
      <c r="Q85" s="48">
        <f t="shared" ref="Q85:Q92" si="41">O85-P85</f>
        <v>0.19484795351900752</v>
      </c>
      <c r="R85" s="10"/>
      <c r="S85" s="10"/>
      <c r="T85" s="46">
        <f>T87/(T86+T87)</f>
        <v>0.13398692810457519</v>
      </c>
      <c r="U85" s="47">
        <f t="shared" si="38"/>
        <v>2.6119055927662928E-2</v>
      </c>
      <c r="V85" s="48">
        <f t="shared" ref="V85:V92" si="42">T85-U85</f>
        <v>0.10786787217691227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0.66462167689161555</v>
      </c>
      <c r="G86" s="44">
        <f t="shared" si="35"/>
        <v>0.57527431943969864</v>
      </c>
      <c r="H86" s="45">
        <f t="shared" si="39"/>
        <v>8.9347357451916909E-2</v>
      </c>
      <c r="I86" s="5"/>
      <c r="J86" s="73">
        <f>H18/SUM(H18:H24)</f>
        <v>0.68724279835390956</v>
      </c>
      <c r="K86" s="44">
        <f t="shared" si="36"/>
        <v>0.65968553170138278</v>
      </c>
      <c r="L86" s="45">
        <f t="shared" si="40"/>
        <v>2.755726665252678E-2</v>
      </c>
      <c r="M86" s="5"/>
      <c r="N86" s="5"/>
      <c r="O86" s="73">
        <f>I18/SUM(I18:I24)</f>
        <v>0.73333333333333339</v>
      </c>
      <c r="P86" s="44">
        <f t="shared" si="37"/>
        <v>0.70204306359842861</v>
      </c>
      <c r="Q86" s="45">
        <f t="shared" si="41"/>
        <v>3.1290269734904785E-2</v>
      </c>
      <c r="R86" s="5"/>
      <c r="S86" s="5"/>
      <c r="T86" s="49">
        <f>J18/SUM(J18:J24)</f>
        <v>0.85300429184549365</v>
      </c>
      <c r="U86" s="44">
        <f t="shared" si="38"/>
        <v>0.75691529747029573</v>
      </c>
      <c r="V86" s="45">
        <f t="shared" si="42"/>
        <v>9.6088994375197911E-2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0.31901840490797545</v>
      </c>
      <c r="G87" s="47">
        <f t="shared" si="35"/>
        <v>9.4616279840386716E-2</v>
      </c>
      <c r="H87" s="48">
        <f t="shared" si="39"/>
        <v>0.22440212506758872</v>
      </c>
      <c r="I87" s="10"/>
      <c r="J87" s="74">
        <f>H19/SUM(H18:H24)</f>
        <v>0.29732510288065844</v>
      </c>
      <c r="K87" s="47">
        <f t="shared" si="36"/>
        <v>7.9262260145704769E-2</v>
      </c>
      <c r="L87" s="48">
        <f t="shared" si="40"/>
        <v>0.21806284273495369</v>
      </c>
      <c r="M87" s="10"/>
      <c r="N87" s="10"/>
      <c r="O87" s="74">
        <f>I19/SUM(I18:I24)</f>
        <v>0.25104166666666666</v>
      </c>
      <c r="P87" s="47">
        <f t="shared" si="37"/>
        <v>4.4953110381934842E-2</v>
      </c>
      <c r="Q87" s="48">
        <f t="shared" si="41"/>
        <v>0.20608855628473183</v>
      </c>
      <c r="R87" s="10"/>
      <c r="S87" s="10"/>
      <c r="T87" s="50">
        <f>J19/SUM(J18:J24)</f>
        <v>0.13197424892703866</v>
      </c>
      <c r="U87" s="47">
        <f t="shared" si="38"/>
        <v>2.0300133304242809E-2</v>
      </c>
      <c r="V87" s="48">
        <f t="shared" si="42"/>
        <v>0.11167411562279585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0</v>
      </c>
      <c r="G88" s="51">
        <f t="shared" si="35"/>
        <v>6.9100323986838699E-5</v>
      </c>
      <c r="H88" s="45">
        <f t="shared" si="39"/>
        <v>-6.9100323986838699E-5</v>
      </c>
      <c r="I88" s="5"/>
      <c r="J88" s="80">
        <f>H20/SUM(H18:H24)</f>
        <v>0</v>
      </c>
      <c r="K88" s="51">
        <f t="shared" si="36"/>
        <v>3.5386368931054824E-5</v>
      </c>
      <c r="L88" s="45">
        <f t="shared" si="40"/>
        <v>-3.5386368931054824E-5</v>
      </c>
      <c r="M88" s="5"/>
      <c r="N88" s="5"/>
      <c r="O88" s="73">
        <f>I20/SUM(I18:I24)</f>
        <v>0</v>
      </c>
      <c r="P88" s="51">
        <f t="shared" si="37"/>
        <v>2.1505568238984219E-5</v>
      </c>
      <c r="Q88" s="45">
        <f t="shared" si="41"/>
        <v>-2.1505568238984219E-5</v>
      </c>
      <c r="R88" s="5"/>
      <c r="S88" s="5"/>
      <c r="T88" s="49">
        <f>J20/SUM(J18:J24)</f>
        <v>0</v>
      </c>
      <c r="U88" s="51">
        <f t="shared" si="38"/>
        <v>6.5839682054445396E-6</v>
      </c>
      <c r="V88" s="45">
        <f t="shared" si="42"/>
        <v>-6.5839682054445396E-6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1.6359918200408999E-2</v>
      </c>
      <c r="G89" s="51">
        <f t="shared" si="35"/>
        <v>6.7867632438339239E-3</v>
      </c>
      <c r="H89" s="45">
        <f t="shared" si="39"/>
        <v>9.5731549565750765E-3</v>
      </c>
      <c r="I89" s="5"/>
      <c r="J89" s="80">
        <f>H21/SUM(H18:H24)</f>
        <v>1.4403292181069959E-2</v>
      </c>
      <c r="K89" s="51">
        <f t="shared" si="36"/>
        <v>4.5726892695385907E-3</v>
      </c>
      <c r="L89" s="45">
        <f t="shared" si="40"/>
        <v>9.8306029115313685E-3</v>
      </c>
      <c r="M89" s="5"/>
      <c r="N89" s="5"/>
      <c r="O89" s="73">
        <f>I21/SUM(I18:I24)</f>
        <v>1.2499999999999999E-2</v>
      </c>
      <c r="P89" s="51">
        <f t="shared" si="37"/>
        <v>6.3279961072906345E-3</v>
      </c>
      <c r="Q89" s="45">
        <f t="shared" si="41"/>
        <v>6.1720038927093645E-3</v>
      </c>
      <c r="R89" s="5"/>
      <c r="S89" s="5"/>
      <c r="T89" s="49">
        <f>J21/SUM(J18:J24)</f>
        <v>6.4377682403433485E-3</v>
      </c>
      <c r="U89" s="51">
        <f t="shared" si="38"/>
        <v>1.3544825377565602E-2</v>
      </c>
      <c r="V89" s="45">
        <f t="shared" si="42"/>
        <v>-7.1070571372222535E-3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9.3047501533063447E-7</v>
      </c>
      <c r="H90" s="45">
        <f t="shared" si="39"/>
        <v>-9.3047501533063447E-7</v>
      </c>
      <c r="I90" s="5"/>
      <c r="J90" s="80">
        <f>H22/SUM(H18:H24)</f>
        <v>0</v>
      </c>
      <c r="K90" s="51">
        <f t="shared" si="36"/>
        <v>5.1744165029365966E-7</v>
      </c>
      <c r="L90" s="45">
        <f t="shared" si="40"/>
        <v>-5.1744165029365966E-7</v>
      </c>
      <c r="M90" s="5"/>
      <c r="N90" s="5"/>
      <c r="O90" s="73">
        <f>I22/SUM(I18:I24)</f>
        <v>0</v>
      </c>
      <c r="P90" s="51">
        <f t="shared" si="37"/>
        <v>4.3628869606240275E-7</v>
      </c>
      <c r="Q90" s="45">
        <f t="shared" si="41"/>
        <v>-4.3628869606240275E-7</v>
      </c>
      <c r="R90" s="5"/>
      <c r="S90" s="5"/>
      <c r="T90" s="49">
        <f>J22/SUM(J18:J24)</f>
        <v>0</v>
      </c>
      <c r="U90" s="51">
        <f t="shared" si="38"/>
        <v>2.0293512081167398E-6</v>
      </c>
      <c r="V90" s="45">
        <f t="shared" si="42"/>
        <v>-2.0293512081167398E-6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0.29584272694617858</v>
      </c>
      <c r="H91" s="45">
        <f t="shared" si="39"/>
        <v>-0.29584272694617858</v>
      </c>
      <c r="I91" s="5"/>
      <c r="J91" s="80">
        <f>H23/SUM(H18:H24)</f>
        <v>1.02880658436214E-3</v>
      </c>
      <c r="K91" s="51">
        <f t="shared" si="36"/>
        <v>0.23475998656401467</v>
      </c>
      <c r="L91" s="45">
        <f t="shared" si="40"/>
        <v>-0.23373117997965254</v>
      </c>
      <c r="M91" s="5"/>
      <c r="N91" s="5"/>
      <c r="O91" s="73">
        <f>I23/SUM(I18:I24)</f>
        <v>2.0833333333333333E-3</v>
      </c>
      <c r="P91" s="51">
        <f t="shared" si="37"/>
        <v>0.22837270990864786</v>
      </c>
      <c r="Q91" s="45">
        <f t="shared" si="41"/>
        <v>-0.22628937657531453</v>
      </c>
      <c r="R91" s="5"/>
      <c r="S91" s="5"/>
      <c r="T91" s="49">
        <f>J23/SUM(J18:J24)</f>
        <v>6.4377682403433485E-3</v>
      </c>
      <c r="U91" s="51">
        <f t="shared" si="38"/>
        <v>0.19274680037423353</v>
      </c>
      <c r="V91" s="45">
        <f t="shared" si="42"/>
        <v>-0.18630903213389019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2.7409879730899978E-2</v>
      </c>
      <c r="H92" s="45">
        <f t="shared" si="39"/>
        <v>-2.7409879730899978E-2</v>
      </c>
      <c r="I92" s="5"/>
      <c r="J92" s="80">
        <f>H24/SUM(H18:H24)</f>
        <v>0</v>
      </c>
      <c r="K92" s="51">
        <f t="shared" si="36"/>
        <v>2.1683628508777725E-2</v>
      </c>
      <c r="L92" s="45">
        <f t="shared" si="40"/>
        <v>-2.1683628508777725E-2</v>
      </c>
      <c r="M92" s="5"/>
      <c r="N92" s="5"/>
      <c r="O92" s="73">
        <f>I24/SUM(I18:I24)</f>
        <v>1.0416666666666667E-3</v>
      </c>
      <c r="P92" s="51">
        <f t="shared" si="37"/>
        <v>1.8281178146763076E-2</v>
      </c>
      <c r="Q92" s="45">
        <f t="shared" si="41"/>
        <v>-1.723951148009641E-2</v>
      </c>
      <c r="R92" s="5"/>
      <c r="S92" s="5"/>
      <c r="T92" s="49">
        <f>J24/SUM(J18:J24)</f>
        <v>2.1459227467811163E-3</v>
      </c>
      <c r="U92" s="51">
        <f t="shared" si="38"/>
        <v>1.6484330154248716E-2</v>
      </c>
      <c r="V92" s="45">
        <f t="shared" si="42"/>
        <v>-1.4338407407467601E-2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0.99999999999999989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1.0000000000000002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0.26393770263791216</v>
      </c>
      <c r="E109" s="58">
        <f t="shared" si="43"/>
        <v>0.4096583715963365</v>
      </c>
      <c r="F109" s="58">
        <f t="shared" si="43"/>
        <v>0.85875860932804782</v>
      </c>
      <c r="G109" s="58">
        <f t="shared" si="43"/>
        <v>0.87419327819834858</v>
      </c>
      <c r="H109" s="58">
        <f t="shared" si="43"/>
        <v>0.89273631910100248</v>
      </c>
      <c r="I109" s="58">
        <f t="shared" si="43"/>
        <v>0.90226894184874062</v>
      </c>
      <c r="J109" s="58">
        <f t="shared" si="43"/>
        <v>0.91367653696685647</v>
      </c>
      <c r="K109" s="58">
        <f t="shared" si="43"/>
        <v>0.92630121368402674</v>
      </c>
      <c r="L109" s="58">
        <f t="shared" si="43"/>
        <v>0.93982149849255248</v>
      </c>
      <c r="M109" s="58">
        <f t="shared" si="43"/>
        <v>0.94269901131640765</v>
      </c>
      <c r="N109" s="58">
        <f t="shared" si="43"/>
        <v>0.94578285233508363</v>
      </c>
      <c r="O109" s="58">
        <f t="shared" si="43"/>
        <v>0.9524082062327931</v>
      </c>
      <c r="P109" s="58">
        <f t="shared" si="43"/>
        <v>0.95934872412590166</v>
      </c>
      <c r="Q109" s="58">
        <f t="shared" si="43"/>
        <v>0.96650452240591456</v>
      </c>
      <c r="R109" s="58">
        <f t="shared" si="43"/>
        <v>0.97388094407233694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0.73606229736208795</v>
      </c>
      <c r="E110" s="58">
        <f t="shared" si="44"/>
        <v>0.59034162840366344</v>
      </c>
      <c r="F110" s="58">
        <f t="shared" si="44"/>
        <v>0.14124139067195221</v>
      </c>
      <c r="G110" s="58">
        <f t="shared" si="44"/>
        <v>0.12580672180165137</v>
      </c>
      <c r="H110" s="58">
        <f t="shared" si="44"/>
        <v>0.10726368089899742</v>
      </c>
      <c r="I110" s="58">
        <f t="shared" si="44"/>
        <v>9.7731058151259348E-2</v>
      </c>
      <c r="J110" s="58">
        <f t="shared" si="44"/>
        <v>8.6323463033143477E-2</v>
      </c>
      <c r="K110" s="58">
        <f t="shared" si="44"/>
        <v>7.3698786315973264E-2</v>
      </c>
      <c r="L110" s="58">
        <f t="shared" si="44"/>
        <v>6.0178501507447531E-2</v>
      </c>
      <c r="M110" s="58">
        <f t="shared" si="44"/>
        <v>5.7300988683592465E-2</v>
      </c>
      <c r="N110" s="58">
        <f t="shared" si="44"/>
        <v>5.4217147664916317E-2</v>
      </c>
      <c r="O110" s="58">
        <f t="shared" si="44"/>
        <v>4.7591793767206812E-2</v>
      </c>
      <c r="P110" s="58">
        <f t="shared" si="44"/>
        <v>4.0651275874098322E-2</v>
      </c>
      <c r="Q110" s="58">
        <f t="shared" si="44"/>
        <v>3.3495477594085415E-2</v>
      </c>
      <c r="R110" s="58">
        <f t="shared" si="44"/>
        <v>2.6119055927662928E-2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0.17864223428004825</v>
      </c>
      <c r="E111" s="59">
        <f t="shared" si="45"/>
        <v>0.27074462164224172</v>
      </c>
      <c r="F111" s="59">
        <f t="shared" si="45"/>
        <v>0.57527431943969864</v>
      </c>
      <c r="G111" s="59">
        <f t="shared" si="45"/>
        <v>0.59553191539691841</v>
      </c>
      <c r="H111" s="59">
        <f t="shared" si="45"/>
        <v>0.65968553170138278</v>
      </c>
      <c r="I111" s="59">
        <f t="shared" si="45"/>
        <v>0.62725371788895978</v>
      </c>
      <c r="J111" s="59">
        <f t="shared" si="45"/>
        <v>0.64389901551735884</v>
      </c>
      <c r="K111" s="59">
        <f t="shared" si="45"/>
        <v>0.67093838179724974</v>
      </c>
      <c r="L111" s="59">
        <f t="shared" si="45"/>
        <v>0.70204306359842861</v>
      </c>
      <c r="M111" s="59">
        <f t="shared" si="45"/>
        <v>0.64428399384151913</v>
      </c>
      <c r="N111" s="59">
        <f t="shared" si="45"/>
        <v>0.62080836642105919</v>
      </c>
      <c r="O111" s="59">
        <f t="shared" si="45"/>
        <v>0.6264489609538807</v>
      </c>
      <c r="P111" s="59">
        <f t="shared" si="45"/>
        <v>0.66393565998165949</v>
      </c>
      <c r="Q111" s="59">
        <f t="shared" si="45"/>
        <v>0.71036739989245978</v>
      </c>
      <c r="R111" s="59">
        <f t="shared" si="45"/>
        <v>0.75691529747029573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0.49819261157417188</v>
      </c>
      <c r="E112" s="59">
        <f t="shared" si="46"/>
        <v>0.39015880524787028</v>
      </c>
      <c r="F112" s="59">
        <f t="shared" si="46"/>
        <v>9.4616279840386716E-2</v>
      </c>
      <c r="G112" s="59">
        <f t="shared" si="46"/>
        <v>8.5704065534287277E-2</v>
      </c>
      <c r="H112" s="59">
        <f t="shared" si="46"/>
        <v>7.9262260145704769E-2</v>
      </c>
      <c r="I112" s="59">
        <f t="shared" si="46"/>
        <v>6.7942236217276838E-2</v>
      </c>
      <c r="J112" s="59">
        <f t="shared" si="46"/>
        <v>6.0835088364654469E-2</v>
      </c>
      <c r="K112" s="59">
        <f t="shared" si="46"/>
        <v>5.3381495890091231E-2</v>
      </c>
      <c r="L112" s="59">
        <f t="shared" si="46"/>
        <v>4.4953110381934842E-2</v>
      </c>
      <c r="M112" s="59">
        <f t="shared" si="46"/>
        <v>3.9162139131321785E-2</v>
      </c>
      <c r="N112" s="59">
        <f t="shared" si="46"/>
        <v>3.5587935212364273E-2</v>
      </c>
      <c r="O112" s="59">
        <f t="shared" si="46"/>
        <v>3.1303625441579636E-2</v>
      </c>
      <c r="P112" s="59">
        <f t="shared" si="46"/>
        <v>2.8133494106803991E-2</v>
      </c>
      <c r="Q112" s="59">
        <f t="shared" si="46"/>
        <v>2.4618710802755569E-2</v>
      </c>
      <c r="R112" s="59">
        <f t="shared" si="46"/>
        <v>2.0300133304242809E-2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1.9926745402421481E-4</v>
      </c>
      <c r="E113" s="59">
        <f t="shared" si="47"/>
        <v>1.9956230906921502E-4</v>
      </c>
      <c r="F113" s="59">
        <f t="shared" si="47"/>
        <v>6.9100323986838699E-5</v>
      </c>
      <c r="G113" s="59">
        <f t="shared" si="47"/>
        <v>5.0003920518551177E-5</v>
      </c>
      <c r="H113" s="59">
        <f t="shared" si="47"/>
        <v>3.5386368931054824E-5</v>
      </c>
      <c r="I113" s="59">
        <f t="shared" si="47"/>
        <v>2.4584252658118044E-5</v>
      </c>
      <c r="J113" s="59">
        <f t="shared" si="47"/>
        <v>2.3219459524242848E-5</v>
      </c>
      <c r="K113" s="59">
        <f t="shared" si="47"/>
        <v>2.241608494694767E-5</v>
      </c>
      <c r="L113" s="59">
        <f t="shared" si="47"/>
        <v>2.1505568238984219E-5</v>
      </c>
      <c r="M113" s="59">
        <f t="shared" si="47"/>
        <v>1.8894425092804672E-5</v>
      </c>
      <c r="N113" s="59">
        <f t="shared" si="47"/>
        <v>1.6791705899581798E-5</v>
      </c>
      <c r="O113" s="59">
        <f t="shared" si="47"/>
        <v>1.3344813795307325E-5</v>
      </c>
      <c r="P113" s="59">
        <f t="shared" si="47"/>
        <v>1.1248859992395652E-5</v>
      </c>
      <c r="Q113" s="59">
        <f t="shared" si="47"/>
        <v>8.8713585509196949E-6</v>
      </c>
      <c r="R113" s="60">
        <f t="shared" si="47"/>
        <v>6.5839682054445396E-6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9.9557440241527864E-3</v>
      </c>
      <c r="E114" s="59">
        <f t="shared" si="48"/>
        <v>1.1384687154428825E-2</v>
      </c>
      <c r="F114" s="59">
        <f t="shared" si="48"/>
        <v>6.7867632438339239E-3</v>
      </c>
      <c r="G114" s="59">
        <f t="shared" si="48"/>
        <v>4.6445096916180751E-3</v>
      </c>
      <c r="H114" s="59">
        <f t="shared" si="48"/>
        <v>4.5726892695385907E-3</v>
      </c>
      <c r="I114" s="59">
        <f t="shared" si="48"/>
        <v>4.7315782155122471E-3</v>
      </c>
      <c r="J114" s="59">
        <f t="shared" si="48"/>
        <v>5.1737545952282348E-3</v>
      </c>
      <c r="K114" s="59">
        <f t="shared" si="48"/>
        <v>5.7008494077428118E-3</v>
      </c>
      <c r="L114" s="59">
        <f t="shared" si="48"/>
        <v>6.3279961072906345E-3</v>
      </c>
      <c r="M114" s="59">
        <f t="shared" si="48"/>
        <v>5.8942511918168234E-3</v>
      </c>
      <c r="N114" s="59">
        <f t="shared" si="48"/>
        <v>5.9196807821683649E-3</v>
      </c>
      <c r="O114" s="59">
        <f t="shared" si="48"/>
        <v>7.1279225527652286E-3</v>
      </c>
      <c r="P114" s="59">
        <f t="shared" si="48"/>
        <v>8.6794696949516349E-3</v>
      </c>
      <c r="Q114" s="59">
        <f t="shared" si="48"/>
        <v>1.0902562048118576E-2</v>
      </c>
      <c r="R114" s="60">
        <f t="shared" si="48"/>
        <v>1.3544825377565602E-2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2.8007836177433159E-8</v>
      </c>
      <c r="E115" s="59">
        <f t="shared" si="49"/>
        <v>7.8164766918440111E-8</v>
      </c>
      <c r="F115" s="59">
        <f t="shared" si="49"/>
        <v>9.3047501533063447E-7</v>
      </c>
      <c r="G115" s="59">
        <f t="shared" si="49"/>
        <v>5.9364810801085869E-7</v>
      </c>
      <c r="H115" s="59">
        <f t="shared" si="49"/>
        <v>5.1744165029365966E-7</v>
      </c>
      <c r="I115" s="59">
        <f t="shared" si="49"/>
        <v>4.0855911523922044E-7</v>
      </c>
      <c r="J115" s="59">
        <f t="shared" si="49"/>
        <v>3.9779591487438023E-7</v>
      </c>
      <c r="K115" s="59">
        <f t="shared" si="49"/>
        <v>4.1104164472163108E-7</v>
      </c>
      <c r="L115" s="59">
        <f t="shared" si="49"/>
        <v>4.3628869606240275E-7</v>
      </c>
      <c r="M115" s="59">
        <f t="shared" si="49"/>
        <v>4.781532305274238E-7</v>
      </c>
      <c r="N115" s="59">
        <f t="shared" si="49"/>
        <v>5.4483316061654233E-7</v>
      </c>
      <c r="O115" s="59">
        <f t="shared" si="49"/>
        <v>7.4777216264808395E-7</v>
      </c>
      <c r="P115" s="59">
        <f t="shared" si="49"/>
        <v>1.0896208934831694E-6</v>
      </c>
      <c r="Q115" s="59">
        <f t="shared" si="49"/>
        <v>1.5361987470510196E-6</v>
      </c>
      <c r="R115" s="60">
        <f t="shared" si="49"/>
        <v>2.0293512081167398E-6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0.23472109480424158</v>
      </c>
      <c r="E116" s="59">
        <f t="shared" si="50"/>
        <v>0.24798155216748566</v>
      </c>
      <c r="F116" s="59">
        <f t="shared" si="50"/>
        <v>0.29584272694617858</v>
      </c>
      <c r="G116" s="59">
        <f t="shared" si="50"/>
        <v>0.28748207561923783</v>
      </c>
      <c r="H116" s="59">
        <f t="shared" si="50"/>
        <v>0.23475998656401467</v>
      </c>
      <c r="I116" s="59">
        <f t="shared" si="50"/>
        <v>0.27677463833602156</v>
      </c>
      <c r="J116" s="59">
        <f t="shared" si="50"/>
        <v>0.26814220149879325</v>
      </c>
      <c r="K116" s="59">
        <f t="shared" si="50"/>
        <v>0.24980179877964023</v>
      </c>
      <c r="L116" s="59">
        <f t="shared" si="50"/>
        <v>0.22837270990864786</v>
      </c>
      <c r="M116" s="59">
        <f t="shared" si="50"/>
        <v>0.28694145811768507</v>
      </c>
      <c r="N116" s="59">
        <f t="shared" si="50"/>
        <v>0.31159611438897589</v>
      </c>
      <c r="O116" s="59">
        <f t="shared" si="50"/>
        <v>0.30895529392583682</v>
      </c>
      <c r="P116" s="59">
        <f t="shared" si="50"/>
        <v>0.27577290031480445</v>
      </c>
      <c r="Q116" s="59">
        <f t="shared" si="50"/>
        <v>0.23411817228912463</v>
      </c>
      <c r="R116" s="60">
        <f t="shared" si="50"/>
        <v>0.19274680037423353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7.8289019855525027E-2</v>
      </c>
      <c r="E117" s="59">
        <f t="shared" si="51"/>
        <v>7.9530693314137355E-2</v>
      </c>
      <c r="F117" s="59">
        <f t="shared" si="51"/>
        <v>2.7409879730899978E-2</v>
      </c>
      <c r="G117" s="59">
        <f t="shared" si="51"/>
        <v>2.6586836189311781E-2</v>
      </c>
      <c r="H117" s="59">
        <f t="shared" si="51"/>
        <v>2.1683628508777725E-2</v>
      </c>
      <c r="I117" s="59">
        <f t="shared" si="51"/>
        <v>2.3272836530456299E-2</v>
      </c>
      <c r="J117" s="59">
        <f t="shared" si="51"/>
        <v>2.1926322768526109E-2</v>
      </c>
      <c r="K117" s="59">
        <f t="shared" si="51"/>
        <v>2.0154646998684411E-2</v>
      </c>
      <c r="L117" s="59">
        <f t="shared" si="51"/>
        <v>1.8281178146763076E-2</v>
      </c>
      <c r="M117" s="59">
        <f t="shared" si="51"/>
        <v>2.3698785139333912E-2</v>
      </c>
      <c r="N117" s="59">
        <f t="shared" si="51"/>
        <v>2.6070566656371936E-2</v>
      </c>
      <c r="O117" s="59">
        <f t="shared" si="51"/>
        <v>2.6150104539979652E-2</v>
      </c>
      <c r="P117" s="59">
        <f t="shared" si="51"/>
        <v>2.346613742089447E-2</v>
      </c>
      <c r="Q117" s="59">
        <f t="shared" si="51"/>
        <v>1.9982747410243418E-2</v>
      </c>
      <c r="R117" s="60">
        <f t="shared" si="51"/>
        <v>1.6484330154248716E-2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0.67683484585422016</v>
      </c>
      <c r="E118" s="61">
        <f t="shared" ref="E118:R118" si="52">SUM(E111:E112)</f>
        <v>0.66090342689011194</v>
      </c>
      <c r="F118" s="61">
        <f t="shared" si="52"/>
        <v>0.66989059928008532</v>
      </c>
      <c r="G118" s="61">
        <f t="shared" si="52"/>
        <v>0.68123598093120563</v>
      </c>
      <c r="H118" s="61">
        <f t="shared" si="52"/>
        <v>0.73894779184708759</v>
      </c>
      <c r="I118" s="61">
        <f t="shared" si="52"/>
        <v>0.69519595410623658</v>
      </c>
      <c r="J118" s="61">
        <f t="shared" si="52"/>
        <v>0.7047341038820133</v>
      </c>
      <c r="K118" s="61">
        <f t="shared" si="52"/>
        <v>0.72431987768734096</v>
      </c>
      <c r="L118" s="61">
        <f t="shared" si="52"/>
        <v>0.74699617398036344</v>
      </c>
      <c r="M118" s="61">
        <f t="shared" si="52"/>
        <v>0.68344613297284096</v>
      </c>
      <c r="N118" s="61">
        <f t="shared" si="52"/>
        <v>0.65639630163342344</v>
      </c>
      <c r="O118" s="61">
        <f t="shared" si="52"/>
        <v>0.6577525863954603</v>
      </c>
      <c r="P118" s="61">
        <f t="shared" si="52"/>
        <v>0.69206915408846348</v>
      </c>
      <c r="Q118" s="61">
        <f t="shared" si="52"/>
        <v>0.73498611069521536</v>
      </c>
      <c r="R118" s="62">
        <f t="shared" si="52"/>
        <v>0.77721543077453858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0.99999999999999989</v>
      </c>
      <c r="F119" s="45">
        <f t="shared" si="53"/>
        <v>1</v>
      </c>
      <c r="G119" s="45">
        <f t="shared" si="53"/>
        <v>1</v>
      </c>
      <c r="H119" s="45">
        <f t="shared" si="53"/>
        <v>0.99999999999999989</v>
      </c>
      <c r="I119" s="45">
        <f t="shared" si="53"/>
        <v>1</v>
      </c>
      <c r="J119" s="45">
        <f t="shared" si="53"/>
        <v>1</v>
      </c>
      <c r="K119" s="45">
        <f t="shared" si="53"/>
        <v>1</v>
      </c>
      <c r="L119" s="45">
        <f t="shared" si="53"/>
        <v>1</v>
      </c>
      <c r="M119" s="45">
        <f t="shared" si="53"/>
        <v>1.0000000000000002</v>
      </c>
      <c r="N119" s="45">
        <f t="shared" si="53"/>
        <v>0.99999999999999989</v>
      </c>
      <c r="O119" s="45">
        <f t="shared" si="53"/>
        <v>1</v>
      </c>
      <c r="P119" s="45">
        <f t="shared" si="53"/>
        <v>0.99999999999999978</v>
      </c>
      <c r="Q119" s="45">
        <f t="shared" si="53"/>
        <v>1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X127"/>
  <sheetViews>
    <sheetView topLeftCell="E1" zoomScale="40" zoomScaleNormal="40" workbookViewId="0">
      <selection activeCell="L1" sqref="L1:V29"/>
    </sheetView>
  </sheetViews>
  <sheetFormatPr defaultRowHeight="14.5" x14ac:dyDescent="0.35"/>
  <cols>
    <col min="1" max="1" width="52.453125" customWidth="1" collapsed="1"/>
    <col min="2" max="2" width="16.26953125" customWidth="1" collapsed="1"/>
    <col min="3" max="3" width="21.7265625" customWidth="1" collapsed="1"/>
    <col min="4" max="4" width="10.453125" customWidth="1" collapsed="1"/>
    <col min="5" max="5" width="23.72656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7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32</v>
      </c>
      <c r="D4" t="s">
        <v>118</v>
      </c>
      <c r="E4" t="s">
        <v>119</v>
      </c>
      <c r="F4">
        <v>3.2</v>
      </c>
      <c r="G4">
        <v>3.2</v>
      </c>
      <c r="H4">
        <v>3.2</v>
      </c>
      <c r="I4">
        <v>3.2</v>
      </c>
      <c r="J4">
        <v>3.2</v>
      </c>
      <c r="K4">
        <v>3.2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3.5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32</v>
      </c>
      <c r="D5" t="s">
        <v>118</v>
      </c>
      <c r="E5" t="s">
        <v>119</v>
      </c>
      <c r="F5">
        <v>30.1</v>
      </c>
      <c r="G5">
        <v>77.2</v>
      </c>
      <c r="H5">
        <v>81.900000000000006</v>
      </c>
      <c r="I5">
        <v>87.5</v>
      </c>
      <c r="J5">
        <v>82</v>
      </c>
      <c r="K5">
        <v>15.3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2.6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32</v>
      </c>
      <c r="D6" t="s">
        <v>118</v>
      </c>
      <c r="E6" t="s">
        <v>119</v>
      </c>
      <c r="F6">
        <v>59.9</v>
      </c>
      <c r="G6">
        <v>17.8</v>
      </c>
      <c r="H6">
        <v>11.3</v>
      </c>
      <c r="I6">
        <v>5.3</v>
      </c>
      <c r="J6">
        <v>11.9</v>
      </c>
      <c r="K6">
        <v>80.900000000000006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30.1</v>
      </c>
      <c r="AN6" s="77">
        <f t="shared" ref="AN6:AN8" si="3">G5</f>
        <v>77.2</v>
      </c>
      <c r="AP6" s="77">
        <f>H5</f>
        <v>81.900000000000006</v>
      </c>
      <c r="AQ6" s="77">
        <f t="shared" si="2"/>
        <v>84.7</v>
      </c>
      <c r="AR6" s="77">
        <f>I5</f>
        <v>87.5</v>
      </c>
      <c r="AT6" s="84">
        <f t="shared" si="1"/>
        <v>86.4</v>
      </c>
      <c r="AU6" s="84">
        <f t="shared" si="1"/>
        <v>85.300000000000011</v>
      </c>
      <c r="AV6" s="84">
        <f t="shared" si="1"/>
        <v>84.199999999999989</v>
      </c>
      <c r="AW6" s="84">
        <f t="shared" si="1"/>
        <v>83.100000000000009</v>
      </c>
      <c r="AX6" s="77">
        <f>J5</f>
        <v>82</v>
      </c>
    </row>
    <row r="7" spans="1:50" x14ac:dyDescent="0.35">
      <c r="A7" t="s">
        <v>45</v>
      </c>
      <c r="B7" t="s">
        <v>12</v>
      </c>
      <c r="C7" t="s">
        <v>32</v>
      </c>
      <c r="D7" t="s">
        <v>118</v>
      </c>
      <c r="E7" t="s">
        <v>119</v>
      </c>
      <c r="F7">
        <v>0.1</v>
      </c>
      <c r="G7">
        <v>0.2</v>
      </c>
      <c r="H7">
        <v>0.2</v>
      </c>
      <c r="I7">
        <v>0.2</v>
      </c>
      <c r="J7">
        <v>0.1</v>
      </c>
      <c r="K7">
        <v>0.4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59.9</v>
      </c>
      <c r="AN7" s="77">
        <f t="shared" si="3"/>
        <v>17.8</v>
      </c>
      <c r="AP7" s="77">
        <f>H6</f>
        <v>11.3</v>
      </c>
      <c r="AQ7" s="77">
        <f t="shared" si="2"/>
        <v>8.3000000000000007</v>
      </c>
      <c r="AR7" s="77">
        <f>I6</f>
        <v>5.3</v>
      </c>
      <c r="AT7" s="84">
        <f t="shared" si="1"/>
        <v>6.620000000000001</v>
      </c>
      <c r="AU7" s="84">
        <f t="shared" si="1"/>
        <v>7.94</v>
      </c>
      <c r="AV7" s="84">
        <f t="shared" si="1"/>
        <v>9.26</v>
      </c>
      <c r="AW7" s="84">
        <f t="shared" si="1"/>
        <v>10.580000000000002</v>
      </c>
      <c r="AX7" s="77">
        <f>J6</f>
        <v>11.9</v>
      </c>
    </row>
    <row r="8" spans="1:50" x14ac:dyDescent="0.35">
      <c r="A8" t="s">
        <v>8</v>
      </c>
      <c r="B8" t="s">
        <v>12</v>
      </c>
      <c r="C8" t="s">
        <v>32</v>
      </c>
      <c r="D8" t="s">
        <v>118</v>
      </c>
      <c r="E8" t="s">
        <v>119</v>
      </c>
      <c r="F8">
        <v>0.6</v>
      </c>
      <c r="G8">
        <v>1.5</v>
      </c>
      <c r="H8">
        <v>3.2</v>
      </c>
      <c r="I8">
        <v>3.6</v>
      </c>
      <c r="J8">
        <v>2.5</v>
      </c>
      <c r="K8">
        <v>0.1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0.1</v>
      </c>
      <c r="AN8" s="77">
        <f t="shared" si="3"/>
        <v>0.2</v>
      </c>
      <c r="AP8" s="77">
        <f>H7</f>
        <v>0.2</v>
      </c>
      <c r="AQ8" s="77">
        <f t="shared" si="2"/>
        <v>0.2</v>
      </c>
      <c r="AR8" s="77">
        <f>I7</f>
        <v>0.2</v>
      </c>
      <c r="AT8" s="84">
        <f t="shared" si="1"/>
        <v>0.18000000000000005</v>
      </c>
      <c r="AU8" s="84">
        <f t="shared" si="1"/>
        <v>0.16</v>
      </c>
      <c r="AV8" s="84">
        <f t="shared" si="1"/>
        <v>0.14000000000000001</v>
      </c>
      <c r="AW8" s="84">
        <f t="shared" si="1"/>
        <v>0.12000000000000002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32</v>
      </c>
      <c r="D9" t="s">
        <v>118</v>
      </c>
      <c r="E9" t="s">
        <v>119</v>
      </c>
      <c r="F9">
        <v>0</v>
      </c>
      <c r="G9">
        <v>0.1</v>
      </c>
      <c r="H9">
        <v>0.1</v>
      </c>
      <c r="I9">
        <v>0.1</v>
      </c>
      <c r="J9">
        <v>0.2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0.1</v>
      </c>
      <c r="AP9" s="77">
        <f>H9</f>
        <v>0.1</v>
      </c>
      <c r="AQ9" s="77">
        <f t="shared" si="2"/>
        <v>0.1</v>
      </c>
      <c r="AR9" s="77">
        <f>I9</f>
        <v>0.1</v>
      </c>
      <c r="AT9" s="84">
        <f t="shared" si="1"/>
        <v>0.12000000000000002</v>
      </c>
      <c r="AU9" s="84">
        <f t="shared" si="1"/>
        <v>0.14000000000000001</v>
      </c>
      <c r="AV9" s="84">
        <f t="shared" si="1"/>
        <v>0.16</v>
      </c>
      <c r="AW9" s="84">
        <f t="shared" si="1"/>
        <v>0.18000000000000005</v>
      </c>
      <c r="AX9" s="77">
        <f>J9</f>
        <v>0.2</v>
      </c>
    </row>
    <row r="10" spans="1:50" x14ac:dyDescent="0.35">
      <c r="A10" t="s">
        <v>80</v>
      </c>
      <c r="B10" t="s">
        <v>12</v>
      </c>
      <c r="C10" t="s">
        <v>32</v>
      </c>
      <c r="D10" t="s">
        <v>118</v>
      </c>
      <c r="E10" t="s">
        <v>119</v>
      </c>
      <c r="F10">
        <v>3.5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0.6</v>
      </c>
      <c r="AN10" s="77">
        <f t="shared" ref="AN10" si="5">G8</f>
        <v>1.5</v>
      </c>
      <c r="AP10" s="77">
        <f>H8</f>
        <v>3.2</v>
      </c>
      <c r="AQ10" s="77">
        <f t="shared" si="2"/>
        <v>3.4000000000000004</v>
      </c>
      <c r="AR10" s="77">
        <f>I8</f>
        <v>3.6</v>
      </c>
      <c r="AT10" s="84">
        <f t="shared" si="1"/>
        <v>3.3800000000000003</v>
      </c>
      <c r="AU10" s="84">
        <f t="shared" si="1"/>
        <v>3.16</v>
      </c>
      <c r="AV10" s="84">
        <f t="shared" si="1"/>
        <v>2.9400000000000004</v>
      </c>
      <c r="AW10" s="84">
        <f t="shared" si="1"/>
        <v>2.72</v>
      </c>
      <c r="AX10" s="77">
        <f>J8</f>
        <v>2.5</v>
      </c>
    </row>
    <row r="11" spans="1:50" x14ac:dyDescent="0.35">
      <c r="A11" t="s">
        <v>81</v>
      </c>
      <c r="B11" t="s">
        <v>12</v>
      </c>
      <c r="C11" t="s">
        <v>32</v>
      </c>
      <c r="D11" t="s">
        <v>118</v>
      </c>
      <c r="E11" t="s">
        <v>119</v>
      </c>
      <c r="F11">
        <v>2.6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3.2</v>
      </c>
      <c r="AN11" s="77">
        <f t="shared" ref="AN11" si="6">G4</f>
        <v>3.2</v>
      </c>
      <c r="AP11" s="77">
        <f>H4</f>
        <v>3.2</v>
      </c>
      <c r="AQ11" s="77">
        <f t="shared" si="2"/>
        <v>3.2</v>
      </c>
      <c r="AR11" s="77">
        <f>I4</f>
        <v>3.2</v>
      </c>
      <c r="AT11" s="84">
        <f t="shared" si="1"/>
        <v>3.2000000000000006</v>
      </c>
      <c r="AU11" s="84">
        <f t="shared" si="1"/>
        <v>3.2</v>
      </c>
      <c r="AV11" s="84">
        <f t="shared" si="1"/>
        <v>3.2</v>
      </c>
      <c r="AW11" s="84">
        <f t="shared" si="1"/>
        <v>3.2000000000000006</v>
      </c>
      <c r="AX11" s="77">
        <f>J4</f>
        <v>3.2</v>
      </c>
    </row>
    <row r="12" spans="1:50" x14ac:dyDescent="0.35">
      <c r="A12" s="27" t="s">
        <v>41</v>
      </c>
      <c r="B12" s="27"/>
      <c r="C12" s="27"/>
      <c r="D12" s="27"/>
      <c r="E12" s="27"/>
      <c r="F12" s="27">
        <f t="shared" ref="F12:K12" si="7">SUM(F4:F11)</f>
        <v>99.999999999999986</v>
      </c>
      <c r="G12" s="27">
        <f t="shared" si="7"/>
        <v>100</v>
      </c>
      <c r="H12" s="27">
        <f t="shared" si="7"/>
        <v>99.9</v>
      </c>
      <c r="I12" s="27">
        <f t="shared" si="7"/>
        <v>99.899999999999991</v>
      </c>
      <c r="J12" s="27">
        <f t="shared" si="7"/>
        <v>99.9</v>
      </c>
      <c r="K12" s="27">
        <f t="shared" si="7"/>
        <v>99.9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32</v>
      </c>
      <c r="D17" t="s">
        <v>118</v>
      </c>
      <c r="E17" t="s">
        <v>119</v>
      </c>
      <c r="F17">
        <v>3.2</v>
      </c>
      <c r="G17">
        <v>3.2</v>
      </c>
      <c r="H17">
        <v>4.5</v>
      </c>
      <c r="I17">
        <v>7</v>
      </c>
      <c r="J17">
        <v>13.2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3.5</v>
      </c>
      <c r="AM17" s="77">
        <f>0.5*(AL17+AN17)</f>
        <v>1.75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0.26</v>
      </c>
      <c r="AU17" s="84">
        <f t="shared" si="9"/>
        <v>0.32</v>
      </c>
      <c r="AV17" s="84">
        <f t="shared" si="9"/>
        <v>0.38</v>
      </c>
      <c r="AW17" s="84">
        <f t="shared" si="9"/>
        <v>0.44000000000000006</v>
      </c>
      <c r="AX17" s="77">
        <f>J23</f>
        <v>0.5</v>
      </c>
    </row>
    <row r="18" spans="1:50" x14ac:dyDescent="0.35">
      <c r="A18" t="s">
        <v>11</v>
      </c>
      <c r="B18" t="s">
        <v>12</v>
      </c>
      <c r="C18" t="s">
        <v>32</v>
      </c>
      <c r="D18" t="s">
        <v>118</v>
      </c>
      <c r="E18" t="s">
        <v>119</v>
      </c>
      <c r="F18">
        <v>30.1</v>
      </c>
      <c r="G18">
        <v>77.2</v>
      </c>
      <c r="H18">
        <v>77.3</v>
      </c>
      <c r="I18">
        <v>77.5</v>
      </c>
      <c r="J18">
        <v>78.2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2.6</v>
      </c>
      <c r="AM18" s="77">
        <f>0.5*(AL18+AN18)</f>
        <v>1.3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32</v>
      </c>
      <c r="D19" t="s">
        <v>118</v>
      </c>
      <c r="E19" t="s">
        <v>119</v>
      </c>
      <c r="F19">
        <v>59.9</v>
      </c>
      <c r="G19">
        <v>17.8</v>
      </c>
      <c r="H19">
        <v>16.5</v>
      </c>
      <c r="I19">
        <v>13.9</v>
      </c>
      <c r="J19">
        <v>7.2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30.1</v>
      </c>
      <c r="AM19" s="85">
        <f>AL43</f>
        <v>70.936438622028135</v>
      </c>
      <c r="AN19" s="77">
        <f t="shared" ref="AN19:AN21" si="11">G18</f>
        <v>77.2</v>
      </c>
      <c r="AO19" s="85">
        <f>AN43</f>
        <v>67.766116941529233</v>
      </c>
      <c r="AP19" s="77">
        <f>H18</f>
        <v>77.3</v>
      </c>
      <c r="AQ19" s="77">
        <f t="shared" si="10"/>
        <v>77.400000000000006</v>
      </c>
      <c r="AR19" s="77">
        <f>I18</f>
        <v>77.5</v>
      </c>
      <c r="AS19" s="85">
        <f>AR43</f>
        <v>61.3160518444666</v>
      </c>
      <c r="AT19" s="84">
        <f t="shared" si="9"/>
        <v>77.64</v>
      </c>
      <c r="AU19" s="84">
        <f t="shared" si="9"/>
        <v>77.78</v>
      </c>
      <c r="AV19" s="84">
        <f t="shared" si="9"/>
        <v>77.92</v>
      </c>
      <c r="AW19" s="84">
        <f t="shared" si="9"/>
        <v>78.06</v>
      </c>
      <c r="AX19" s="77">
        <f>J18</f>
        <v>78.2</v>
      </c>
    </row>
    <row r="20" spans="1:50" x14ac:dyDescent="0.35">
      <c r="A20" t="s">
        <v>45</v>
      </c>
      <c r="B20" t="s">
        <v>12</v>
      </c>
      <c r="C20" t="s">
        <v>32</v>
      </c>
      <c r="D20" t="s">
        <v>118</v>
      </c>
      <c r="E20" t="s">
        <v>119</v>
      </c>
      <c r="F20">
        <v>0.1</v>
      </c>
      <c r="G20">
        <v>0.2</v>
      </c>
      <c r="H20">
        <v>0.2</v>
      </c>
      <c r="I20">
        <v>0.1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59.9</v>
      </c>
      <c r="AM20" s="85">
        <f>AL44</f>
        <v>10.577389616690928</v>
      </c>
      <c r="AN20" s="77">
        <f t="shared" si="11"/>
        <v>17.8</v>
      </c>
      <c r="AO20" s="85">
        <f>AN44</f>
        <v>13.293353323338332</v>
      </c>
      <c r="AP20" s="77">
        <f>H19</f>
        <v>16.5</v>
      </c>
      <c r="AQ20" s="77">
        <f t="shared" si="10"/>
        <v>15.2</v>
      </c>
      <c r="AR20" s="77">
        <f>I19</f>
        <v>13.9</v>
      </c>
      <c r="AS20" s="85">
        <f>AR44</f>
        <v>10.368893320039881</v>
      </c>
      <c r="AT20" s="84">
        <f t="shared" si="9"/>
        <v>12.56</v>
      </c>
      <c r="AU20" s="84">
        <f t="shared" si="9"/>
        <v>11.22</v>
      </c>
      <c r="AV20" s="84">
        <f t="shared" si="9"/>
        <v>9.8800000000000008</v>
      </c>
      <c r="AW20" s="84">
        <f t="shared" si="9"/>
        <v>8.5400000000000009</v>
      </c>
      <c r="AX20" s="77">
        <f>J19</f>
        <v>7.2</v>
      </c>
    </row>
    <row r="21" spans="1:50" ht="15" thickBot="1" x14ac:dyDescent="0.4">
      <c r="A21" t="s">
        <v>8</v>
      </c>
      <c r="B21" t="s">
        <v>12</v>
      </c>
      <c r="C21" t="s">
        <v>32</v>
      </c>
      <c r="D21" t="s">
        <v>118</v>
      </c>
      <c r="E21" t="s">
        <v>119</v>
      </c>
      <c r="F21">
        <v>0.6</v>
      </c>
      <c r="G21">
        <v>1.5</v>
      </c>
      <c r="H21">
        <v>1.4</v>
      </c>
      <c r="I21">
        <v>1.2</v>
      </c>
      <c r="J21">
        <v>0.6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0.1</v>
      </c>
      <c r="AM21" s="85">
        <f>AL45</f>
        <v>2.7171276079573023</v>
      </c>
      <c r="AN21" s="77">
        <f t="shared" si="11"/>
        <v>0.2</v>
      </c>
      <c r="AO21" s="85">
        <f>AN45</f>
        <v>2.6986506746626686</v>
      </c>
      <c r="AP21" s="77">
        <f>H20</f>
        <v>0.2</v>
      </c>
      <c r="AQ21" s="77">
        <f t="shared" si="10"/>
        <v>0.15000000000000002</v>
      </c>
      <c r="AR21" s="77">
        <f>I20</f>
        <v>0.1</v>
      </c>
      <c r="AS21" s="85">
        <f>AR45</f>
        <v>2.0937188434695915</v>
      </c>
      <c r="AT21" s="84">
        <f t="shared" si="9"/>
        <v>0.10000000000000002</v>
      </c>
      <c r="AU21" s="84">
        <f t="shared" si="9"/>
        <v>0.1</v>
      </c>
      <c r="AV21" s="84">
        <f t="shared" si="9"/>
        <v>0.1</v>
      </c>
      <c r="AW21" s="84">
        <f t="shared" si="9"/>
        <v>0.10000000000000002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32</v>
      </c>
      <c r="D22" t="s">
        <v>118</v>
      </c>
      <c r="E22" t="s">
        <v>119</v>
      </c>
      <c r="F22">
        <v>0</v>
      </c>
      <c r="G22">
        <v>0.1</v>
      </c>
      <c r="H22">
        <v>0.1</v>
      </c>
      <c r="I22">
        <v>0.1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24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0.1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8.0000000000000016E-2</v>
      </c>
      <c r="AU22" s="84">
        <f t="shared" si="9"/>
        <v>0.06</v>
      </c>
      <c r="AV22" s="84">
        <f t="shared" si="9"/>
        <v>4.0000000000000008E-2</v>
      </c>
      <c r="AW22" s="84">
        <f t="shared" si="9"/>
        <v>2.0000000000000004E-2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32</v>
      </c>
      <c r="D23" t="s">
        <v>118</v>
      </c>
      <c r="E23" t="s">
        <v>119</v>
      </c>
      <c r="F23">
        <v>3.5</v>
      </c>
      <c r="G23">
        <v>0</v>
      </c>
      <c r="H23">
        <v>0.1</v>
      </c>
      <c r="I23">
        <v>0.2</v>
      </c>
      <c r="J23">
        <v>0.5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0.6</v>
      </c>
      <c r="AM23" s="85">
        <f>AL46</f>
        <v>12.809315866084425</v>
      </c>
      <c r="AN23" s="77">
        <f t="shared" ref="AN23" si="13">G21</f>
        <v>1.5</v>
      </c>
      <c r="AO23" s="85">
        <f>AN46</f>
        <v>16.191904047976013</v>
      </c>
      <c r="AP23" s="77">
        <f>H21</f>
        <v>1.4</v>
      </c>
      <c r="AQ23" s="77">
        <f t="shared" si="10"/>
        <v>1.2999999999999998</v>
      </c>
      <c r="AR23" s="77">
        <f>I21</f>
        <v>1.2</v>
      </c>
      <c r="AS23" s="85">
        <f>AR46</f>
        <v>25.922233300099702</v>
      </c>
      <c r="AT23" s="84">
        <f t="shared" si="9"/>
        <v>1.08</v>
      </c>
      <c r="AU23" s="84">
        <f t="shared" si="9"/>
        <v>0.96</v>
      </c>
      <c r="AV23" s="84">
        <f t="shared" si="9"/>
        <v>0.84</v>
      </c>
      <c r="AW23" s="84">
        <f t="shared" si="9"/>
        <v>0.72</v>
      </c>
      <c r="AX23" s="77">
        <f>J21</f>
        <v>0.6</v>
      </c>
    </row>
    <row r="24" spans="1:50" x14ac:dyDescent="0.35">
      <c r="A24" t="s">
        <v>81</v>
      </c>
      <c r="B24" t="s">
        <v>12</v>
      </c>
      <c r="C24" t="s">
        <v>32</v>
      </c>
      <c r="D24" t="s">
        <v>118</v>
      </c>
      <c r="E24" t="s">
        <v>119</v>
      </c>
      <c r="F24">
        <v>2.6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3.2</v>
      </c>
      <c r="AN24" s="77">
        <f t="shared" ref="AN24" si="14">G17</f>
        <v>3.2</v>
      </c>
      <c r="AP24" s="77">
        <f>H17</f>
        <v>4.5</v>
      </c>
      <c r="AQ24" s="77">
        <f t="shared" si="10"/>
        <v>5.75</v>
      </c>
      <c r="AR24" s="77">
        <f>I17</f>
        <v>7</v>
      </c>
      <c r="AS24" s="85"/>
      <c r="AT24" s="84">
        <f t="shared" si="9"/>
        <v>8.24</v>
      </c>
      <c r="AU24" s="84">
        <f t="shared" si="9"/>
        <v>9.48</v>
      </c>
      <c r="AV24" s="84">
        <f t="shared" si="9"/>
        <v>10.719999999999999</v>
      </c>
      <c r="AW24" s="84">
        <f t="shared" si="9"/>
        <v>11.96</v>
      </c>
      <c r="AX24" s="77">
        <f>J17</f>
        <v>13.2</v>
      </c>
    </row>
    <row r="25" spans="1:50" x14ac:dyDescent="0.35">
      <c r="A25" s="27" t="s">
        <v>41</v>
      </c>
      <c r="B25" s="27"/>
      <c r="C25" s="27"/>
      <c r="D25" s="27"/>
      <c r="E25" s="27"/>
      <c r="F25" s="27">
        <f t="shared" ref="F25:K25" si="15">SUM(F17:F24)</f>
        <v>99.999999999999986</v>
      </c>
      <c r="G25" s="27">
        <f t="shared" si="15"/>
        <v>100</v>
      </c>
      <c r="H25" s="27">
        <f t="shared" si="15"/>
        <v>100.1</v>
      </c>
      <c r="I25" s="27">
        <f t="shared" si="15"/>
        <v>100.1</v>
      </c>
      <c r="J25" s="27">
        <f t="shared" si="15"/>
        <v>100</v>
      </c>
      <c r="K25" s="27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2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OAS</v>
      </c>
      <c r="D30" s="5" t="s">
        <v>14</v>
      </c>
      <c r="E30" s="5" t="s">
        <v>15</v>
      </c>
      <c r="F30" s="5">
        <f t="shared" ref="F30:K36" si="16">F18-F5</f>
        <v>1.6</v>
      </c>
      <c r="G30" s="75">
        <f t="shared" si="16"/>
        <v>0</v>
      </c>
      <c r="H30" s="75">
        <f t="shared" si="16"/>
        <v>-1.9</v>
      </c>
      <c r="I30" s="75">
        <f t="shared" si="16"/>
        <v>-2.5999999999999996</v>
      </c>
      <c r="J30" s="75">
        <f t="shared" si="16"/>
        <v>-2</v>
      </c>
      <c r="K30" s="75">
        <f t="shared" si="16"/>
        <v>-0.1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OAS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-0.2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OAS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-0.4</v>
      </c>
    </row>
    <row r="33" spans="1:46" x14ac:dyDescent="0.35">
      <c r="A33" s="5" t="s">
        <v>10</v>
      </c>
      <c r="B33" s="5" t="s">
        <v>53</v>
      </c>
      <c r="C33" s="5" t="str">
        <f>C7</f>
        <v>OAS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5.5000000000000018</v>
      </c>
      <c r="I33" s="75">
        <f t="shared" si="16"/>
        <v>8.9</v>
      </c>
      <c r="J33" s="75">
        <f t="shared" si="16"/>
        <v>-4.7000000000000011</v>
      </c>
      <c r="K33" s="75">
        <f t="shared" si="16"/>
        <v>-82.8</v>
      </c>
    </row>
    <row r="34" spans="1:46" x14ac:dyDescent="0.35">
      <c r="A34" s="5" t="s">
        <v>11</v>
      </c>
      <c r="B34" s="5" t="s">
        <v>53</v>
      </c>
      <c r="C34" s="5" t="str">
        <f>C6</f>
        <v>OAS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-3.6000000000000085</v>
      </c>
      <c r="I34" s="75">
        <f t="shared" si="16"/>
        <v>-6.5</v>
      </c>
      <c r="J34" s="75">
        <f t="shared" si="16"/>
        <v>6</v>
      </c>
      <c r="K34" s="75">
        <f t="shared" si="16"/>
        <v>82</v>
      </c>
    </row>
    <row r="35" spans="1:46" x14ac:dyDescent="0.35">
      <c r="A35" s="33" t="s">
        <v>80</v>
      </c>
      <c r="B35" s="5" t="s">
        <v>53</v>
      </c>
      <c r="C35" s="5" t="str">
        <f>C5</f>
        <v>OAS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53</v>
      </c>
      <c r="C36" s="10" t="str">
        <f>C10</f>
        <v>OAS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11" t="s">
        <v>41</v>
      </c>
      <c r="B37" s="2"/>
      <c r="C37" s="2"/>
      <c r="D37" s="2"/>
      <c r="E37" s="2"/>
      <c r="F37" s="2">
        <f>SUM(F30:F36)</f>
        <v>1.6</v>
      </c>
      <c r="G37" s="2">
        <f t="shared" ref="G37" si="17">SUM(G30:G36)</f>
        <v>0</v>
      </c>
      <c r="H37" s="2">
        <f t="shared" ref="H37" si="18">SUM(H30:H36)</f>
        <v>9.9999999999993344E-2</v>
      </c>
      <c r="I37" s="2">
        <f t="shared" ref="I37" si="19">SUM(I30:I36)</f>
        <v>0.10000000000000073</v>
      </c>
      <c r="J37" s="2">
        <f t="shared" ref="J37" si="20">SUM(J30:J36)</f>
        <v>-1.3322676295501878E-15</v>
      </c>
      <c r="K37" s="2">
        <f>SUM(K30:K36)</f>
        <v>0.20000000000000295</v>
      </c>
    </row>
    <row r="39" spans="1:46" ht="21" x14ac:dyDescent="0.5">
      <c r="A39" s="32" t="s">
        <v>70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32</v>
      </c>
      <c r="D42" t="s">
        <v>51</v>
      </c>
      <c r="E42" t="s">
        <v>52</v>
      </c>
      <c r="F42">
        <v>13.2</v>
      </c>
      <c r="G42">
        <v>16.2</v>
      </c>
      <c r="H42">
        <v>18.100000000000001</v>
      </c>
      <c r="I42">
        <v>26</v>
      </c>
      <c r="J42">
        <v>30.2</v>
      </c>
      <c r="AK42" s="77" t="s">
        <v>138</v>
      </c>
      <c r="AL42" s="77">
        <f>0.5*(AL17+AN17+AL18+AN18)</f>
        <v>3.05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32</v>
      </c>
      <c r="D43" t="s">
        <v>51</v>
      </c>
      <c r="E43" t="s">
        <v>52</v>
      </c>
      <c r="F43">
        <v>2.8</v>
      </c>
      <c r="G43">
        <v>2.7</v>
      </c>
      <c r="H43">
        <v>2.5</v>
      </c>
      <c r="I43">
        <v>2.1</v>
      </c>
      <c r="J43">
        <v>2.2000000000000002</v>
      </c>
      <c r="AK43" s="77" t="s">
        <v>85</v>
      </c>
      <c r="AL43" s="85">
        <f>100*F45/(100+AL$42)</f>
        <v>70.936438622028135</v>
      </c>
      <c r="AM43" s="85"/>
      <c r="AN43" s="85">
        <f>100*G45/(100+AN$42)</f>
        <v>67.766116941529233</v>
      </c>
      <c r="AO43" s="85"/>
      <c r="AR43" s="85">
        <f>100*I45/(100+AR$42)</f>
        <v>61.3160518444666</v>
      </c>
    </row>
    <row r="44" spans="1:46" x14ac:dyDescent="0.35">
      <c r="A44" t="s">
        <v>10</v>
      </c>
      <c r="B44" t="s">
        <v>12</v>
      </c>
      <c r="C44" t="s">
        <v>32</v>
      </c>
      <c r="D44" t="s">
        <v>51</v>
      </c>
      <c r="E44" t="s">
        <v>52</v>
      </c>
      <c r="F44">
        <v>10.9</v>
      </c>
      <c r="G44">
        <v>13.3</v>
      </c>
      <c r="H44">
        <v>12.4</v>
      </c>
      <c r="I44">
        <v>10.4</v>
      </c>
      <c r="J44">
        <v>10</v>
      </c>
      <c r="AK44" s="77" t="s">
        <v>86</v>
      </c>
      <c r="AL44" s="85">
        <f>100*F44/(100+AL$42)</f>
        <v>10.577389616690928</v>
      </c>
      <c r="AM44" s="85"/>
      <c r="AN44" s="85">
        <f>100*G44/(100+AN$42)</f>
        <v>13.293353323338332</v>
      </c>
      <c r="AO44" s="85"/>
      <c r="AR44" s="85">
        <f>100*I44/(100+AR$42)</f>
        <v>10.368893320039881</v>
      </c>
    </row>
    <row r="45" spans="1:46" x14ac:dyDescent="0.35">
      <c r="A45" t="s">
        <v>11</v>
      </c>
      <c r="B45" t="s">
        <v>12</v>
      </c>
      <c r="C45" t="s">
        <v>32</v>
      </c>
      <c r="D45" t="s">
        <v>51</v>
      </c>
      <c r="E45" t="s">
        <v>52</v>
      </c>
      <c r="F45">
        <v>73.099999999999994</v>
      </c>
      <c r="G45">
        <v>67.8</v>
      </c>
      <c r="H45">
        <v>67</v>
      </c>
      <c r="I45">
        <v>61.5</v>
      </c>
      <c r="J45">
        <v>57.6</v>
      </c>
      <c r="AK45" s="77" t="s">
        <v>87</v>
      </c>
      <c r="AL45" s="85">
        <f>100*F43/(100+AL$42)</f>
        <v>2.7171276079573023</v>
      </c>
      <c r="AM45" s="85"/>
      <c r="AN45" s="85">
        <f>100*G43/(100+AN$42)</f>
        <v>2.6986506746626686</v>
      </c>
      <c r="AO45" s="85"/>
      <c r="AR45" s="85">
        <f>100*I43/(100+AR$42)</f>
        <v>2.0937188434695915</v>
      </c>
    </row>
    <row r="46" spans="1:46" x14ac:dyDescent="0.35">
      <c r="AK46" s="77" t="s">
        <v>137</v>
      </c>
      <c r="AL46" s="85">
        <f>100*F42/(100+AL$42)</f>
        <v>12.809315866084425</v>
      </c>
      <c r="AM46" s="85"/>
      <c r="AN46" s="85">
        <f>100*G42/(100+AN$42)</f>
        <v>16.191904047976013</v>
      </c>
      <c r="AO46" s="85"/>
      <c r="AR46" s="85">
        <f>100*I42/(100+AR$42)</f>
        <v>25.922233300099702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0.173444163157224</v>
      </c>
      <c r="E57">
        <v>0.187968268619607</v>
      </c>
      <c r="F57">
        <v>0.22805521741807699</v>
      </c>
      <c r="G57">
        <v>0.24903502669496799</v>
      </c>
      <c r="H57">
        <v>0.25635327927290902</v>
      </c>
      <c r="I57">
        <v>0.25090591079812702</v>
      </c>
      <c r="J57">
        <v>0.25078163485036598</v>
      </c>
      <c r="K57">
        <v>0.25796029615210098</v>
      </c>
      <c r="L57">
        <v>0.26637243572418801</v>
      </c>
      <c r="M57">
        <v>0.26725613989876201</v>
      </c>
      <c r="N57">
        <v>0.26339720153628798</v>
      </c>
      <c r="O57">
        <v>0.25740443610639602</v>
      </c>
      <c r="P57">
        <v>0.254958467099271</v>
      </c>
      <c r="Q57">
        <v>0.25574707202633201</v>
      </c>
      <c r="R57">
        <v>0.25794997108546902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0.146630422801974</v>
      </c>
      <c r="E58">
        <v>0.15142738106579701</v>
      </c>
      <c r="F58">
        <v>0.15502942217344101</v>
      </c>
      <c r="G58">
        <v>0.15690713753135599</v>
      </c>
      <c r="H58">
        <v>0.15985273612137099</v>
      </c>
      <c r="I58">
        <v>0.16239504923131501</v>
      </c>
      <c r="J58">
        <v>0.16363998570490901</v>
      </c>
      <c r="K58">
        <v>0.16426009229069999</v>
      </c>
      <c r="L58">
        <v>0.16415826644588499</v>
      </c>
      <c r="M58">
        <v>0.16413350449121</v>
      </c>
      <c r="N58">
        <v>0.16336856117171</v>
      </c>
      <c r="O58">
        <v>0.16210915828238301</v>
      </c>
      <c r="P58">
        <v>0.16234639596026601</v>
      </c>
      <c r="Q58">
        <v>0.16418643303278299</v>
      </c>
      <c r="R58">
        <v>0.16754660225939599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7.9854198179410904E-2</v>
      </c>
      <c r="E59">
        <v>8.32828527806172E-2</v>
      </c>
      <c r="F59">
        <v>8.62124830620003E-2</v>
      </c>
      <c r="G59">
        <v>8.8603812077300295E-2</v>
      </c>
      <c r="H59">
        <v>9.1867580914982094E-2</v>
      </c>
      <c r="I59">
        <v>9.4639298426415303E-2</v>
      </c>
      <c r="J59">
        <v>9.6627380803884999E-2</v>
      </c>
      <c r="K59">
        <v>9.8349160605183603E-2</v>
      </c>
      <c r="L59">
        <v>9.9620311525113997E-2</v>
      </c>
      <c r="M59">
        <v>0.100978213531751</v>
      </c>
      <c r="N59">
        <v>0.10179711500689</v>
      </c>
      <c r="O59">
        <v>0.103357858227797</v>
      </c>
      <c r="P59">
        <v>0.105696404897779</v>
      </c>
      <c r="Q59">
        <v>0.108749097046637</v>
      </c>
      <c r="R59">
        <v>0.112860001799413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0.25670142982155297</v>
      </c>
      <c r="E60">
        <v>0.24659117544248699</v>
      </c>
      <c r="F60">
        <v>0.230427584122046</v>
      </c>
      <c r="G60">
        <v>0.211532033610105</v>
      </c>
      <c r="H60">
        <v>0.20384449472715199</v>
      </c>
      <c r="I60">
        <v>0.198282595465096</v>
      </c>
      <c r="J60">
        <v>0.199305573878161</v>
      </c>
      <c r="K60">
        <v>0.20464085283834099</v>
      </c>
      <c r="L60">
        <v>0.20877440464396599</v>
      </c>
      <c r="M60">
        <v>0.214279838547455</v>
      </c>
      <c r="N60">
        <v>0.22162301707524801</v>
      </c>
      <c r="O60">
        <v>0.231002883590536</v>
      </c>
      <c r="P60">
        <v>0.234536531863765</v>
      </c>
      <c r="Q60">
        <v>0.23007421407915801</v>
      </c>
      <c r="R60">
        <v>0.22424354199041599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0.21553676796631599</v>
      </c>
      <c r="E61">
        <v>0.206183587280138</v>
      </c>
      <c r="F61">
        <v>0.19961833326617501</v>
      </c>
      <c r="G61">
        <v>0.205669648920869</v>
      </c>
      <c r="H61">
        <v>0.20652977022381599</v>
      </c>
      <c r="I61">
        <v>0.20309507231683899</v>
      </c>
      <c r="J61">
        <v>0.19880650912182901</v>
      </c>
      <c r="K61">
        <v>0.19488013793929099</v>
      </c>
      <c r="L61">
        <v>0.19182801455958801</v>
      </c>
      <c r="M61">
        <v>0.191338752903155</v>
      </c>
      <c r="N61">
        <v>0.19038413460522699</v>
      </c>
      <c r="O61">
        <v>0.188207681523784</v>
      </c>
      <c r="P61">
        <v>0.18647530803566201</v>
      </c>
      <c r="Q61">
        <v>0.183064338967726</v>
      </c>
      <c r="R61">
        <v>0.17956420794672601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0.62524532904715602</v>
      </c>
      <c r="E62">
        <v>0.67748764602740796</v>
      </c>
      <c r="F62">
        <v>0.71967402186430296</v>
      </c>
      <c r="G62">
        <v>0.77454436582084496</v>
      </c>
      <c r="H62">
        <v>0.83623546136141802</v>
      </c>
      <c r="I62">
        <v>0.89350799965487504</v>
      </c>
      <c r="J62">
        <v>0.940154522840289</v>
      </c>
      <c r="K62">
        <v>0.980087552400847</v>
      </c>
      <c r="L62">
        <v>1.01462807390076</v>
      </c>
      <c r="M62">
        <v>1.0499085184048</v>
      </c>
      <c r="N62">
        <v>1.0773966906794601</v>
      </c>
      <c r="O62">
        <v>1.1370756252248899</v>
      </c>
      <c r="P62">
        <v>1.21257760087976</v>
      </c>
      <c r="Q62">
        <v>1.30841223152853</v>
      </c>
      <c r="R62">
        <v>1.4244260189207401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0.20007850529509</v>
      </c>
      <c r="E63">
        <v>0.21679604672877101</v>
      </c>
      <c r="F63">
        <v>0.23029568699657699</v>
      </c>
      <c r="G63">
        <v>0.24785419706267001</v>
      </c>
      <c r="H63">
        <v>0.26759534763565401</v>
      </c>
      <c r="I63">
        <v>0.28592255988956</v>
      </c>
      <c r="J63">
        <v>0.30084944730889301</v>
      </c>
      <c r="K63">
        <v>0.31362801676827101</v>
      </c>
      <c r="L63">
        <v>0.32468098364824299</v>
      </c>
      <c r="M63">
        <v>0.33597072588953603</v>
      </c>
      <c r="N63">
        <v>0.344766941017427</v>
      </c>
      <c r="O63">
        <v>0.36386420007196502</v>
      </c>
      <c r="P63">
        <v>0.38802483228152201</v>
      </c>
      <c r="Q63">
        <v>0.41869191408912998</v>
      </c>
      <c r="R63">
        <v>0.45581632605463601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0.15559135134553001</v>
      </c>
      <c r="E64">
        <v>0.168951316808375</v>
      </c>
      <c r="F64">
        <v>0.214351706589163</v>
      </c>
      <c r="G64">
        <v>0.24903502669496799</v>
      </c>
      <c r="H64">
        <v>0.244688180814192</v>
      </c>
      <c r="I64">
        <v>0.23303270301475801</v>
      </c>
      <c r="J64">
        <v>0.233860104074926</v>
      </c>
      <c r="K64">
        <v>0.24475966777796601</v>
      </c>
      <c r="L64">
        <v>0.26057523735809701</v>
      </c>
      <c r="M64">
        <v>0.26725613989876201</v>
      </c>
      <c r="N64">
        <v>0.26339720153628798</v>
      </c>
      <c r="O64">
        <v>0.25740443610639602</v>
      </c>
      <c r="P64">
        <v>0.254958467099271</v>
      </c>
      <c r="Q64">
        <v>0.25176121080293001</v>
      </c>
      <c r="R64">
        <v>0.24647917996148699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0.702291790978117</v>
      </c>
      <c r="E69" s="5">
        <f>(D69+F69)/2</f>
        <v>0.702291790978117</v>
      </c>
      <c r="F69" s="5">
        <f t="shared" ref="F69:F76" si="21">$D69*G97</f>
        <v>0.702291790978117</v>
      </c>
      <c r="G69" s="5">
        <f>(F69+H69)/2</f>
        <v>0.702291790978117</v>
      </c>
      <c r="H69" s="5">
        <f t="shared" ref="H69:H76" si="22">$D69*K97</f>
        <v>0.702291790978117</v>
      </c>
      <c r="I69" s="5">
        <f t="shared" ref="I69:K76" si="23">($L$56-I$56)/($L$56-$H$56)*$H69+(I$56-$H$56)/($L$56-$H$56)*$L69</f>
        <v>0.702291790978117</v>
      </c>
      <c r="J69" s="5">
        <f t="shared" si="23"/>
        <v>0.702291790978117</v>
      </c>
      <c r="K69" s="5">
        <f t="shared" si="23"/>
        <v>0.702291790978117</v>
      </c>
      <c r="L69" s="5">
        <f t="shared" ref="L69:L76" si="24">$D69*P97</f>
        <v>0.702291790978117</v>
      </c>
      <c r="M69" s="5">
        <f t="shared" ref="M69:Q76" si="25">($R$56-M$56)/($R$56-$L$56)*$L69+(M$56-$L$56)/($R$56-$L$56)*$R69</f>
        <v>0.702291790978117</v>
      </c>
      <c r="N69" s="5">
        <f t="shared" si="25"/>
        <v>0.702291790978117</v>
      </c>
      <c r="O69" s="5">
        <f t="shared" si="25"/>
        <v>0.702291790978117</v>
      </c>
      <c r="P69" s="5">
        <f t="shared" si="25"/>
        <v>0.702291790978117</v>
      </c>
      <c r="Q69" s="5">
        <f t="shared" si="25"/>
        <v>0.702291790978117</v>
      </c>
      <c r="R69" s="5">
        <f t="shared" ref="R69:R76" si="26">$D69*U97</f>
        <v>0.702291790978117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OAS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1</v>
      </c>
      <c r="E70" s="5">
        <f t="shared" ref="E70:G76" si="28">(D70+F70)/2</f>
        <v>0.53200000000000003</v>
      </c>
      <c r="F70" s="5">
        <f t="shared" si="21"/>
        <v>6.4000000000000001E-2</v>
      </c>
      <c r="G70" s="5">
        <f t="shared" si="28"/>
        <v>5.2000000000000005E-2</v>
      </c>
      <c r="H70" s="5">
        <f t="shared" si="22"/>
        <v>0.04</v>
      </c>
      <c r="I70" s="5">
        <f t="shared" si="23"/>
        <v>3.4999999999999996E-2</v>
      </c>
      <c r="J70" s="5">
        <f t="shared" si="23"/>
        <v>0.03</v>
      </c>
      <c r="K70" s="5">
        <f t="shared" si="23"/>
        <v>2.5000000000000001E-2</v>
      </c>
      <c r="L70" s="5">
        <f t="shared" si="24"/>
        <v>0.02</v>
      </c>
      <c r="M70" s="5">
        <f t="shared" si="25"/>
        <v>1.9000000000000003E-2</v>
      </c>
      <c r="N70" s="5">
        <f t="shared" si="25"/>
        <v>1.8000000000000002E-2</v>
      </c>
      <c r="O70" s="5">
        <f t="shared" si="25"/>
        <v>1.6E-2</v>
      </c>
      <c r="P70" s="5">
        <f t="shared" si="25"/>
        <v>1.4E-2</v>
      </c>
      <c r="Q70" s="5">
        <f t="shared" si="25"/>
        <v>1.2E-2</v>
      </c>
      <c r="R70" s="5">
        <f t="shared" si="26"/>
        <v>0.01</v>
      </c>
      <c r="S70" s="5"/>
      <c r="T70" s="5"/>
      <c r="U70" s="5"/>
      <c r="V70" s="5"/>
      <c r="W70" s="5"/>
      <c r="X70" s="5" t="s">
        <v>86</v>
      </c>
      <c r="Y70" s="77" t="str">
        <f t="shared" si="27"/>
        <v>OAS</v>
      </c>
      <c r="Z70" s="5">
        <f>F70/MAX(F$69:F$70)</f>
        <v>9.1130212288063325E-2</v>
      </c>
      <c r="AA70" s="5">
        <f>H70/MAX(H$69:H$70)</f>
        <v>5.695638268003958E-2</v>
      </c>
      <c r="AB70" s="5">
        <f>L70/MAX(L$69:L$70)</f>
        <v>2.847819134001979E-2</v>
      </c>
      <c r="AC70" s="5">
        <f>Q70/MAX(Q$69:Q$70)</f>
        <v>1.7086914804011873E-2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6.0302453457312999E-5</v>
      </c>
      <c r="E71" s="5">
        <f t="shared" si="28"/>
        <v>3.0678873196407989E-5</v>
      </c>
      <c r="F71" s="5">
        <f t="shared" si="21"/>
        <v>1.0552929355029777E-6</v>
      </c>
      <c r="G71" s="5">
        <f t="shared" si="28"/>
        <v>1.2814271359679012E-6</v>
      </c>
      <c r="H71" s="5">
        <f t="shared" si="22"/>
        <v>1.5075613364328248E-6</v>
      </c>
      <c r="I71" s="5">
        <f t="shared" si="23"/>
        <v>1.6583174700761075E-6</v>
      </c>
      <c r="J71" s="5">
        <f t="shared" si="23"/>
        <v>1.80907360371939E-6</v>
      </c>
      <c r="K71" s="5">
        <f t="shared" si="23"/>
        <v>1.9598297373626724E-6</v>
      </c>
      <c r="L71" s="5">
        <f t="shared" si="24"/>
        <v>2.1105858710059549E-6</v>
      </c>
      <c r="M71" s="5">
        <f t="shared" si="25"/>
        <v>2.0201321908199855E-6</v>
      </c>
      <c r="N71" s="5">
        <f t="shared" si="25"/>
        <v>1.9296785106340161E-6</v>
      </c>
      <c r="O71" s="5">
        <f t="shared" si="25"/>
        <v>1.7487711502620769E-6</v>
      </c>
      <c r="P71" s="5">
        <f t="shared" si="25"/>
        <v>1.5678637898901379E-6</v>
      </c>
      <c r="Q71" s="5">
        <f t="shared" si="25"/>
        <v>1.3869564295181991E-6</v>
      </c>
      <c r="R71" s="5">
        <f t="shared" si="26"/>
        <v>1.2060490691462599E-6</v>
      </c>
      <c r="S71" s="5"/>
      <c r="T71" s="5"/>
      <c r="U71" s="5"/>
      <c r="V71" s="5"/>
      <c r="W71" s="5"/>
      <c r="X71" s="5" t="s">
        <v>97</v>
      </c>
      <c r="Y71" s="77" t="str">
        <f t="shared" si="27"/>
        <v>OAS</v>
      </c>
      <c r="Z71" s="5">
        <f t="shared" ref="Z71:Z76" si="29">F71/MAX(F$71:F$76)</f>
        <v>1.8760763297830713E-5</v>
      </c>
      <c r="AA71" s="5">
        <f t="shared" ref="AA71:AA76" si="30">H71/MAX(H$71:H$76)</f>
        <v>1.8554601063788614E-5</v>
      </c>
      <c r="AB71" s="5">
        <f t="shared" ref="AB71:AB76" si="31">L71/MAX(L$71:L$76)</f>
        <v>4.2211717420119098E-6</v>
      </c>
      <c r="AC71" s="5">
        <f t="shared" ref="AC71:AC76" si="32">Q71/MAX(Q$71:Q$76)</f>
        <v>4.3073181040937859E-7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1.2518838577849E-2</v>
      </c>
      <c r="E72" s="5">
        <f t="shared" si="28"/>
        <v>6.4667625528701247E-3</v>
      </c>
      <c r="F72" s="5">
        <f t="shared" si="21"/>
        <v>4.1468652789124818E-4</v>
      </c>
      <c r="G72" s="5">
        <f t="shared" si="28"/>
        <v>5.2031422839184907E-4</v>
      </c>
      <c r="H72" s="5">
        <f t="shared" si="22"/>
        <v>6.2594192889245002E-4</v>
      </c>
      <c r="I72" s="5">
        <f t="shared" si="23"/>
        <v>7.8242741111556253E-4</v>
      </c>
      <c r="J72" s="5">
        <f t="shared" si="23"/>
        <v>9.3891289333867503E-4</v>
      </c>
      <c r="K72" s="5">
        <f t="shared" si="23"/>
        <v>1.0953983755617874E-3</v>
      </c>
      <c r="L72" s="5">
        <f t="shared" si="24"/>
        <v>1.2518838577849E-3</v>
      </c>
      <c r="M72" s="5">
        <f t="shared" si="25"/>
        <v>1.2143273420513532E-3</v>
      </c>
      <c r="N72" s="5">
        <f t="shared" si="25"/>
        <v>1.176770826317806E-3</v>
      </c>
      <c r="O72" s="5">
        <f t="shared" si="25"/>
        <v>1.101657794850712E-3</v>
      </c>
      <c r="P72" s="5">
        <f t="shared" si="25"/>
        <v>1.0265447633836179E-3</v>
      </c>
      <c r="Q72" s="5">
        <f t="shared" si="25"/>
        <v>9.5143173191652411E-4</v>
      </c>
      <c r="R72" s="5">
        <f t="shared" si="26"/>
        <v>8.7631870044943007E-4</v>
      </c>
      <c r="S72" s="5"/>
      <c r="T72" s="5"/>
      <c r="U72" s="5"/>
      <c r="V72" s="5"/>
      <c r="W72" s="5"/>
      <c r="X72" s="5" t="s">
        <v>98</v>
      </c>
      <c r="Y72" s="77" t="str">
        <f t="shared" si="27"/>
        <v>OAS</v>
      </c>
      <c r="Z72" s="5">
        <f t="shared" si="29"/>
        <v>7.3722049402888566E-3</v>
      </c>
      <c r="AA72" s="5">
        <f t="shared" si="30"/>
        <v>7.703900663291692E-3</v>
      </c>
      <c r="AB72" s="5">
        <f t="shared" si="31"/>
        <v>2.5037677155698001E-3</v>
      </c>
      <c r="AC72" s="5">
        <f t="shared" si="32"/>
        <v>2.9547569314177766E-4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2.3957585542057599E-4</v>
      </c>
      <c r="E73" s="5">
        <f t="shared" si="28"/>
        <v>2.3957585542057599E-4</v>
      </c>
      <c r="F73" s="5">
        <f t="shared" si="21"/>
        <v>2.3957585542057599E-4</v>
      </c>
      <c r="G73" s="5">
        <f t="shared" si="28"/>
        <v>2.3957585542057599E-4</v>
      </c>
      <c r="H73" s="5">
        <f t="shared" si="22"/>
        <v>2.3957585542057599E-4</v>
      </c>
      <c r="I73" s="5">
        <f t="shared" si="23"/>
        <v>2.3957585542057599E-4</v>
      </c>
      <c r="J73" s="5">
        <f t="shared" si="23"/>
        <v>2.3957585542057599E-4</v>
      </c>
      <c r="K73" s="5">
        <f t="shared" si="23"/>
        <v>2.3957585542057599E-4</v>
      </c>
      <c r="L73" s="5">
        <f t="shared" si="24"/>
        <v>2.3957585542057599E-4</v>
      </c>
      <c r="M73" s="5">
        <f t="shared" si="25"/>
        <v>2.3718009686637023E-4</v>
      </c>
      <c r="N73" s="5">
        <f t="shared" si="25"/>
        <v>2.347843383121645E-4</v>
      </c>
      <c r="O73" s="5">
        <f t="shared" si="25"/>
        <v>2.2999282120375296E-4</v>
      </c>
      <c r="P73" s="5">
        <f t="shared" si="25"/>
        <v>2.2520130409534142E-4</v>
      </c>
      <c r="Q73" s="5">
        <f t="shared" si="25"/>
        <v>2.2040978698692994E-4</v>
      </c>
      <c r="R73" s="5">
        <f t="shared" si="26"/>
        <v>2.156182698785184E-4</v>
      </c>
      <c r="S73" s="5"/>
      <c r="T73" s="5"/>
      <c r="U73" s="5"/>
      <c r="V73" s="5"/>
      <c r="W73" s="5"/>
      <c r="X73" s="5" t="s">
        <v>89</v>
      </c>
      <c r="Y73" s="77" t="str">
        <f t="shared" si="27"/>
        <v>OAS</v>
      </c>
      <c r="Z73" s="5">
        <f t="shared" si="29"/>
        <v>4.2591263185880173E-3</v>
      </c>
      <c r="AA73" s="5">
        <f t="shared" si="30"/>
        <v>2.9486259128686273E-3</v>
      </c>
      <c r="AB73" s="5">
        <f t="shared" si="31"/>
        <v>4.7915171084115198E-4</v>
      </c>
      <c r="AC73" s="5">
        <f t="shared" si="32"/>
        <v>6.845024440587886E-5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OAS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2.4106325428701399E-2</v>
      </c>
      <c r="E75" s="5">
        <f t="shared" si="28"/>
        <v>1.224149338176243E-2</v>
      </c>
      <c r="F75" s="5">
        <f t="shared" si="21"/>
        <v>3.7666133482345935E-4</v>
      </c>
      <c r="G75" s="5">
        <f t="shared" si="28"/>
        <v>4.5952682848462035E-4</v>
      </c>
      <c r="H75" s="5">
        <f t="shared" si="22"/>
        <v>5.4239232214578134E-4</v>
      </c>
      <c r="I75" s="5">
        <f t="shared" si="23"/>
        <v>1.129984004470378E-3</v>
      </c>
      <c r="J75" s="5">
        <f t="shared" si="23"/>
        <v>1.7175756867949747E-3</v>
      </c>
      <c r="K75" s="5">
        <f t="shared" si="23"/>
        <v>2.3051673691195712E-3</v>
      </c>
      <c r="L75" s="5">
        <f t="shared" si="24"/>
        <v>2.8927590514441679E-3</v>
      </c>
      <c r="M75" s="5">
        <f t="shared" si="25"/>
        <v>5.0141156891698908E-3</v>
      </c>
      <c r="N75" s="5">
        <f t="shared" si="25"/>
        <v>7.1354723268956151E-3</v>
      </c>
      <c r="O75" s="5">
        <f t="shared" si="25"/>
        <v>1.1378185602347062E-2</v>
      </c>
      <c r="P75" s="5">
        <f t="shared" si="25"/>
        <v>1.5620898877798505E-2</v>
      </c>
      <c r="Q75" s="5">
        <f t="shared" si="25"/>
        <v>1.9863612153249954E-2</v>
      </c>
      <c r="R75" s="5">
        <f t="shared" si="26"/>
        <v>2.4106325428701399E-2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OAS</v>
      </c>
      <c r="Z75" s="5">
        <f t="shared" si="29"/>
        <v>6.6962015079726107E-3</v>
      </c>
      <c r="AA75" s="5">
        <f t="shared" si="30"/>
        <v>6.6755978110250008E-3</v>
      </c>
      <c r="AB75" s="5">
        <f t="shared" si="31"/>
        <v>5.7855181028883358E-3</v>
      </c>
      <c r="AC75" s="5">
        <f t="shared" si="32"/>
        <v>6.1688236500776249E-3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0.39952683990580001</v>
      </c>
      <c r="E76" s="5">
        <f t="shared" si="28"/>
        <v>0.21224863369995625</v>
      </c>
      <c r="F76" s="5">
        <f t="shared" si="21"/>
        <v>2.4970427494112501E-2</v>
      </c>
      <c r="G76" s="5">
        <f t="shared" si="28"/>
        <v>3.7455641241168749E-2</v>
      </c>
      <c r="H76" s="5">
        <f t="shared" si="22"/>
        <v>4.9940854988225002E-2</v>
      </c>
      <c r="I76" s="5">
        <f t="shared" si="23"/>
        <v>6.8668675608809376E-2</v>
      </c>
      <c r="J76" s="5">
        <f t="shared" si="23"/>
        <v>8.7396496229393758E-2</v>
      </c>
      <c r="K76" s="5">
        <f t="shared" si="23"/>
        <v>0.10612431684997813</v>
      </c>
      <c r="L76" s="5">
        <f t="shared" si="24"/>
        <v>0.12485213747056251</v>
      </c>
      <c r="M76" s="5">
        <f t="shared" si="25"/>
        <v>0.12485213747056251</v>
      </c>
      <c r="N76" s="5">
        <f t="shared" si="25"/>
        <v>0.12485213747056252</v>
      </c>
      <c r="O76" s="5">
        <f t="shared" si="25"/>
        <v>0.12485213747056251</v>
      </c>
      <c r="P76" s="5">
        <f t="shared" si="25"/>
        <v>0.12485213747056251</v>
      </c>
      <c r="Q76" s="5">
        <f t="shared" si="25"/>
        <v>0.12485213747056252</v>
      </c>
      <c r="R76" s="5">
        <f t="shared" si="26"/>
        <v>0.12485213747056251</v>
      </c>
      <c r="S76" s="5"/>
      <c r="T76" s="5"/>
      <c r="U76" s="5"/>
      <c r="V76" s="5"/>
      <c r="W76" s="5"/>
      <c r="X76" s="5" t="s">
        <v>92</v>
      </c>
      <c r="Y76" s="77" t="str">
        <f>Y75</f>
        <v>OAS</v>
      </c>
      <c r="Z76" s="5">
        <f t="shared" si="29"/>
        <v>0.44391871100644442</v>
      </c>
      <c r="AA76" s="5">
        <f t="shared" si="30"/>
        <v>0.61465667677815383</v>
      </c>
      <c r="AB76" s="5">
        <f t="shared" si="31"/>
        <v>0.24970427494112502</v>
      </c>
      <c r="AC76" s="5">
        <f t="shared" si="32"/>
        <v>3.8773955736199538E-2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69.855820636089547</v>
      </c>
      <c r="E78" s="39">
        <f t="shared" si="33"/>
        <v>43.077685406244164</v>
      </c>
      <c r="F78" s="39">
        <f t="shared" si="33"/>
        <v>16.166107701818913</v>
      </c>
      <c r="G78" s="39">
        <f t="shared" si="33"/>
        <v>13.436035038346603</v>
      </c>
      <c r="H78" s="39">
        <f t="shared" si="33"/>
        <v>12.251987196281485</v>
      </c>
      <c r="I78" s="39">
        <f t="shared" si="33"/>
        <v>12.482831335037602</v>
      </c>
      <c r="J78" s="39">
        <f t="shared" si="33"/>
        <v>12.287053809937182</v>
      </c>
      <c r="K78" s="39">
        <f t="shared" si="33"/>
        <v>11.480437850594903</v>
      </c>
      <c r="L78" s="39">
        <f t="shared" si="33"/>
        <v>10.639979927171327</v>
      </c>
      <c r="M78" s="39">
        <f t="shared" si="33"/>
        <v>10.537736490610905</v>
      </c>
      <c r="N78" s="39">
        <f t="shared" si="33"/>
        <v>10.797102575438572</v>
      </c>
      <c r="O78" s="39">
        <f t="shared" si="33"/>
        <v>11.208346252112474</v>
      </c>
      <c r="P78" s="39">
        <f t="shared" si="33"/>
        <v>11.335035411113257</v>
      </c>
      <c r="Q78" s="39">
        <f t="shared" si="33"/>
        <v>11.182479118042911</v>
      </c>
      <c r="R78" s="39">
        <f t="shared" si="33"/>
        <v>10.910946343663156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114.05263276303137</v>
      </c>
      <c r="E79" s="39">
        <f t="shared" si="34"/>
        <v>47.422358983166426</v>
      </c>
      <c r="F79" s="39">
        <f t="shared" si="34"/>
        <v>2.7827991177432798</v>
      </c>
      <c r="G79" s="39">
        <f t="shared" si="34"/>
        <v>2.6876233444258881</v>
      </c>
      <c r="H79" s="39">
        <f t="shared" si="34"/>
        <v>3.6792092712447242</v>
      </c>
      <c r="I79" s="39">
        <f t="shared" si="34"/>
        <v>5.8662755913820517</v>
      </c>
      <c r="J79" s="39">
        <f t="shared" si="34"/>
        <v>7.3971216035630309</v>
      </c>
      <c r="K79" s="39">
        <f t="shared" si="34"/>
        <v>7.8944853323138249</v>
      </c>
      <c r="L79" s="39">
        <f t="shared" si="34"/>
        <v>7.793465338151444</v>
      </c>
      <c r="M79" s="39">
        <f t="shared" si="34"/>
        <v>7.5578030062682693</v>
      </c>
      <c r="N79" s="39">
        <f t="shared" si="34"/>
        <v>8.0938360707956925</v>
      </c>
      <c r="O79" s="39">
        <f t="shared" si="34"/>
        <v>8.9474184951027134</v>
      </c>
      <c r="P79" s="39">
        <f t="shared" si="34"/>
        <v>9.340988025745478</v>
      </c>
      <c r="Q79" s="39">
        <f t="shared" si="34"/>
        <v>9.6473159284594647</v>
      </c>
      <c r="R79" s="39">
        <f t="shared" si="34"/>
        <v>10.057623835820749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0.81263157894736837</v>
      </c>
      <c r="G84" s="44">
        <f t="shared" ref="G84:G92" si="35">F109</f>
        <v>0.83528003190409084</v>
      </c>
      <c r="H84" s="45">
        <f>F84-G84</f>
        <v>-2.2648452956722465E-2</v>
      </c>
      <c r="I84" s="5"/>
      <c r="J84" s="43">
        <f>J86/(J86+J87)</f>
        <v>0.82409381663113002</v>
      </c>
      <c r="K84" s="44">
        <f t="shared" ref="K84:K92" si="36">H109</f>
        <v>0.87223458542892318</v>
      </c>
      <c r="L84" s="45">
        <f>J84-K84</f>
        <v>-4.8140768797793165E-2</v>
      </c>
      <c r="M84" s="5"/>
      <c r="N84" s="5"/>
      <c r="O84" s="43">
        <f>O86/(O86+O87)</f>
        <v>0.84792122538293213</v>
      </c>
      <c r="P84" s="44">
        <f t="shared" ref="P84:P92" si="37">L109</f>
        <v>0.93024687443983112</v>
      </c>
      <c r="Q84" s="45">
        <f>O84-P84</f>
        <v>-8.2325649056898986E-2</v>
      </c>
      <c r="R84" s="5"/>
      <c r="S84" s="5"/>
      <c r="T84" s="43">
        <f>T86/(T86+T87)</f>
        <v>0.91569086651053866</v>
      </c>
      <c r="U84" s="44">
        <f t="shared" ref="U84:U92" si="38">R109</f>
        <v>0.96735126718111053</v>
      </c>
      <c r="V84" s="45">
        <f>T84-U84</f>
        <v>-5.1660400670571871E-2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0.1873684210526316</v>
      </c>
      <c r="G85" s="47">
        <f t="shared" si="35"/>
        <v>0.16471996809590914</v>
      </c>
      <c r="H85" s="48">
        <f t="shared" ref="H85:H92" si="39">F85-G85</f>
        <v>2.2648452956722465E-2</v>
      </c>
      <c r="I85" s="10"/>
      <c r="J85" s="46">
        <f>J87/(J86+J87)</f>
        <v>0.17590618336886993</v>
      </c>
      <c r="K85" s="47">
        <f t="shared" si="36"/>
        <v>0.12776541457107682</v>
      </c>
      <c r="L85" s="48">
        <f t="shared" ref="L85:L92" si="40">J85-K85</f>
        <v>4.814076879779311E-2</v>
      </c>
      <c r="M85" s="10"/>
      <c r="N85" s="10"/>
      <c r="O85" s="46">
        <f>O87/(O86+O87)</f>
        <v>0.15207877461706781</v>
      </c>
      <c r="P85" s="47">
        <f t="shared" si="37"/>
        <v>6.9753125560168855E-2</v>
      </c>
      <c r="Q85" s="48">
        <f t="shared" ref="Q85:Q92" si="41">O85-P85</f>
        <v>8.2325649056898959E-2</v>
      </c>
      <c r="R85" s="10"/>
      <c r="S85" s="10"/>
      <c r="T85" s="46">
        <f>T87/(T86+T87)</f>
        <v>8.4309133489461355E-2</v>
      </c>
      <c r="U85" s="47">
        <f t="shared" si="38"/>
        <v>3.2648732818889595E-2</v>
      </c>
      <c r="V85" s="48">
        <f t="shared" ref="V85:V92" si="42">T85-U85</f>
        <v>5.166040067057176E-2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0.7975206611570248</v>
      </c>
      <c r="G86" s="44">
        <f t="shared" si="35"/>
        <v>0.76101879585637133</v>
      </c>
      <c r="H86" s="45">
        <f t="shared" si="39"/>
        <v>3.6501865300653469E-2</v>
      </c>
      <c r="I86" s="5"/>
      <c r="J86" s="73">
        <f>H18/SUM(H18:H24)</f>
        <v>0.80857740585774063</v>
      </c>
      <c r="K86" s="44">
        <f t="shared" si="36"/>
        <v>0.80815713033904191</v>
      </c>
      <c r="L86" s="45">
        <f t="shared" si="40"/>
        <v>4.202755186987206E-4</v>
      </c>
      <c r="M86" s="5"/>
      <c r="N86" s="5"/>
      <c r="O86" s="73">
        <f>I18/SUM(I18:I24)</f>
        <v>0.83243823845327614</v>
      </c>
      <c r="P86" s="44">
        <f t="shared" si="37"/>
        <v>0.84229489218631592</v>
      </c>
      <c r="Q86" s="45">
        <f t="shared" si="41"/>
        <v>-9.8566537330397885E-3</v>
      </c>
      <c r="R86" s="5"/>
      <c r="S86" s="5"/>
      <c r="T86" s="49">
        <f>J18/SUM(J18:J24)</f>
        <v>0.90092165898617516</v>
      </c>
      <c r="U86" s="44">
        <f t="shared" si="38"/>
        <v>0.80194406377955563</v>
      </c>
      <c r="V86" s="45">
        <f t="shared" si="42"/>
        <v>9.8977595206619529E-2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0.18388429752066118</v>
      </c>
      <c r="G87" s="47">
        <f t="shared" si="35"/>
        <v>0.15007540822937124</v>
      </c>
      <c r="H87" s="48">
        <f t="shared" si="39"/>
        <v>3.3808889291289945E-2</v>
      </c>
      <c r="I87" s="10"/>
      <c r="J87" s="74">
        <f>H19/SUM(H18:H24)</f>
        <v>0.17259414225941425</v>
      </c>
      <c r="K87" s="47">
        <f t="shared" si="36"/>
        <v>0.11837931276889671</v>
      </c>
      <c r="L87" s="48">
        <f t="shared" si="40"/>
        <v>5.4214829490517535E-2</v>
      </c>
      <c r="M87" s="10"/>
      <c r="N87" s="10"/>
      <c r="O87" s="74">
        <f>I19/SUM(I18:I24)</f>
        <v>0.14930182599355532</v>
      </c>
      <c r="P87" s="47">
        <f t="shared" si="37"/>
        <v>6.3158181970501354E-2</v>
      </c>
      <c r="Q87" s="48">
        <f t="shared" si="41"/>
        <v>8.6143644023053967E-2</v>
      </c>
      <c r="R87" s="10"/>
      <c r="S87" s="10"/>
      <c r="T87" s="50">
        <f>J19/SUM(J18:J24)</f>
        <v>8.294930875576037E-2</v>
      </c>
      <c r="U87" s="47">
        <f t="shared" si="38"/>
        <v>2.706613239917461E-2</v>
      </c>
      <c r="V87" s="48">
        <f t="shared" si="42"/>
        <v>5.5883176356585761E-2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2.0661157024793389E-3</v>
      </c>
      <c r="G88" s="51">
        <f t="shared" si="35"/>
        <v>5.9180783812008339E-4</v>
      </c>
      <c r="H88" s="45">
        <f t="shared" si="39"/>
        <v>1.4743078643592554E-3</v>
      </c>
      <c r="I88" s="5"/>
      <c r="J88" s="80">
        <f>H20/SUM(H18:H24)</f>
        <v>2.0920502092050212E-3</v>
      </c>
      <c r="K88" s="51">
        <f t="shared" si="36"/>
        <v>5.2848620834734968E-4</v>
      </c>
      <c r="L88" s="45">
        <f t="shared" si="40"/>
        <v>1.5635640008576715E-3</v>
      </c>
      <c r="M88" s="5"/>
      <c r="N88" s="5"/>
      <c r="O88" s="73">
        <f>I20/SUM(I18:I24)</f>
        <v>1.0741138560687435E-3</v>
      </c>
      <c r="P88" s="51">
        <f t="shared" si="37"/>
        <v>2.7392314659074825E-4</v>
      </c>
      <c r="Q88" s="45">
        <f t="shared" si="41"/>
        <v>8.0019070947799523E-4</v>
      </c>
      <c r="R88" s="5"/>
      <c r="S88" s="5"/>
      <c r="T88" s="49">
        <f>J20/SUM(J18:J24)</f>
        <v>1.152073732718894E-3</v>
      </c>
      <c r="U88" s="51">
        <f t="shared" si="38"/>
        <v>8.3416013467529679E-5</v>
      </c>
      <c r="V88" s="45">
        <f t="shared" si="42"/>
        <v>1.0686577192513644E-3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1.5495867768595042E-2</v>
      </c>
      <c r="G89" s="51">
        <f t="shared" si="35"/>
        <v>1.2179646112316202E-2</v>
      </c>
      <c r="H89" s="45">
        <f t="shared" si="39"/>
        <v>3.3162216562788397E-3</v>
      </c>
      <c r="I89" s="5"/>
      <c r="J89" s="80">
        <f>H21/SUM(H18:H24)</f>
        <v>1.4644351464435146E-2</v>
      </c>
      <c r="K89" s="51">
        <f t="shared" si="36"/>
        <v>2.0085497455787325E-2</v>
      </c>
      <c r="L89" s="45">
        <f t="shared" si="40"/>
        <v>-5.4411459913521788E-3</v>
      </c>
      <c r="M89" s="5"/>
      <c r="N89" s="5"/>
      <c r="O89" s="73">
        <f>I21/SUM(I18:I24)</f>
        <v>1.288936627282492E-2</v>
      </c>
      <c r="P89" s="51">
        <f t="shared" si="37"/>
        <v>1.7652315038886451E-2</v>
      </c>
      <c r="Q89" s="45">
        <f t="shared" si="41"/>
        <v>-4.7629487660615314E-3</v>
      </c>
      <c r="R89" s="5"/>
      <c r="S89" s="5"/>
      <c r="T89" s="49">
        <f>J21/SUM(J18:J24)</f>
        <v>6.9124423963133636E-3</v>
      </c>
      <c r="U89" s="51">
        <f t="shared" si="38"/>
        <v>7.7269278513166888E-3</v>
      </c>
      <c r="V89" s="45">
        <f t="shared" si="42"/>
        <v>-8.1448545500332516E-4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1.0330578512396695E-3</v>
      </c>
      <c r="G90" s="51">
        <f t="shared" si="35"/>
        <v>1.0823305454813982E-2</v>
      </c>
      <c r="H90" s="45">
        <f t="shared" si="39"/>
        <v>-9.7902476035743122E-3</v>
      </c>
      <c r="I90" s="5"/>
      <c r="J90" s="80">
        <f>H22/SUM(H18:H24)</f>
        <v>1.0460251046025106E-3</v>
      </c>
      <c r="K90" s="51">
        <f t="shared" si="36"/>
        <v>7.391635982875228E-3</v>
      </c>
      <c r="L90" s="45">
        <f t="shared" si="40"/>
        <v>-6.3456108782727174E-3</v>
      </c>
      <c r="M90" s="5"/>
      <c r="N90" s="5"/>
      <c r="O90" s="73">
        <f>I22/SUM(I18:I24)</f>
        <v>1.0741138560687435E-3</v>
      </c>
      <c r="P90" s="51">
        <f t="shared" si="37"/>
        <v>4.3548815184759797E-3</v>
      </c>
      <c r="Q90" s="45">
        <f t="shared" si="41"/>
        <v>-3.2807676624072362E-3</v>
      </c>
      <c r="R90" s="5"/>
      <c r="S90" s="5"/>
      <c r="T90" s="49">
        <f>J22/SUM(J18:J24)</f>
        <v>0</v>
      </c>
      <c r="U90" s="51">
        <f t="shared" si="38"/>
        <v>3.7028050362812566E-3</v>
      </c>
      <c r="V90" s="45">
        <f t="shared" si="42"/>
        <v>-3.7028050362812566E-3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5"/>
        <v>5.4229199186883285E-2</v>
      </c>
      <c r="H91" s="45">
        <f t="shared" si="39"/>
        <v>-5.4229199186883285E-2</v>
      </c>
      <c r="I91" s="5"/>
      <c r="J91" s="80">
        <f>H23/SUM(H18:H24)</f>
        <v>1.0460251046025106E-3</v>
      </c>
      <c r="K91" s="51">
        <f t="shared" si="36"/>
        <v>3.7764447725645765E-2</v>
      </c>
      <c r="L91" s="45">
        <f t="shared" si="40"/>
        <v>-3.6718422621043252E-2</v>
      </c>
      <c r="M91" s="5"/>
      <c r="N91" s="5"/>
      <c r="O91" s="73">
        <f>I23/SUM(I18:I24)</f>
        <v>2.1482277121374869E-3</v>
      </c>
      <c r="P91" s="51">
        <f t="shared" si="37"/>
        <v>6.1421267165573418E-2</v>
      </c>
      <c r="Q91" s="45">
        <f t="shared" si="41"/>
        <v>-5.9273039453435927E-2</v>
      </c>
      <c r="R91" s="5"/>
      <c r="S91" s="5"/>
      <c r="T91" s="49">
        <f>J23/SUM(J18:J24)</f>
        <v>5.7603686635944703E-3</v>
      </c>
      <c r="U91" s="51">
        <f t="shared" si="38"/>
        <v>0.13416817871539086</v>
      </c>
      <c r="V91" s="45">
        <f t="shared" si="42"/>
        <v>-0.12840781005179638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5"/>
        <v>1.1081837322123863E-2</v>
      </c>
      <c r="H92" s="45">
        <f t="shared" si="39"/>
        <v>-1.1081837322123863E-2</v>
      </c>
      <c r="I92" s="5"/>
      <c r="J92" s="80">
        <f>H24/SUM(H18:H24)</f>
        <v>0</v>
      </c>
      <c r="K92" s="51">
        <f t="shared" si="36"/>
        <v>7.6934895194057705E-3</v>
      </c>
      <c r="L92" s="45">
        <f t="shared" si="40"/>
        <v>-7.6934895194057705E-3</v>
      </c>
      <c r="M92" s="5"/>
      <c r="N92" s="5"/>
      <c r="O92" s="73">
        <f>I24/SUM(I18:I24)</f>
        <v>1.0741138560687435E-3</v>
      </c>
      <c r="P92" s="51">
        <f t="shared" si="37"/>
        <v>1.084453897365621E-2</v>
      </c>
      <c r="Q92" s="45">
        <f t="shared" si="41"/>
        <v>-9.7704251175874668E-3</v>
      </c>
      <c r="R92" s="5"/>
      <c r="S92" s="5"/>
      <c r="T92" s="49">
        <f>J24/SUM(J18:J24)</f>
        <v>2.304147465437788E-3</v>
      </c>
      <c r="U92" s="51">
        <f t="shared" si="38"/>
        <v>2.5308476204813624E-2</v>
      </c>
      <c r="V92" s="45">
        <f t="shared" si="42"/>
        <v>-2.3004328739375836E-2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1</v>
      </c>
      <c r="U94" s="45">
        <f>SUM(U86:U92)</f>
        <v>1.0000000000000002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0.33419166534895506</v>
      </c>
      <c r="E109" s="58">
        <f t="shared" si="43"/>
        <v>0.46141971799006365</v>
      </c>
      <c r="F109" s="58">
        <f t="shared" si="43"/>
        <v>0.83528003190409084</v>
      </c>
      <c r="G109" s="58">
        <f t="shared" si="43"/>
        <v>0.84280207224660686</v>
      </c>
      <c r="H109" s="58">
        <f t="shared" si="43"/>
        <v>0.87223458542892318</v>
      </c>
      <c r="I109" s="58">
        <f t="shared" si="43"/>
        <v>0.8936813700758045</v>
      </c>
      <c r="J109" s="58">
        <f t="shared" si="43"/>
        <v>0.90882104116602935</v>
      </c>
      <c r="K109" s="58">
        <f t="shared" si="43"/>
        <v>0.91929184269336872</v>
      </c>
      <c r="L109" s="58">
        <f t="shared" si="43"/>
        <v>0.93024687443983112</v>
      </c>
      <c r="M109" s="58">
        <f t="shared" si="43"/>
        <v>0.93307139364876357</v>
      </c>
      <c r="N109" s="58">
        <f t="shared" si="43"/>
        <v>0.93753621316820335</v>
      </c>
      <c r="O109" s="58">
        <f t="shared" si="43"/>
        <v>0.94567955211129284</v>
      </c>
      <c r="P109" s="58">
        <f t="shared" si="43"/>
        <v>0.95313810455502934</v>
      </c>
      <c r="Q109" s="58">
        <f t="shared" si="43"/>
        <v>0.96019215987746775</v>
      </c>
      <c r="R109" s="58">
        <f t="shared" si="43"/>
        <v>0.96735126718111053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0.66580833465104494</v>
      </c>
      <c r="E110" s="58">
        <f t="shared" si="44"/>
        <v>0.53858028200993635</v>
      </c>
      <c r="F110" s="58">
        <f t="shared" si="44"/>
        <v>0.16471996809590914</v>
      </c>
      <c r="G110" s="58">
        <f t="shared" si="44"/>
        <v>0.15719792775339317</v>
      </c>
      <c r="H110" s="58">
        <f t="shared" si="44"/>
        <v>0.12776541457107682</v>
      </c>
      <c r="I110" s="58">
        <f t="shared" si="44"/>
        <v>0.10631862992419554</v>
      </c>
      <c r="J110" s="58">
        <f t="shared" si="44"/>
        <v>9.1178958833970675E-2</v>
      </c>
      <c r="K110" s="58">
        <f t="shared" si="44"/>
        <v>8.0708157306631334E-2</v>
      </c>
      <c r="L110" s="58">
        <f t="shared" si="44"/>
        <v>6.9753125560168855E-2</v>
      </c>
      <c r="M110" s="58">
        <f t="shared" si="44"/>
        <v>6.6928606351236403E-2</v>
      </c>
      <c r="N110" s="58">
        <f t="shared" si="44"/>
        <v>6.2463786831796757E-2</v>
      </c>
      <c r="O110" s="58">
        <f t="shared" si="44"/>
        <v>5.4320447888707102E-2</v>
      </c>
      <c r="P110" s="58">
        <f t="shared" si="44"/>
        <v>4.686189544497061E-2</v>
      </c>
      <c r="Q110" s="58">
        <f t="shared" si="44"/>
        <v>3.9807840122532231E-2</v>
      </c>
      <c r="R110" s="58">
        <f t="shared" si="44"/>
        <v>3.2648732818889595E-2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0.31079920664978228</v>
      </c>
      <c r="E111" s="59">
        <f t="shared" si="45"/>
        <v>0.42822612190729864</v>
      </c>
      <c r="F111" s="59">
        <f t="shared" si="45"/>
        <v>0.76101879585637133</v>
      </c>
      <c r="G111" s="59">
        <f t="shared" si="45"/>
        <v>0.76048932526294544</v>
      </c>
      <c r="H111" s="59">
        <f t="shared" si="45"/>
        <v>0.80815713033904191</v>
      </c>
      <c r="I111" s="59">
        <f t="shared" si="45"/>
        <v>0.82666261215394921</v>
      </c>
      <c r="J111" s="59">
        <f t="shared" si="45"/>
        <v>0.8395396677388488</v>
      </c>
      <c r="K111" s="59">
        <f t="shared" si="45"/>
        <v>0.84280077586847546</v>
      </c>
      <c r="L111" s="59">
        <f t="shared" si="45"/>
        <v>0.84229489218631592</v>
      </c>
      <c r="M111" s="59">
        <f t="shared" si="45"/>
        <v>0.80748081876241973</v>
      </c>
      <c r="N111" s="59">
        <f t="shared" si="45"/>
        <v>0.79140020790947163</v>
      </c>
      <c r="O111" s="59">
        <f t="shared" si="45"/>
        <v>0.77373839413736256</v>
      </c>
      <c r="P111" s="59">
        <f t="shared" si="45"/>
        <v>0.76868902529877037</v>
      </c>
      <c r="Q111" s="59">
        <f t="shared" si="45"/>
        <v>0.77871973438525888</v>
      </c>
      <c r="R111" s="59">
        <f t="shared" si="45"/>
        <v>0.80194406377955563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0.61920365959540991</v>
      </c>
      <c r="E112" s="59">
        <f t="shared" si="46"/>
        <v>0.49983591187973647</v>
      </c>
      <c r="F112" s="59">
        <f t="shared" si="46"/>
        <v>0.15007540822937124</v>
      </c>
      <c r="G112" s="59">
        <f t="shared" si="46"/>
        <v>0.14184510212610305</v>
      </c>
      <c r="H112" s="59">
        <f t="shared" si="46"/>
        <v>0.11837931276889671</v>
      </c>
      <c r="I112" s="59">
        <f t="shared" si="46"/>
        <v>9.8345606473042482E-2</v>
      </c>
      <c r="J112" s="59">
        <f t="shared" si="46"/>
        <v>8.4228191620688453E-2</v>
      </c>
      <c r="K112" s="59">
        <f t="shared" si="46"/>
        <v>7.3992713127589815E-2</v>
      </c>
      <c r="L112" s="59">
        <f t="shared" si="46"/>
        <v>6.3158181970501354E-2</v>
      </c>
      <c r="M112" s="59">
        <f t="shared" si="46"/>
        <v>5.7920075808762489E-2</v>
      </c>
      <c r="N112" s="59">
        <f t="shared" si="46"/>
        <v>5.2727407422957798E-2</v>
      </c>
      <c r="O112" s="59">
        <f t="shared" si="46"/>
        <v>4.4444036063163411E-2</v>
      </c>
      <c r="P112" s="59">
        <f t="shared" si="46"/>
        <v>3.7793289934688168E-2</v>
      </c>
      <c r="Q112" s="59">
        <f t="shared" si="46"/>
        <v>3.2284319724736166E-2</v>
      </c>
      <c r="R112" s="59">
        <f t="shared" si="46"/>
        <v>2.706613239917461E-2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1.038332403776632E-3</v>
      </c>
      <c r="E113" s="59">
        <f t="shared" si="47"/>
        <v>1.1199263711959364E-3</v>
      </c>
      <c r="F113" s="59">
        <f t="shared" si="47"/>
        <v>5.9180783812008339E-4</v>
      </c>
      <c r="G113" s="59">
        <f t="shared" si="47"/>
        <v>6.8543817726092547E-4</v>
      </c>
      <c r="H113" s="59">
        <f t="shared" si="47"/>
        <v>5.2848620834734968E-4</v>
      </c>
      <c r="I113" s="59">
        <f t="shared" si="47"/>
        <v>3.334960371805435E-4</v>
      </c>
      <c r="J113" s="59">
        <f t="shared" si="47"/>
        <v>2.7107711546432749E-4</v>
      </c>
      <c r="K113" s="59">
        <f t="shared" si="47"/>
        <v>2.6096517025719077E-4</v>
      </c>
      <c r="L113" s="59">
        <f t="shared" si="47"/>
        <v>2.7392314659074825E-4</v>
      </c>
      <c r="M113" s="59">
        <f t="shared" si="47"/>
        <v>2.5959789833057749E-4</v>
      </c>
      <c r="N113" s="59">
        <f t="shared" si="47"/>
        <v>2.2600817392161334E-4</v>
      </c>
      <c r="O113" s="59">
        <f t="shared" si="47"/>
        <v>1.770128217076005E-4</v>
      </c>
      <c r="P113" s="59">
        <f t="shared" si="47"/>
        <v>1.4214607350041729E-4</v>
      </c>
      <c r="Q113" s="59">
        <f t="shared" si="47"/>
        <v>1.1178392077423645E-4</v>
      </c>
      <c r="R113" s="60">
        <f t="shared" si="47"/>
        <v>8.3416013467529679E-5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6.488941540618522E-3</v>
      </c>
      <c r="E114" s="59">
        <f t="shared" si="48"/>
        <v>9.0943396222763848E-3</v>
      </c>
      <c r="F114" s="59">
        <f t="shared" si="48"/>
        <v>1.2179646112316202E-2</v>
      </c>
      <c r="G114" s="59">
        <f t="shared" si="48"/>
        <v>2.0453557861216737E-2</v>
      </c>
      <c r="H114" s="59">
        <f t="shared" si="48"/>
        <v>2.0085497455787325E-2</v>
      </c>
      <c r="I114" s="59">
        <f t="shared" si="48"/>
        <v>1.7109125416195321E-2</v>
      </c>
      <c r="J114" s="59">
        <f t="shared" si="48"/>
        <v>1.6032609359981135E-2</v>
      </c>
      <c r="K114" s="59">
        <f t="shared" si="48"/>
        <v>1.6190910019528292E-2</v>
      </c>
      <c r="L114" s="59">
        <f t="shared" si="48"/>
        <v>1.7652315038886451E-2</v>
      </c>
      <c r="M114" s="59">
        <f t="shared" si="48"/>
        <v>1.6330379391864235E-2</v>
      </c>
      <c r="N114" s="59">
        <f t="shared" si="48"/>
        <v>1.3356507132399342E-2</v>
      </c>
      <c r="O114" s="59">
        <f t="shared" si="48"/>
        <v>9.9884191163338298E-3</v>
      </c>
      <c r="P114" s="59">
        <f t="shared" si="48"/>
        <v>8.5183127262642537E-3</v>
      </c>
      <c r="Q114" s="59">
        <f t="shared" si="48"/>
        <v>8.0978045309801575E-3</v>
      </c>
      <c r="R114" s="60">
        <f t="shared" si="48"/>
        <v>7.7269278513166888E-3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2.0978461446593603E-4</v>
      </c>
      <c r="E115" s="59">
        <f t="shared" si="49"/>
        <v>5.7636502553950152E-4</v>
      </c>
      <c r="F115" s="59">
        <f t="shared" si="49"/>
        <v>1.0823305454813982E-2</v>
      </c>
      <c r="G115" s="59">
        <f t="shared" si="49"/>
        <v>1.024622816632678E-2</v>
      </c>
      <c r="H115" s="59">
        <f t="shared" si="49"/>
        <v>7.391635982875228E-3</v>
      </c>
      <c r="I115" s="59">
        <f t="shared" si="49"/>
        <v>4.8750876332570555E-3</v>
      </c>
      <c r="J115" s="59">
        <f t="shared" si="49"/>
        <v>4.1218149552142251E-3</v>
      </c>
      <c r="K115" s="59">
        <f t="shared" si="49"/>
        <v>4.1003080918227191E-3</v>
      </c>
      <c r="L115" s="59">
        <f t="shared" si="49"/>
        <v>4.3548815184759797E-3</v>
      </c>
      <c r="M115" s="59">
        <f t="shared" si="49"/>
        <v>4.4799571202341357E-3</v>
      </c>
      <c r="N115" s="59">
        <f t="shared" si="49"/>
        <v>4.2036103857077192E-3</v>
      </c>
      <c r="O115" s="59">
        <f t="shared" si="49"/>
        <v>3.8557111845234299E-3</v>
      </c>
      <c r="P115" s="59">
        <f t="shared" si="49"/>
        <v>3.7180402422789635E-3</v>
      </c>
      <c r="Q115" s="59">
        <f t="shared" si="49"/>
        <v>3.7240295520820253E-3</v>
      </c>
      <c r="R115" s="60">
        <f t="shared" si="49"/>
        <v>3.7028050362812566E-3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3.5870986225205202E-2</v>
      </c>
      <c r="E116" s="59">
        <f t="shared" si="50"/>
        <v>3.5813719822120706E-2</v>
      </c>
      <c r="F116" s="59">
        <f t="shared" si="50"/>
        <v>5.4229199186883285E-2</v>
      </c>
      <c r="G116" s="59">
        <f t="shared" si="50"/>
        <v>5.5051023837267905E-2</v>
      </c>
      <c r="H116" s="59">
        <f t="shared" si="50"/>
        <v>3.7764447725645765E-2</v>
      </c>
      <c r="I116" s="59">
        <f t="shared" si="50"/>
        <v>4.4433363565599335E-2</v>
      </c>
      <c r="J116" s="59">
        <f t="shared" si="50"/>
        <v>4.7279458404914612E-2</v>
      </c>
      <c r="K116" s="59">
        <f t="shared" si="50"/>
        <v>5.3189034209042994E-2</v>
      </c>
      <c r="L116" s="59">
        <f t="shared" si="50"/>
        <v>6.1421267165573418E-2</v>
      </c>
      <c r="M116" s="59">
        <f t="shared" si="50"/>
        <v>9.6034955634245162E-2</v>
      </c>
      <c r="N116" s="59">
        <f t="shared" si="50"/>
        <v>0.11657372964886163</v>
      </c>
      <c r="O116" s="59">
        <f t="shared" si="50"/>
        <v>0.14139926222531676</v>
      </c>
      <c r="P116" s="59">
        <f t="shared" si="50"/>
        <v>0.15251490081008376</v>
      </c>
      <c r="Q116" s="59">
        <f t="shared" si="50"/>
        <v>0.14901005825015226</v>
      </c>
      <c r="R116" s="60">
        <f t="shared" si="50"/>
        <v>0.13416817871539086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2.6389088970741603E-2</v>
      </c>
      <c r="E117" s="59">
        <f t="shared" si="51"/>
        <v>2.533361537183235E-2</v>
      </c>
      <c r="F117" s="59">
        <f t="shared" si="51"/>
        <v>1.1081837322123863E-2</v>
      </c>
      <c r="G117" s="59">
        <f t="shared" si="51"/>
        <v>1.1229324568879205E-2</v>
      </c>
      <c r="H117" s="59">
        <f t="shared" si="51"/>
        <v>7.6934895194057705E-3</v>
      </c>
      <c r="I117" s="59">
        <f t="shared" si="51"/>
        <v>8.2407087207760198E-3</v>
      </c>
      <c r="J117" s="59">
        <f t="shared" si="51"/>
        <v>8.5271808048886111E-3</v>
      </c>
      <c r="K117" s="59">
        <f t="shared" si="51"/>
        <v>9.4652935132836097E-3</v>
      </c>
      <c r="L117" s="59">
        <f t="shared" si="51"/>
        <v>1.084453897365621E-2</v>
      </c>
      <c r="M117" s="59">
        <f t="shared" si="51"/>
        <v>1.7494215384143752E-2</v>
      </c>
      <c r="N117" s="59">
        <f t="shared" si="51"/>
        <v>2.1512529326680446E-2</v>
      </c>
      <c r="O117" s="59">
        <f t="shared" si="51"/>
        <v>2.6397164451592441E-2</v>
      </c>
      <c r="P117" s="59">
        <f t="shared" si="51"/>
        <v>2.8624284914413919E-2</v>
      </c>
      <c r="Q117" s="59">
        <f t="shared" si="51"/>
        <v>2.8052269636016265E-2</v>
      </c>
      <c r="R117" s="60">
        <f t="shared" si="51"/>
        <v>2.5308476204813624E-2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0.93000286624519224</v>
      </c>
      <c r="E118" s="61">
        <f t="shared" ref="E118:R118" si="52">SUM(E111:E112)</f>
        <v>0.92806203378703511</v>
      </c>
      <c r="F118" s="61">
        <f t="shared" si="52"/>
        <v>0.9110942040857426</v>
      </c>
      <c r="G118" s="61">
        <f t="shared" si="52"/>
        <v>0.90233442738904845</v>
      </c>
      <c r="H118" s="61">
        <f t="shared" si="52"/>
        <v>0.92653644310793859</v>
      </c>
      <c r="I118" s="61">
        <f t="shared" si="52"/>
        <v>0.92500821862699167</v>
      </c>
      <c r="J118" s="61">
        <f t="shared" si="52"/>
        <v>0.92376785935953731</v>
      </c>
      <c r="K118" s="61">
        <f t="shared" si="52"/>
        <v>0.91679348899606528</v>
      </c>
      <c r="L118" s="61">
        <f t="shared" si="52"/>
        <v>0.90545307415681731</v>
      </c>
      <c r="M118" s="61">
        <f t="shared" si="52"/>
        <v>0.86540089457118219</v>
      </c>
      <c r="N118" s="61">
        <f t="shared" si="52"/>
        <v>0.84412761533242942</v>
      </c>
      <c r="O118" s="61">
        <f t="shared" si="52"/>
        <v>0.81818243020052595</v>
      </c>
      <c r="P118" s="61">
        <f t="shared" si="52"/>
        <v>0.80648231523345859</v>
      </c>
      <c r="Q118" s="61">
        <f t="shared" si="52"/>
        <v>0.81100405410999499</v>
      </c>
      <c r="R118" s="62">
        <f t="shared" si="52"/>
        <v>0.82901019617873029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1.0000000000000002</v>
      </c>
      <c r="E119" s="45">
        <f t="shared" ref="E119:R119" si="53">SUM(E111:E117)</f>
        <v>0.99999999999999989</v>
      </c>
      <c r="F119" s="45">
        <f t="shared" si="53"/>
        <v>1</v>
      </c>
      <c r="G119" s="45">
        <f t="shared" si="53"/>
        <v>1</v>
      </c>
      <c r="H119" s="45">
        <f t="shared" si="53"/>
        <v>1</v>
      </c>
      <c r="I119" s="45">
        <f t="shared" si="53"/>
        <v>1</v>
      </c>
      <c r="J119" s="45">
        <f t="shared" si="53"/>
        <v>1.0000000000000004</v>
      </c>
      <c r="K119" s="45">
        <f t="shared" si="53"/>
        <v>1</v>
      </c>
      <c r="L119" s="45">
        <f t="shared" si="53"/>
        <v>1</v>
      </c>
      <c r="M119" s="45">
        <f t="shared" si="53"/>
        <v>1</v>
      </c>
      <c r="N119" s="45">
        <f t="shared" si="53"/>
        <v>1</v>
      </c>
      <c r="O119" s="45">
        <f t="shared" si="53"/>
        <v>1</v>
      </c>
      <c r="P119" s="45">
        <f t="shared" si="53"/>
        <v>0.99999999999999989</v>
      </c>
      <c r="Q119" s="45">
        <f t="shared" si="53"/>
        <v>1</v>
      </c>
      <c r="R119" s="45">
        <f t="shared" si="53"/>
        <v>1.0000000000000002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27"/>
  <sheetViews>
    <sheetView zoomScale="39" zoomScaleNormal="39" workbookViewId="0">
      <selection activeCell="N40" sqref="N40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12" max="12" width="8.7265625" customWidth="1" collapsed="1"/>
    <col min="37" max="51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s="77" customFormat="1" x14ac:dyDescent="0.35">
      <c r="A4" t="s">
        <v>132</v>
      </c>
      <c r="B4" t="s">
        <v>12</v>
      </c>
      <c r="C4" t="s">
        <v>16</v>
      </c>
      <c r="D4" t="s">
        <v>118</v>
      </c>
      <c r="E4" t="s">
        <v>119</v>
      </c>
      <c r="F4">
        <v>1.9</v>
      </c>
      <c r="G4">
        <v>1.9</v>
      </c>
      <c r="H4">
        <v>1.9</v>
      </c>
      <c r="I4">
        <v>1.9</v>
      </c>
      <c r="J4">
        <v>1.9</v>
      </c>
      <c r="K4">
        <v>1.8</v>
      </c>
      <c r="AK4" s="77" t="s">
        <v>90</v>
      </c>
      <c r="AL4" s="77">
        <f>F10</f>
        <v>2.4</v>
      </c>
      <c r="AN4" s="77">
        <f t="shared" ref="AN4" si="0">G10</f>
        <v>2.2999999999999998</v>
      </c>
      <c r="AP4" s="77">
        <f>H10</f>
        <v>1.2</v>
      </c>
      <c r="AQ4" s="77">
        <f>0.5*(AP4+AR4)</f>
        <v>0.89999999999999991</v>
      </c>
      <c r="AR4" s="77">
        <f>I10</f>
        <v>0.6</v>
      </c>
      <c r="AT4" s="84">
        <f t="shared" ref="AT4:AW11" si="1">($AX$3-AT$3)/($AX$3-$AR$3)*$AR4+(AT$3-$AR$3)/($AX$3-$AR$3)*$AX4</f>
        <v>1.1400000000000001</v>
      </c>
      <c r="AU4" s="84">
        <f t="shared" si="1"/>
        <v>1.6800000000000002</v>
      </c>
      <c r="AV4" s="84">
        <f t="shared" si="1"/>
        <v>2.2199999999999998</v>
      </c>
      <c r="AW4" s="84">
        <f t="shared" si="1"/>
        <v>2.7600000000000002</v>
      </c>
      <c r="AX4" s="77">
        <f>J10</f>
        <v>3.3</v>
      </c>
    </row>
    <row r="5" spans="1:50" x14ac:dyDescent="0.35">
      <c r="A5" t="s">
        <v>11</v>
      </c>
      <c r="B5" t="s">
        <v>12</v>
      </c>
      <c r="C5" t="s">
        <v>16</v>
      </c>
      <c r="D5" t="s">
        <v>118</v>
      </c>
      <c r="E5" t="s">
        <v>119</v>
      </c>
      <c r="F5">
        <v>22.5</v>
      </c>
      <c r="G5">
        <v>57.5</v>
      </c>
      <c r="H5">
        <v>58</v>
      </c>
      <c r="I5">
        <v>61.4</v>
      </c>
      <c r="J5">
        <v>47.7</v>
      </c>
      <c r="K5">
        <v>12.4</v>
      </c>
      <c r="AK5" s="77" t="s">
        <v>91</v>
      </c>
      <c r="AL5" s="77">
        <f>F11</f>
        <v>9.1</v>
      </c>
      <c r="AN5" s="77">
        <f t="shared" ref="AN5" si="2">G11</f>
        <v>2.4</v>
      </c>
      <c r="AP5" s="77">
        <f>H11</f>
        <v>2.2999999999999998</v>
      </c>
      <c r="AQ5" s="77">
        <f t="shared" ref="AQ5:AQ11" si="3">0.5*(AP5+AR5)</f>
        <v>1.75</v>
      </c>
      <c r="AR5" s="77">
        <f>I11</f>
        <v>1.2</v>
      </c>
      <c r="AT5" s="84">
        <f t="shared" si="1"/>
        <v>1.4</v>
      </c>
      <c r="AU5" s="84">
        <f t="shared" si="1"/>
        <v>1.6</v>
      </c>
      <c r="AV5" s="84">
        <f t="shared" si="1"/>
        <v>1.8</v>
      </c>
      <c r="AW5" s="84">
        <f t="shared" si="1"/>
        <v>2</v>
      </c>
      <c r="AX5" s="77">
        <f>J11</f>
        <v>2.2000000000000002</v>
      </c>
    </row>
    <row r="6" spans="1:50" x14ac:dyDescent="0.35">
      <c r="A6" t="s">
        <v>10</v>
      </c>
      <c r="B6" t="s">
        <v>12</v>
      </c>
      <c r="C6" t="s">
        <v>16</v>
      </c>
      <c r="D6" t="s">
        <v>118</v>
      </c>
      <c r="E6" t="s">
        <v>119</v>
      </c>
      <c r="F6">
        <v>61.9</v>
      </c>
      <c r="G6">
        <v>16.7</v>
      </c>
      <c r="H6">
        <v>17.3</v>
      </c>
      <c r="I6">
        <v>14.4</v>
      </c>
      <c r="J6">
        <v>11.6</v>
      </c>
      <c r="K6">
        <v>4.9000000000000004</v>
      </c>
      <c r="AK6" s="77" t="s">
        <v>85</v>
      </c>
      <c r="AL6" s="77">
        <f>F5</f>
        <v>22.5</v>
      </c>
      <c r="AN6" s="77">
        <f t="shared" ref="AN6:AN8" si="4">G5</f>
        <v>57.5</v>
      </c>
      <c r="AP6" s="77">
        <f>H5</f>
        <v>58</v>
      </c>
      <c r="AQ6" s="77">
        <f t="shared" si="3"/>
        <v>59.7</v>
      </c>
      <c r="AR6" s="77">
        <f>I5</f>
        <v>61.4</v>
      </c>
      <c r="AT6" s="84">
        <f t="shared" si="1"/>
        <v>58.660000000000004</v>
      </c>
      <c r="AU6" s="84">
        <f t="shared" si="1"/>
        <v>55.92</v>
      </c>
      <c r="AV6" s="84">
        <f t="shared" si="1"/>
        <v>53.180000000000007</v>
      </c>
      <c r="AW6" s="84">
        <f t="shared" si="1"/>
        <v>50.440000000000005</v>
      </c>
      <c r="AX6" s="77">
        <f>J5</f>
        <v>47.7</v>
      </c>
    </row>
    <row r="7" spans="1:50" x14ac:dyDescent="0.35">
      <c r="A7" t="s">
        <v>45</v>
      </c>
      <c r="B7" t="s">
        <v>12</v>
      </c>
      <c r="C7" t="s">
        <v>16</v>
      </c>
      <c r="D7" t="s">
        <v>118</v>
      </c>
      <c r="E7" t="s">
        <v>119</v>
      </c>
      <c r="F7">
        <v>0.2</v>
      </c>
      <c r="G7">
        <v>10.7</v>
      </c>
      <c r="H7">
        <v>11.8</v>
      </c>
      <c r="I7">
        <v>10.8</v>
      </c>
      <c r="J7">
        <v>20.2</v>
      </c>
      <c r="K7">
        <v>75.400000000000006</v>
      </c>
      <c r="AK7" s="77" t="s">
        <v>86</v>
      </c>
      <c r="AL7" s="77">
        <f>F6</f>
        <v>61.9</v>
      </c>
      <c r="AN7" s="77">
        <f t="shared" si="4"/>
        <v>16.7</v>
      </c>
      <c r="AP7" s="77">
        <f>H6</f>
        <v>17.3</v>
      </c>
      <c r="AQ7" s="77">
        <f t="shared" si="3"/>
        <v>15.850000000000001</v>
      </c>
      <c r="AR7" s="77">
        <f>I6</f>
        <v>14.4</v>
      </c>
      <c r="AT7" s="84">
        <f t="shared" si="1"/>
        <v>13.840000000000002</v>
      </c>
      <c r="AU7" s="84">
        <f t="shared" si="1"/>
        <v>13.280000000000001</v>
      </c>
      <c r="AV7" s="84">
        <f t="shared" si="1"/>
        <v>12.72</v>
      </c>
      <c r="AW7" s="84">
        <f t="shared" si="1"/>
        <v>12.16</v>
      </c>
      <c r="AX7" s="77">
        <f>J6</f>
        <v>11.6</v>
      </c>
    </row>
    <row r="8" spans="1:50" x14ac:dyDescent="0.35">
      <c r="A8" t="s">
        <v>8</v>
      </c>
      <c r="B8" t="s">
        <v>12</v>
      </c>
      <c r="C8" t="s">
        <v>16</v>
      </c>
      <c r="D8" t="s">
        <v>118</v>
      </c>
      <c r="E8" t="s">
        <v>119</v>
      </c>
      <c r="F8">
        <v>1.4</v>
      </c>
      <c r="G8">
        <v>3.3</v>
      </c>
      <c r="H8">
        <v>3.3</v>
      </c>
      <c r="I8">
        <v>5.7</v>
      </c>
      <c r="J8">
        <v>0</v>
      </c>
      <c r="K8">
        <v>0</v>
      </c>
      <c r="AK8" s="77" t="s">
        <v>87</v>
      </c>
      <c r="AL8" s="77">
        <f>F7</f>
        <v>0.2</v>
      </c>
      <c r="AN8" s="77">
        <f t="shared" si="4"/>
        <v>10.7</v>
      </c>
      <c r="AP8" s="77">
        <f>H7</f>
        <v>11.8</v>
      </c>
      <c r="AQ8" s="77">
        <f t="shared" si="3"/>
        <v>11.3</v>
      </c>
      <c r="AR8" s="77">
        <f>I7</f>
        <v>10.8</v>
      </c>
      <c r="AT8" s="84">
        <f t="shared" si="1"/>
        <v>12.68</v>
      </c>
      <c r="AU8" s="84">
        <f t="shared" si="1"/>
        <v>14.56</v>
      </c>
      <c r="AV8" s="84">
        <f t="shared" si="1"/>
        <v>16.439999999999998</v>
      </c>
      <c r="AW8" s="84">
        <f t="shared" si="1"/>
        <v>18.32</v>
      </c>
      <c r="AX8" s="77">
        <f>J7</f>
        <v>20.2</v>
      </c>
    </row>
    <row r="9" spans="1:50" x14ac:dyDescent="0.35">
      <c r="A9" t="s">
        <v>44</v>
      </c>
      <c r="B9" t="s">
        <v>12</v>
      </c>
      <c r="C9" t="s">
        <v>16</v>
      </c>
      <c r="D9" t="s">
        <v>118</v>
      </c>
      <c r="E9" t="s">
        <v>119</v>
      </c>
      <c r="F9">
        <v>0.6</v>
      </c>
      <c r="G9">
        <v>5.2</v>
      </c>
      <c r="H9">
        <v>4.2</v>
      </c>
      <c r="I9">
        <v>4</v>
      </c>
      <c r="J9">
        <v>13.1</v>
      </c>
      <c r="K9">
        <v>0</v>
      </c>
      <c r="AK9" s="77" t="s">
        <v>130</v>
      </c>
      <c r="AL9" s="77">
        <f>F9</f>
        <v>0.6</v>
      </c>
      <c r="AN9" s="77">
        <f t="shared" ref="AN9" si="5">G9</f>
        <v>5.2</v>
      </c>
      <c r="AP9" s="77">
        <f>H9</f>
        <v>4.2</v>
      </c>
      <c r="AQ9" s="77">
        <f t="shared" si="3"/>
        <v>4.0999999999999996</v>
      </c>
      <c r="AR9" s="77">
        <f>I9</f>
        <v>4</v>
      </c>
      <c r="AT9" s="84">
        <f t="shared" si="1"/>
        <v>5.82</v>
      </c>
      <c r="AU9" s="84">
        <f t="shared" si="1"/>
        <v>7.6400000000000006</v>
      </c>
      <c r="AV9" s="84">
        <f t="shared" si="1"/>
        <v>9.4599999999999991</v>
      </c>
      <c r="AW9" s="84">
        <f t="shared" si="1"/>
        <v>11.280000000000001</v>
      </c>
      <c r="AX9" s="77">
        <f>J9</f>
        <v>13.1</v>
      </c>
    </row>
    <row r="10" spans="1:50" x14ac:dyDescent="0.35">
      <c r="A10" t="s">
        <v>80</v>
      </c>
      <c r="B10" t="s">
        <v>12</v>
      </c>
      <c r="C10" t="s">
        <v>16</v>
      </c>
      <c r="D10" t="s">
        <v>118</v>
      </c>
      <c r="E10" t="s">
        <v>119</v>
      </c>
      <c r="F10">
        <v>2.4</v>
      </c>
      <c r="G10">
        <v>2.2999999999999998</v>
      </c>
      <c r="H10">
        <v>1.2</v>
      </c>
      <c r="I10">
        <v>0.6</v>
      </c>
      <c r="J10">
        <v>3.3</v>
      </c>
      <c r="K10">
        <v>3.3</v>
      </c>
      <c r="AK10" s="77" t="s">
        <v>129</v>
      </c>
      <c r="AL10" s="77">
        <f>F8</f>
        <v>1.4</v>
      </c>
      <c r="AN10" s="77">
        <f t="shared" ref="AN10" si="6">G8</f>
        <v>3.3</v>
      </c>
      <c r="AP10" s="77">
        <f>H8</f>
        <v>3.3</v>
      </c>
      <c r="AQ10" s="77">
        <f t="shared" si="3"/>
        <v>4.5</v>
      </c>
      <c r="AR10" s="77">
        <f>I8</f>
        <v>5.7</v>
      </c>
      <c r="AT10" s="84">
        <f t="shared" si="1"/>
        <v>4.5600000000000005</v>
      </c>
      <c r="AU10" s="84">
        <f t="shared" si="1"/>
        <v>3.42</v>
      </c>
      <c r="AV10" s="84">
        <f t="shared" si="1"/>
        <v>2.2800000000000002</v>
      </c>
      <c r="AW10" s="84">
        <f t="shared" si="1"/>
        <v>1.1400000000000001</v>
      </c>
      <c r="AX10" s="77">
        <f>J8</f>
        <v>0</v>
      </c>
    </row>
    <row r="11" spans="1:50" x14ac:dyDescent="0.35">
      <c r="A11" t="s">
        <v>81</v>
      </c>
      <c r="B11" t="s">
        <v>12</v>
      </c>
      <c r="C11" t="s">
        <v>16</v>
      </c>
      <c r="D11" t="s">
        <v>118</v>
      </c>
      <c r="E11" t="s">
        <v>119</v>
      </c>
      <c r="F11">
        <v>9.1</v>
      </c>
      <c r="G11">
        <v>2.4</v>
      </c>
      <c r="H11">
        <v>2.2999999999999998</v>
      </c>
      <c r="I11">
        <v>1.2</v>
      </c>
      <c r="J11">
        <v>2.2000000000000002</v>
      </c>
      <c r="K11">
        <v>2.2000000000000002</v>
      </c>
      <c r="AK11" s="77" t="s">
        <v>131</v>
      </c>
      <c r="AL11" s="77">
        <f>F4</f>
        <v>1.9</v>
      </c>
      <c r="AN11" s="77">
        <f t="shared" ref="AN11" si="7">G4</f>
        <v>1.9</v>
      </c>
      <c r="AP11" s="77">
        <f>H4</f>
        <v>1.9</v>
      </c>
      <c r="AQ11" s="77">
        <f t="shared" si="3"/>
        <v>1.9</v>
      </c>
      <c r="AR11" s="77">
        <f>I4</f>
        <v>1.9</v>
      </c>
      <c r="AT11" s="84">
        <f t="shared" si="1"/>
        <v>1.9</v>
      </c>
      <c r="AU11" s="84">
        <f t="shared" si="1"/>
        <v>1.9</v>
      </c>
      <c r="AV11" s="84">
        <f t="shared" si="1"/>
        <v>1.9</v>
      </c>
      <c r="AW11" s="84">
        <f t="shared" si="1"/>
        <v>1.9</v>
      </c>
      <c r="AX11" s="77">
        <f>J4</f>
        <v>1.9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8">SUM(F4:F11)</f>
        <v>100</v>
      </c>
      <c r="G12" s="28">
        <f t="shared" si="8"/>
        <v>100</v>
      </c>
      <c r="H12" s="28">
        <f t="shared" si="8"/>
        <v>100</v>
      </c>
      <c r="I12" s="28">
        <f t="shared" si="8"/>
        <v>100</v>
      </c>
      <c r="J12" s="28">
        <f t="shared" si="8"/>
        <v>100</v>
      </c>
      <c r="K12" s="28">
        <f t="shared" si="8"/>
        <v>100</v>
      </c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s="77" customFormat="1" x14ac:dyDescent="0.35">
      <c r="A17" t="s">
        <v>132</v>
      </c>
      <c r="B17" t="s">
        <v>12</v>
      </c>
      <c r="C17" t="s">
        <v>16</v>
      </c>
      <c r="D17" t="s">
        <v>118</v>
      </c>
      <c r="E17" t="s">
        <v>119</v>
      </c>
      <c r="F17" s="39">
        <v>2</v>
      </c>
      <c r="G17" s="39">
        <v>3.5</v>
      </c>
      <c r="H17" s="39">
        <v>5.7692307692307692</v>
      </c>
      <c r="I17" s="39">
        <v>9.7087378640776691</v>
      </c>
      <c r="J17" s="39">
        <v>11.764705882352942</v>
      </c>
      <c r="K17">
        <v>7.5</v>
      </c>
      <c r="AK17" s="77" t="s">
        <v>90</v>
      </c>
      <c r="AL17" s="77">
        <f>F23</f>
        <v>2.4</v>
      </c>
      <c r="AM17" s="77">
        <f>0.5*(AL17+AN17)</f>
        <v>1.7</v>
      </c>
      <c r="AN17" s="77">
        <f t="shared" ref="AN17" si="9">G23</f>
        <v>1</v>
      </c>
      <c r="AO17" s="77">
        <f>0.5*(AN17+AP17)</f>
        <v>1.55</v>
      </c>
      <c r="AP17" s="77">
        <f>H23</f>
        <v>2.1</v>
      </c>
      <c r="AQ17" s="77">
        <f>0.5*(AP17+AR17)</f>
        <v>1.9500000000000002</v>
      </c>
      <c r="AR17" s="77">
        <f>I23</f>
        <v>1.8</v>
      </c>
      <c r="AS17" s="77">
        <f>AR42</f>
        <v>3.7</v>
      </c>
      <c r="AT17" s="84">
        <f t="shared" ref="AT17:AW24" si="10">($AX$3-AT$3)/($AX$3-$AR$3)*$AR17+(AT$3-$AR$3)/($AX$3-$AR$3)*$AX17</f>
        <v>1.62</v>
      </c>
      <c r="AU17" s="84">
        <f t="shared" si="10"/>
        <v>1.4400000000000002</v>
      </c>
      <c r="AV17" s="84">
        <f t="shared" si="10"/>
        <v>1.2600000000000002</v>
      </c>
      <c r="AW17" s="84">
        <f t="shared" si="10"/>
        <v>1.08</v>
      </c>
      <c r="AX17" s="77">
        <f>J23</f>
        <v>0.9</v>
      </c>
    </row>
    <row r="18" spans="1:50" x14ac:dyDescent="0.35">
      <c r="A18" t="s">
        <v>11</v>
      </c>
      <c r="B18" t="s">
        <v>12</v>
      </c>
      <c r="C18" t="s">
        <v>16</v>
      </c>
      <c r="D18" t="s">
        <v>118</v>
      </c>
      <c r="E18" t="s">
        <v>119</v>
      </c>
      <c r="F18" s="39">
        <v>23</v>
      </c>
      <c r="G18" s="86">
        <v>60</v>
      </c>
      <c r="H18" s="86">
        <v>57.692307692307693</v>
      </c>
      <c r="I18" s="86">
        <v>56.310679611650485</v>
      </c>
      <c r="J18" s="86">
        <v>54.901960784313722</v>
      </c>
      <c r="K18">
        <v>91.9</v>
      </c>
      <c r="AK18" s="77" t="s">
        <v>91</v>
      </c>
      <c r="AL18" s="77">
        <f>F24</f>
        <v>9.3000000000000007</v>
      </c>
      <c r="AM18" s="77">
        <f>0.5*(AL18+AN18)</f>
        <v>6.65</v>
      </c>
      <c r="AN18" s="77">
        <f t="shared" ref="AN18" si="11">G24</f>
        <v>4</v>
      </c>
      <c r="AO18" s="77">
        <f>0.5*(AN18+AP18)</f>
        <v>3.15</v>
      </c>
      <c r="AP18" s="77">
        <f>H24</f>
        <v>2.2999999999999998</v>
      </c>
      <c r="AQ18" s="77">
        <f t="shared" ref="AQ18:AQ24" si="12">0.5*(AP18+AR18)</f>
        <v>2.0999999999999996</v>
      </c>
      <c r="AR18" s="77">
        <f>I24</f>
        <v>1.9</v>
      </c>
      <c r="AT18" s="84">
        <f t="shared" si="10"/>
        <v>1.7</v>
      </c>
      <c r="AU18" s="84">
        <f t="shared" si="10"/>
        <v>1.5</v>
      </c>
      <c r="AV18" s="84">
        <f t="shared" si="10"/>
        <v>1.3</v>
      </c>
      <c r="AW18" s="84">
        <f t="shared" si="10"/>
        <v>1.1000000000000001</v>
      </c>
      <c r="AX18" s="77">
        <f>J24</f>
        <v>0.9</v>
      </c>
    </row>
    <row r="19" spans="1:50" x14ac:dyDescent="0.35">
      <c r="A19" t="s">
        <v>10</v>
      </c>
      <c r="B19" t="s">
        <v>12</v>
      </c>
      <c r="C19" t="s">
        <v>16</v>
      </c>
      <c r="D19" t="s">
        <v>118</v>
      </c>
      <c r="E19" t="s">
        <v>119</v>
      </c>
      <c r="F19" s="39">
        <v>63.2</v>
      </c>
      <c r="G19" s="39">
        <v>14.150943396226415</v>
      </c>
      <c r="H19" s="39">
        <v>14.423076923076923</v>
      </c>
      <c r="I19" s="39">
        <v>11.650485436893204</v>
      </c>
      <c r="J19" s="39">
        <v>9.8039215686274517</v>
      </c>
      <c r="K19">
        <v>0.5</v>
      </c>
      <c r="AK19" s="77" t="s">
        <v>85</v>
      </c>
      <c r="AL19" s="77">
        <f>F18</f>
        <v>23</v>
      </c>
      <c r="AM19" s="85">
        <f>AL43</f>
        <v>60.636825103830184</v>
      </c>
      <c r="AN19" s="77">
        <f t="shared" ref="AN19:AN21" si="13">G18</f>
        <v>60</v>
      </c>
      <c r="AO19" s="85">
        <f>AN43</f>
        <v>67.621776504297998</v>
      </c>
      <c r="AP19" s="77">
        <f>H18</f>
        <v>57.692307692307693</v>
      </c>
      <c r="AQ19" s="77">
        <f t="shared" si="12"/>
        <v>57.001493651979089</v>
      </c>
      <c r="AR19" s="77">
        <f>I18</f>
        <v>56.310679611650485</v>
      </c>
      <c r="AS19" s="85">
        <f>AR43</f>
        <v>58.437801350048211</v>
      </c>
      <c r="AT19" s="84">
        <f t="shared" si="10"/>
        <v>56.028935846183131</v>
      </c>
      <c r="AU19" s="84">
        <f t="shared" si="10"/>
        <v>55.747192080715777</v>
      </c>
      <c r="AV19" s="84">
        <f t="shared" si="10"/>
        <v>55.465448315248423</v>
      </c>
      <c r="AW19" s="84">
        <f t="shared" si="10"/>
        <v>55.183704549781076</v>
      </c>
      <c r="AX19" s="77">
        <f>J18</f>
        <v>54.901960784313722</v>
      </c>
    </row>
    <row r="20" spans="1:50" x14ac:dyDescent="0.35">
      <c r="A20" t="s">
        <v>45</v>
      </c>
      <c r="B20" t="s">
        <v>12</v>
      </c>
      <c r="C20" t="s">
        <v>16</v>
      </c>
      <c r="D20" t="s">
        <v>118</v>
      </c>
      <c r="E20" t="s">
        <v>119</v>
      </c>
      <c r="F20" s="39">
        <v>0.2</v>
      </c>
      <c r="G20" s="39">
        <v>8</v>
      </c>
      <c r="H20" s="39">
        <v>6</v>
      </c>
      <c r="I20" s="39">
        <v>5</v>
      </c>
      <c r="J20" s="39">
        <v>5</v>
      </c>
      <c r="K20">
        <v>0</v>
      </c>
      <c r="AK20" s="77" t="s">
        <v>86</v>
      </c>
      <c r="AL20" s="77">
        <f>F19</f>
        <v>63.2</v>
      </c>
      <c r="AM20" s="85">
        <f>AL44</f>
        <v>14.582371942778035</v>
      </c>
      <c r="AN20" s="77">
        <f t="shared" si="13"/>
        <v>14.150943396226415</v>
      </c>
      <c r="AO20" s="85">
        <f>AN44</f>
        <v>9.8376313276026739</v>
      </c>
      <c r="AP20" s="77">
        <f>H19</f>
        <v>14.423076923076923</v>
      </c>
      <c r="AQ20" s="77">
        <f t="shared" si="12"/>
        <v>13.036781179985063</v>
      </c>
      <c r="AR20" s="77">
        <f>I19</f>
        <v>11.650485436893204</v>
      </c>
      <c r="AS20" s="85">
        <f>AR44</f>
        <v>8.8717454194792662</v>
      </c>
      <c r="AT20" s="84">
        <f t="shared" si="10"/>
        <v>11.281172663240055</v>
      </c>
      <c r="AU20" s="84">
        <f t="shared" si="10"/>
        <v>10.911859889586903</v>
      </c>
      <c r="AV20" s="84">
        <f t="shared" si="10"/>
        <v>10.542547115933754</v>
      </c>
      <c r="AW20" s="84">
        <f t="shared" si="10"/>
        <v>10.173234342280603</v>
      </c>
      <c r="AX20" s="77">
        <f>J19</f>
        <v>9.8039215686274517</v>
      </c>
    </row>
    <row r="21" spans="1:50" x14ac:dyDescent="0.35">
      <c r="A21" t="s">
        <v>8</v>
      </c>
      <c r="B21" t="s">
        <v>12</v>
      </c>
      <c r="C21" t="s">
        <v>16</v>
      </c>
      <c r="D21" t="s">
        <v>118</v>
      </c>
      <c r="E21" t="s">
        <v>119</v>
      </c>
      <c r="F21" s="39">
        <v>1.4</v>
      </c>
      <c r="G21" s="39">
        <v>3.5</v>
      </c>
      <c r="H21" s="39">
        <v>4.8076923076923075</v>
      </c>
      <c r="I21" s="39">
        <v>6.7961165048543686</v>
      </c>
      <c r="J21" s="39">
        <v>8.8235294117647065</v>
      </c>
      <c r="K21">
        <v>0.1</v>
      </c>
      <c r="AK21" s="77" t="s">
        <v>87</v>
      </c>
      <c r="AL21" s="77">
        <f>F20</f>
        <v>0.2</v>
      </c>
      <c r="AM21" s="85">
        <f>AL45</f>
        <v>10.706045223811723</v>
      </c>
      <c r="AN21" s="77">
        <f t="shared" si="13"/>
        <v>8</v>
      </c>
      <c r="AO21" s="85">
        <f>AN45</f>
        <v>8.595988538681949</v>
      </c>
      <c r="AP21" s="77">
        <f>H20</f>
        <v>6</v>
      </c>
      <c r="AQ21" s="77">
        <f t="shared" si="12"/>
        <v>5.5</v>
      </c>
      <c r="AR21" s="77">
        <f>I20</f>
        <v>5</v>
      </c>
      <c r="AS21" s="85">
        <f>AR45</f>
        <v>8.0038572806171651</v>
      </c>
      <c r="AT21" s="84">
        <f t="shared" si="10"/>
        <v>5</v>
      </c>
      <c r="AU21" s="84">
        <f t="shared" si="10"/>
        <v>5</v>
      </c>
      <c r="AV21" s="84">
        <f t="shared" si="10"/>
        <v>5</v>
      </c>
      <c r="AW21" s="84">
        <f t="shared" si="10"/>
        <v>5</v>
      </c>
      <c r="AX21" s="77">
        <f>J20</f>
        <v>5</v>
      </c>
    </row>
    <row r="22" spans="1:50" x14ac:dyDescent="0.35">
      <c r="A22" t="s">
        <v>44</v>
      </c>
      <c r="B22" t="s">
        <v>12</v>
      </c>
      <c r="C22" t="s">
        <v>16</v>
      </c>
      <c r="D22" t="s">
        <v>118</v>
      </c>
      <c r="E22" t="s">
        <v>119</v>
      </c>
      <c r="F22" s="39">
        <v>0.6</v>
      </c>
      <c r="G22" s="39">
        <v>6</v>
      </c>
      <c r="H22" s="39">
        <v>7</v>
      </c>
      <c r="I22" s="39">
        <v>8</v>
      </c>
      <c r="J22" s="39">
        <v>8</v>
      </c>
      <c r="K22">
        <v>0</v>
      </c>
      <c r="AK22" s="77" t="s">
        <v>130</v>
      </c>
      <c r="AL22" s="77">
        <f>F22</f>
        <v>0.6</v>
      </c>
      <c r="AN22" s="77">
        <f t="shared" ref="AN22" si="14">G22</f>
        <v>6</v>
      </c>
      <c r="AP22" s="77">
        <f>H22</f>
        <v>7</v>
      </c>
      <c r="AQ22" s="77">
        <f t="shared" si="12"/>
        <v>7.5</v>
      </c>
      <c r="AR22" s="77">
        <f>I22</f>
        <v>8</v>
      </c>
      <c r="AT22" s="84">
        <f t="shared" si="10"/>
        <v>8</v>
      </c>
      <c r="AU22" s="84">
        <f t="shared" si="10"/>
        <v>8</v>
      </c>
      <c r="AV22" s="84">
        <f t="shared" si="10"/>
        <v>8</v>
      </c>
      <c r="AW22" s="84">
        <f t="shared" si="10"/>
        <v>8</v>
      </c>
      <c r="AX22" s="77">
        <f>J22</f>
        <v>8</v>
      </c>
    </row>
    <row r="23" spans="1:50" ht="15" thickBot="1" x14ac:dyDescent="0.4">
      <c r="A23" t="s">
        <v>80</v>
      </c>
      <c r="B23" t="s">
        <v>12</v>
      </c>
      <c r="C23" t="s">
        <v>16</v>
      </c>
      <c r="D23" t="s">
        <v>118</v>
      </c>
      <c r="E23" t="s">
        <v>119</v>
      </c>
      <c r="F23" s="39">
        <v>2.4</v>
      </c>
      <c r="G23" s="39">
        <v>1</v>
      </c>
      <c r="H23" s="39">
        <v>2.1</v>
      </c>
      <c r="I23" s="39">
        <v>1.8</v>
      </c>
      <c r="J23" s="39">
        <v>0.9</v>
      </c>
      <c r="K23">
        <v>0</v>
      </c>
      <c r="AK23" s="77" t="s">
        <v>129</v>
      </c>
      <c r="AL23" s="77">
        <f>F21</f>
        <v>1.4</v>
      </c>
      <c r="AM23" s="85">
        <f>AL46</f>
        <v>6.2759575449930782</v>
      </c>
      <c r="AN23" s="77">
        <f t="shared" ref="AN23" si="15">G21</f>
        <v>3.5</v>
      </c>
      <c r="AO23" s="85">
        <f>AN46</f>
        <v>9.3600764087870107</v>
      </c>
      <c r="AP23" s="77">
        <f>H21</f>
        <v>4.8076923076923075</v>
      </c>
      <c r="AQ23" s="77">
        <f t="shared" si="12"/>
        <v>5.801904406273338</v>
      </c>
      <c r="AR23" s="77">
        <f>I21</f>
        <v>6.7961165048543686</v>
      </c>
      <c r="AS23" s="85"/>
      <c r="AT23" s="84">
        <f t="shared" si="10"/>
        <v>7.2015990862364365</v>
      </c>
      <c r="AU23" s="84">
        <f t="shared" si="10"/>
        <v>7.6070816676185036</v>
      </c>
      <c r="AV23" s="84">
        <f t="shared" si="10"/>
        <v>8.0125642490005706</v>
      </c>
      <c r="AW23" s="84">
        <f t="shared" si="10"/>
        <v>8.4180468303826395</v>
      </c>
      <c r="AX23" s="77">
        <f>J21</f>
        <v>8.8235294117647065</v>
      </c>
    </row>
    <row r="24" spans="1:50" x14ac:dyDescent="0.35">
      <c r="A24" t="s">
        <v>81</v>
      </c>
      <c r="B24" t="s">
        <v>12</v>
      </c>
      <c r="C24" t="s">
        <v>16</v>
      </c>
      <c r="D24" t="s">
        <v>118</v>
      </c>
      <c r="E24" t="s">
        <v>119</v>
      </c>
      <c r="F24" s="39">
        <v>9.3000000000000007</v>
      </c>
      <c r="G24" s="39">
        <v>4</v>
      </c>
      <c r="H24" s="39">
        <v>2.2999999999999998</v>
      </c>
      <c r="I24" s="39">
        <v>1.9</v>
      </c>
      <c r="J24" s="39">
        <v>0.9</v>
      </c>
      <c r="K24">
        <v>0</v>
      </c>
      <c r="X24" s="24" t="s">
        <v>75</v>
      </c>
      <c r="Y24" s="16"/>
      <c r="Z24" s="16"/>
      <c r="AA24" s="16"/>
      <c r="AB24" s="16"/>
      <c r="AC24" s="16"/>
      <c r="AD24" s="16"/>
      <c r="AE24" s="16"/>
      <c r="AF24" s="16"/>
      <c r="AG24" s="17"/>
      <c r="AK24" s="77" t="s">
        <v>131</v>
      </c>
      <c r="AL24" s="77">
        <f>F17</f>
        <v>2</v>
      </c>
      <c r="AN24" s="77">
        <f t="shared" ref="AN24" si="16">G17</f>
        <v>3.5</v>
      </c>
      <c r="AP24" s="77">
        <f>H17</f>
        <v>5.7692307692307692</v>
      </c>
      <c r="AQ24" s="77">
        <f t="shared" si="12"/>
        <v>7.7389843166542196</v>
      </c>
      <c r="AR24" s="77">
        <f>I17</f>
        <v>9.7087378640776691</v>
      </c>
      <c r="AS24" s="85">
        <f>AR46</f>
        <v>21.022179363548698</v>
      </c>
      <c r="AT24" s="84">
        <f t="shared" si="10"/>
        <v>10.119931467732725</v>
      </c>
      <c r="AU24" s="84">
        <f t="shared" si="10"/>
        <v>10.531125071387777</v>
      </c>
      <c r="AV24" s="84">
        <f t="shared" si="10"/>
        <v>10.942318675042834</v>
      </c>
      <c r="AW24" s="84">
        <f t="shared" si="10"/>
        <v>11.353512278697888</v>
      </c>
      <c r="AX24" s="77">
        <f>J17</f>
        <v>11.764705882352942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7">SUM(F17:F24)</f>
        <v>102.10000000000001</v>
      </c>
      <c r="G25" s="28">
        <f t="shared" si="17"/>
        <v>100.15094339622641</v>
      </c>
      <c r="H25" s="28">
        <f t="shared" si="17"/>
        <v>100.09230769230768</v>
      </c>
      <c r="I25" s="28">
        <f t="shared" si="17"/>
        <v>101.16601941747572</v>
      </c>
      <c r="J25" s="28">
        <f t="shared" si="17"/>
        <v>100.09411764705884</v>
      </c>
      <c r="K25" s="28">
        <f t="shared" si="17"/>
        <v>100</v>
      </c>
      <c r="X25" s="18" t="s">
        <v>37</v>
      </c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X26" s="18" t="s">
        <v>38</v>
      </c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X27" s="18" t="s">
        <v>39</v>
      </c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 t="s">
        <v>40</v>
      </c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x14ac:dyDescent="0.35">
      <c r="A30" s="5" t="s">
        <v>8</v>
      </c>
      <c r="B30" s="5" t="s">
        <v>53</v>
      </c>
      <c r="C30" s="5" t="str">
        <f>C8</f>
        <v>CHA</v>
      </c>
      <c r="D30" s="5" t="s">
        <v>14</v>
      </c>
      <c r="E30" s="5" t="s">
        <v>15</v>
      </c>
      <c r="F30" s="5">
        <f t="shared" ref="F30:F36" si="18">F18-F5</f>
        <v>0.5</v>
      </c>
      <c r="G30" s="75">
        <f t="shared" ref="G30:K30" si="19">G18-G5</f>
        <v>2.5</v>
      </c>
      <c r="H30" s="75">
        <f t="shared" si="19"/>
        <v>-0.3076923076923066</v>
      </c>
      <c r="I30" s="75">
        <f t="shared" si="19"/>
        <v>-5.0893203883495133</v>
      </c>
      <c r="J30" s="75">
        <f t="shared" ref="J30:J36" si="20">J18-J5</f>
        <v>7.2019607843137194</v>
      </c>
      <c r="K30" s="75">
        <f t="shared" si="19"/>
        <v>79.5</v>
      </c>
      <c r="X30" s="18"/>
      <c r="Y30" s="19"/>
      <c r="Z30" s="19"/>
      <c r="AA30" s="19"/>
      <c r="AB30" s="19"/>
      <c r="AC30" s="19"/>
      <c r="AD30" s="19"/>
      <c r="AE30" s="19"/>
      <c r="AF30" s="19"/>
      <c r="AG30" s="20"/>
    </row>
    <row r="31" spans="1:50" x14ac:dyDescent="0.35">
      <c r="A31" s="5" t="s">
        <v>44</v>
      </c>
      <c r="B31" s="5" t="s">
        <v>53</v>
      </c>
      <c r="C31" s="5" t="str">
        <f>C9</f>
        <v>CHA</v>
      </c>
      <c r="D31" s="5" t="s">
        <v>14</v>
      </c>
      <c r="E31" s="5" t="s">
        <v>15</v>
      </c>
      <c r="F31" s="75">
        <f t="shared" si="18"/>
        <v>1.3000000000000043</v>
      </c>
      <c r="G31" s="75">
        <f t="shared" ref="G31:I36" si="21">G19-G6</f>
        <v>-2.5490566037735842</v>
      </c>
      <c r="H31" s="75">
        <f t="shared" si="21"/>
        <v>-2.8769230769230774</v>
      </c>
      <c r="I31" s="75">
        <f t="shared" si="21"/>
        <v>-2.7495145631067963</v>
      </c>
      <c r="J31" s="75">
        <f t="shared" si="20"/>
        <v>-1.796078431372548</v>
      </c>
      <c r="K31" s="75">
        <f t="shared" ref="K31:K36" si="22">K19-K6</f>
        <v>-4.4000000000000004</v>
      </c>
      <c r="X31" s="18"/>
      <c r="Y31" s="19"/>
      <c r="Z31" s="19"/>
      <c r="AA31" s="19"/>
      <c r="AB31" s="19"/>
      <c r="AC31" s="19"/>
      <c r="AD31" s="19"/>
      <c r="AE31" s="19"/>
      <c r="AF31" s="19"/>
      <c r="AG31" s="20"/>
    </row>
    <row r="32" spans="1:50" ht="15" thickBot="1" x14ac:dyDescent="0.4">
      <c r="A32" s="5" t="s">
        <v>45</v>
      </c>
      <c r="B32" s="5" t="s">
        <v>53</v>
      </c>
      <c r="C32" s="5" t="str">
        <f>C9</f>
        <v>CHA</v>
      </c>
      <c r="D32" s="5" t="s">
        <v>14</v>
      </c>
      <c r="E32" s="5" t="s">
        <v>15</v>
      </c>
      <c r="F32" s="75">
        <f t="shared" si="18"/>
        <v>0</v>
      </c>
      <c r="G32" s="75">
        <f t="shared" si="21"/>
        <v>-2.6999999999999993</v>
      </c>
      <c r="H32" s="75">
        <f t="shared" si="21"/>
        <v>-5.8000000000000007</v>
      </c>
      <c r="I32" s="75">
        <f t="shared" si="21"/>
        <v>-5.8000000000000007</v>
      </c>
      <c r="J32" s="75">
        <f t="shared" si="20"/>
        <v>-15.2</v>
      </c>
      <c r="K32" s="75">
        <f t="shared" si="22"/>
        <v>-75.400000000000006</v>
      </c>
      <c r="X32" s="21"/>
      <c r="Y32" s="22"/>
      <c r="Z32" s="22"/>
      <c r="AA32" s="22"/>
      <c r="AB32" s="22"/>
      <c r="AC32" s="22"/>
      <c r="AD32" s="22"/>
      <c r="AE32" s="22"/>
      <c r="AF32" s="22"/>
      <c r="AG32" s="23"/>
    </row>
    <row r="33" spans="1:46" x14ac:dyDescent="0.35">
      <c r="A33" s="5" t="s">
        <v>10</v>
      </c>
      <c r="B33" s="5" t="s">
        <v>53</v>
      </c>
      <c r="C33" s="5" t="str">
        <f>C7</f>
        <v>CHA</v>
      </c>
      <c r="D33" s="5" t="s">
        <v>14</v>
      </c>
      <c r="E33" s="5" t="s">
        <v>15</v>
      </c>
      <c r="F33" s="75">
        <f t="shared" si="18"/>
        <v>0</v>
      </c>
      <c r="G33" s="75">
        <f t="shared" si="21"/>
        <v>0.20000000000000018</v>
      </c>
      <c r="H33" s="75">
        <f t="shared" si="21"/>
        <v>1.5076923076923077</v>
      </c>
      <c r="I33" s="75">
        <f t="shared" si="21"/>
        <v>1.0961165048543684</v>
      </c>
      <c r="J33" s="75">
        <f t="shared" si="20"/>
        <v>8.8235294117647065</v>
      </c>
      <c r="K33" s="75">
        <f t="shared" si="22"/>
        <v>0.1</v>
      </c>
    </row>
    <row r="34" spans="1:46" x14ac:dyDescent="0.35">
      <c r="A34" s="5" t="s">
        <v>11</v>
      </c>
      <c r="B34" s="5" t="s">
        <v>53</v>
      </c>
      <c r="C34" s="5" t="str">
        <f>C6</f>
        <v>CHA</v>
      </c>
      <c r="D34" s="5" t="s">
        <v>14</v>
      </c>
      <c r="E34" s="5" t="s">
        <v>15</v>
      </c>
      <c r="F34" s="75">
        <f t="shared" si="18"/>
        <v>0</v>
      </c>
      <c r="G34" s="75">
        <f t="shared" si="21"/>
        <v>0.79999999999999982</v>
      </c>
      <c r="H34" s="75">
        <f t="shared" si="21"/>
        <v>2.8</v>
      </c>
      <c r="I34" s="75">
        <f t="shared" si="21"/>
        <v>4</v>
      </c>
      <c r="J34" s="75">
        <f t="shared" si="20"/>
        <v>-5.0999999999999996</v>
      </c>
      <c r="K34" s="75">
        <f t="shared" si="22"/>
        <v>0</v>
      </c>
    </row>
    <row r="35" spans="1:46" x14ac:dyDescent="0.35">
      <c r="A35" s="33" t="s">
        <v>80</v>
      </c>
      <c r="B35" s="5" t="s">
        <v>53</v>
      </c>
      <c r="C35" s="5" t="str">
        <f>C5</f>
        <v>CHA</v>
      </c>
      <c r="D35" s="5" t="s">
        <v>14</v>
      </c>
      <c r="E35" s="5" t="s">
        <v>15</v>
      </c>
      <c r="F35" s="75">
        <f t="shared" si="18"/>
        <v>0</v>
      </c>
      <c r="G35" s="75">
        <f t="shared" si="21"/>
        <v>-1.2999999999999998</v>
      </c>
      <c r="H35" s="75">
        <f t="shared" si="21"/>
        <v>0.90000000000000013</v>
      </c>
      <c r="I35" s="75">
        <f t="shared" si="21"/>
        <v>1.2000000000000002</v>
      </c>
      <c r="J35" s="75">
        <f t="shared" si="20"/>
        <v>-2.4</v>
      </c>
      <c r="K35" s="75">
        <f t="shared" si="22"/>
        <v>-3.3</v>
      </c>
    </row>
    <row r="36" spans="1:46" x14ac:dyDescent="0.35">
      <c r="A36" s="10" t="s">
        <v>81</v>
      </c>
      <c r="B36" s="10" t="s">
        <v>53</v>
      </c>
      <c r="C36" s="10" t="str">
        <f>C10</f>
        <v>CHA</v>
      </c>
      <c r="D36" s="10" t="s">
        <v>14</v>
      </c>
      <c r="E36" s="10" t="s">
        <v>15</v>
      </c>
      <c r="F36" s="10">
        <f t="shared" si="18"/>
        <v>0.20000000000000107</v>
      </c>
      <c r="G36" s="10">
        <f t="shared" si="21"/>
        <v>1.6</v>
      </c>
      <c r="H36" s="10">
        <f t="shared" si="21"/>
        <v>0</v>
      </c>
      <c r="I36" s="10">
        <f t="shared" si="21"/>
        <v>0.7</v>
      </c>
      <c r="J36" s="10">
        <f t="shared" si="20"/>
        <v>-1.3000000000000003</v>
      </c>
      <c r="K36" s="10">
        <f t="shared" si="22"/>
        <v>-2.2000000000000002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2.0000000000000053</v>
      </c>
      <c r="G37" s="2">
        <f t="shared" ref="G37" si="23">SUM(G30:G36)</f>
        <v>-1.4490566037735833</v>
      </c>
      <c r="H37" s="2">
        <f t="shared" ref="H37" si="24">SUM(H30:H36)</f>
        <v>-3.7769230769230768</v>
      </c>
      <c r="I37" s="2">
        <f t="shared" ref="I37" si="25">SUM(I30:I36)</f>
        <v>-6.6427184466019416</v>
      </c>
      <c r="J37" s="2">
        <f t="shared" ref="J37" si="26">SUM(J30:J36)</f>
        <v>-9.770588235294122</v>
      </c>
      <c r="K37" s="2">
        <f>SUM(K30:K36)</f>
        <v>-5.7000000000000117</v>
      </c>
    </row>
    <row r="39" spans="1:46" ht="21" x14ac:dyDescent="0.5">
      <c r="A39" s="32" t="s">
        <v>54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16</v>
      </c>
      <c r="D42" t="s">
        <v>51</v>
      </c>
      <c r="E42" t="s">
        <v>52</v>
      </c>
      <c r="F42">
        <v>6.8</v>
      </c>
      <c r="G42">
        <v>9.8000000000000007</v>
      </c>
      <c r="H42">
        <v>12.1</v>
      </c>
      <c r="I42">
        <v>21.8</v>
      </c>
      <c r="J42">
        <v>25.3</v>
      </c>
      <c r="AK42" s="77" t="s">
        <v>138</v>
      </c>
      <c r="AL42" s="77">
        <f>0.5*(AL17+AN17+AL18+AN18)</f>
        <v>8.3500000000000014</v>
      </c>
      <c r="AN42" s="77">
        <f>0.5*(AN17+AP17+AN18+AP18)</f>
        <v>4.6999999999999993</v>
      </c>
      <c r="AR42" s="77">
        <f>AR17+AR18</f>
        <v>3.7</v>
      </c>
    </row>
    <row r="43" spans="1:46" x14ac:dyDescent="0.35">
      <c r="A43" t="s">
        <v>9</v>
      </c>
      <c r="B43" t="s">
        <v>12</v>
      </c>
      <c r="C43" t="s">
        <v>16</v>
      </c>
      <c r="D43" t="s">
        <v>51</v>
      </c>
      <c r="E43" t="s">
        <v>52</v>
      </c>
      <c r="F43">
        <v>11.6</v>
      </c>
      <c r="G43">
        <v>9</v>
      </c>
      <c r="H43">
        <v>8.4</v>
      </c>
      <c r="I43">
        <v>8.3000000000000007</v>
      </c>
      <c r="J43">
        <v>8.6</v>
      </c>
      <c r="AK43" s="77" t="s">
        <v>85</v>
      </c>
      <c r="AL43" s="85">
        <f>100*F45/(100+AL$42)</f>
        <v>60.636825103830184</v>
      </c>
      <c r="AM43" s="85"/>
      <c r="AN43" s="85">
        <f>100*G45/(100+AN$42)</f>
        <v>67.621776504297998</v>
      </c>
      <c r="AO43" s="85"/>
      <c r="AR43" s="85">
        <f>100*I45/(100+AR$42)</f>
        <v>58.437801350048211</v>
      </c>
    </row>
    <row r="44" spans="1:46" x14ac:dyDescent="0.35">
      <c r="A44" t="s">
        <v>10</v>
      </c>
      <c r="B44" t="s">
        <v>12</v>
      </c>
      <c r="C44" t="s">
        <v>16</v>
      </c>
      <c r="D44" t="s">
        <v>51</v>
      </c>
      <c r="E44" t="s">
        <v>52</v>
      </c>
      <c r="F44">
        <v>15.8</v>
      </c>
      <c r="G44">
        <v>10.3</v>
      </c>
      <c r="H44">
        <v>9.1</v>
      </c>
      <c r="I44">
        <v>9.1999999999999993</v>
      </c>
      <c r="J44">
        <v>9.6999999999999993</v>
      </c>
      <c r="AK44" s="77" t="s">
        <v>86</v>
      </c>
      <c r="AL44" s="85">
        <f>100*F44/(100+AL$42)</f>
        <v>14.582371942778035</v>
      </c>
      <c r="AM44" s="85"/>
      <c r="AN44" s="85">
        <f>100*G44/(100+AN$42)</f>
        <v>9.8376313276026739</v>
      </c>
      <c r="AO44" s="85"/>
      <c r="AR44" s="85">
        <f>100*I44/(100+AR$42)</f>
        <v>8.8717454194792662</v>
      </c>
    </row>
    <row r="45" spans="1:46" x14ac:dyDescent="0.35">
      <c r="A45" t="s">
        <v>11</v>
      </c>
      <c r="B45" t="s">
        <v>12</v>
      </c>
      <c r="C45" t="s">
        <v>16</v>
      </c>
      <c r="D45" t="s">
        <v>51</v>
      </c>
      <c r="E45" t="s">
        <v>52</v>
      </c>
      <c r="F45">
        <v>65.7</v>
      </c>
      <c r="G45">
        <v>70.8</v>
      </c>
      <c r="H45">
        <v>70.3</v>
      </c>
      <c r="I45">
        <v>60.6</v>
      </c>
      <c r="J45">
        <v>56.4</v>
      </c>
      <c r="AK45" s="77" t="s">
        <v>87</v>
      </c>
      <c r="AL45" s="85">
        <f>100*F43/(100+AL$42)</f>
        <v>10.706045223811723</v>
      </c>
      <c r="AM45" s="85"/>
      <c r="AN45" s="85">
        <f>100*G43/(100+AN$42)</f>
        <v>8.595988538681949</v>
      </c>
      <c r="AO45" s="85"/>
      <c r="AR45" s="85">
        <f>100*I43/(100+AR$42)</f>
        <v>8.0038572806171651</v>
      </c>
    </row>
    <row r="46" spans="1:46" x14ac:dyDescent="0.35">
      <c r="AK46" s="77" t="s">
        <v>137</v>
      </c>
      <c r="AL46" s="85">
        <f>100*F42/(100+AL$42)</f>
        <v>6.2759575449930782</v>
      </c>
      <c r="AM46" s="85"/>
      <c r="AN46" s="85">
        <f>100*G42/(100+AN$42)</f>
        <v>9.3600764087870107</v>
      </c>
      <c r="AO46" s="85"/>
      <c r="AR46" s="85">
        <f>100*I42/(100+AR$42)</f>
        <v>21.022179363548698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8.0620250580038896E-2</v>
      </c>
      <c r="E57">
        <v>9.2342466483890606E-2</v>
      </c>
      <c r="F57">
        <v>0.112619027517674</v>
      </c>
      <c r="G57">
        <v>0.12715491274979199</v>
      </c>
      <c r="H57">
        <v>0.14092403760202499</v>
      </c>
      <c r="I57">
        <v>0.153153847019079</v>
      </c>
      <c r="J57">
        <v>0.16301319158214</v>
      </c>
      <c r="K57">
        <v>0.17301614853376801</v>
      </c>
      <c r="L57">
        <v>0.18171916701355301</v>
      </c>
      <c r="M57">
        <v>0.18865708982305601</v>
      </c>
      <c r="N57">
        <v>0.19532004717527099</v>
      </c>
      <c r="O57">
        <v>0.209528403144633</v>
      </c>
      <c r="P57">
        <v>0.22262631262421301</v>
      </c>
      <c r="Q57">
        <v>0.23458776810739601</v>
      </c>
      <c r="R57">
        <v>0.24551512626611799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8.4635185527912604E-2</v>
      </c>
      <c r="E58">
        <v>9.3375299722985902E-2</v>
      </c>
      <c r="F58">
        <v>0.103989895460755</v>
      </c>
      <c r="G58">
        <v>0.116444577594654</v>
      </c>
      <c r="H58">
        <v>0.128502534049412</v>
      </c>
      <c r="I58">
        <v>0.13825255602196601</v>
      </c>
      <c r="J58">
        <v>0.147056623557971</v>
      </c>
      <c r="K58">
        <v>0.15515947296173399</v>
      </c>
      <c r="L58">
        <v>0.161829860123925</v>
      </c>
      <c r="M58">
        <v>0.167307220107139</v>
      </c>
      <c r="N58">
        <v>0.17271510594485501</v>
      </c>
      <c r="O58">
        <v>0.184519140606071</v>
      </c>
      <c r="P58">
        <v>0.19513428046710801</v>
      </c>
      <c r="Q58">
        <v>0.204304981555192</v>
      </c>
      <c r="R58">
        <v>0.21235740509866199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3.4759434144015298E-2</v>
      </c>
      <c r="E59">
        <v>3.9562198694871202E-2</v>
      </c>
      <c r="F59">
        <v>4.5423875892601898E-2</v>
      </c>
      <c r="G59">
        <v>5.3695584039443099E-2</v>
      </c>
      <c r="H59">
        <v>6.2374823159029598E-2</v>
      </c>
      <c r="I59">
        <v>6.9675015235661497E-2</v>
      </c>
      <c r="J59">
        <v>7.6577534889854498E-2</v>
      </c>
      <c r="K59">
        <v>8.3421288041340802E-2</v>
      </c>
      <c r="L59">
        <v>8.9569601886528502E-2</v>
      </c>
      <c r="M59">
        <v>9.5210953830930006E-2</v>
      </c>
      <c r="N59">
        <v>0.10076677893644</v>
      </c>
      <c r="O59">
        <v>0.112642865163812</v>
      </c>
      <c r="P59">
        <v>0.12413496301169399</v>
      </c>
      <c r="Q59">
        <v>0.13462506340272401</v>
      </c>
      <c r="R59">
        <v>0.14448836470139401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0.17213703654131099</v>
      </c>
      <c r="E60">
        <v>0.16389474725012901</v>
      </c>
      <c r="F60">
        <v>0.15362299712010999</v>
      </c>
      <c r="G60">
        <v>0.151325397497067</v>
      </c>
      <c r="H60">
        <v>0.152835855814936</v>
      </c>
      <c r="I60">
        <v>0.14885734891917199</v>
      </c>
      <c r="J60">
        <v>0.15079746257335899</v>
      </c>
      <c r="K60">
        <v>0.15767747335231</v>
      </c>
      <c r="L60">
        <v>0.16416291405503999</v>
      </c>
      <c r="M60">
        <v>0.172980191299375</v>
      </c>
      <c r="N60">
        <v>0.18001171375443001</v>
      </c>
      <c r="O60">
        <v>0.18390675479679</v>
      </c>
      <c r="P60">
        <v>0.18348415128749501</v>
      </c>
      <c r="Q60">
        <v>0.179092024077812</v>
      </c>
      <c r="R60">
        <v>0.18020331152008101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0.10532800589511999</v>
      </c>
      <c r="E61">
        <v>0.13547830216655701</v>
      </c>
      <c r="F61">
        <v>0.167077310844916</v>
      </c>
      <c r="G61">
        <v>0.172069960779101</v>
      </c>
      <c r="H61">
        <v>0.17821936238254599</v>
      </c>
      <c r="I61">
        <v>0.18130283285672999</v>
      </c>
      <c r="J61">
        <v>0.17756862881102001</v>
      </c>
      <c r="K61">
        <v>0.17427808020461599</v>
      </c>
      <c r="L61">
        <v>0.17091489511858399</v>
      </c>
      <c r="M61">
        <v>0.17341562306153899</v>
      </c>
      <c r="N61">
        <v>0.17517515875447301</v>
      </c>
      <c r="O61">
        <v>0.17897982237562701</v>
      </c>
      <c r="P61">
        <v>0.18378568420434799</v>
      </c>
      <c r="Q61">
        <v>0.187157875385213</v>
      </c>
      <c r="R61">
        <v>0.19017287386614401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0.302200331489336</v>
      </c>
      <c r="E62">
        <v>0.36010630585560399</v>
      </c>
      <c r="F62">
        <v>0.429662820133908</v>
      </c>
      <c r="G62">
        <v>0.53306438216060803</v>
      </c>
      <c r="H62">
        <v>0.641925096252979</v>
      </c>
      <c r="I62">
        <v>0.74360885664339904</v>
      </c>
      <c r="J62">
        <v>0.844788729785656</v>
      </c>
      <c r="K62">
        <v>0.94525327951817495</v>
      </c>
      <c r="L62">
        <v>1.0398202737237801</v>
      </c>
      <c r="M62">
        <v>1.1283644275870099</v>
      </c>
      <c r="N62">
        <v>1.22090899873373</v>
      </c>
      <c r="O62">
        <v>1.42912242708557</v>
      </c>
      <c r="P62">
        <v>1.6420065358384901</v>
      </c>
      <c r="Q62">
        <v>1.85557270018834</v>
      </c>
      <c r="R62">
        <v>2.0675231240824599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9.6704106076587595E-2</v>
      </c>
      <c r="E63">
        <v>0.115234017873793</v>
      </c>
      <c r="F63">
        <v>0.13749210244285101</v>
      </c>
      <c r="G63">
        <v>0.17058060229139499</v>
      </c>
      <c r="H63">
        <v>0.205416030800953</v>
      </c>
      <c r="I63">
        <v>0.237954834125888</v>
      </c>
      <c r="J63">
        <v>0.27033239353140998</v>
      </c>
      <c r="K63">
        <v>0.302481049445816</v>
      </c>
      <c r="L63">
        <v>0.33274248759161001</v>
      </c>
      <c r="M63">
        <v>0.36107661682784298</v>
      </c>
      <c r="N63">
        <v>0.39069087959479298</v>
      </c>
      <c r="O63">
        <v>0.45731917666738098</v>
      </c>
      <c r="P63">
        <v>0.525442091468317</v>
      </c>
      <c r="Q63">
        <v>0.59378326406026805</v>
      </c>
      <c r="R63">
        <v>0.66160739970638804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8.3564096485391703E-2</v>
      </c>
      <c r="E64">
        <v>9.2854431362217493E-2</v>
      </c>
      <c r="F64">
        <v>0.110673257692677</v>
      </c>
      <c r="G64">
        <v>0.12553123231628499</v>
      </c>
      <c r="H64">
        <v>0.13806828266420701</v>
      </c>
      <c r="I64">
        <v>0.149018637661782</v>
      </c>
      <c r="J64">
        <v>0.158692481877271</v>
      </c>
      <c r="K64">
        <v>0.16881152652345499</v>
      </c>
      <c r="L64">
        <v>0.177937857895903</v>
      </c>
      <c r="M64">
        <v>0.18538658204868599</v>
      </c>
      <c r="N64">
        <v>0.19239792863483901</v>
      </c>
      <c r="O64">
        <v>0.20662511883147699</v>
      </c>
      <c r="P64">
        <v>0.21889827861144501</v>
      </c>
      <c r="Q64">
        <v>0.22950247655205699</v>
      </c>
      <c r="R64">
        <v>0.239027108946338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0.33013904402913002</v>
      </c>
      <c r="E69" s="5">
        <f>(D69+F69)/2</f>
        <v>0.33013904402913002</v>
      </c>
      <c r="F69" s="5">
        <f t="shared" ref="F69:F76" si="27">$D69*G97</f>
        <v>0.33013904402913002</v>
      </c>
      <c r="G69" s="5">
        <f>(F69+H69)/2</f>
        <v>0.33013904402913002</v>
      </c>
      <c r="H69" s="5">
        <f t="shared" ref="H69:H76" si="28">$D69*K97</f>
        <v>0.33013904402913002</v>
      </c>
      <c r="I69" s="5">
        <f t="shared" ref="I69:K76" si="29">($L$56-I$56)/($L$56-$H$56)*$H69+(I$56-$H$56)/($L$56-$H$56)*$L69</f>
        <v>0.33013904402913002</v>
      </c>
      <c r="J69" s="5">
        <f t="shared" si="29"/>
        <v>0.33013904402913002</v>
      </c>
      <c r="K69" s="5">
        <f t="shared" si="29"/>
        <v>0.33013904402913002</v>
      </c>
      <c r="L69" s="5">
        <f t="shared" ref="L69:L76" si="30">$D69*P97</f>
        <v>0.33013904402913002</v>
      </c>
      <c r="M69" s="5">
        <f t="shared" ref="M69:Q76" si="31">($R$56-M$56)/($R$56-$L$56)*$L69+(M$56-$L$56)/($R$56-$L$56)*$R69</f>
        <v>0.33013904402913002</v>
      </c>
      <c r="N69" s="5">
        <f t="shared" si="31"/>
        <v>0.33013904402913008</v>
      </c>
      <c r="O69" s="5">
        <f t="shared" si="31"/>
        <v>0.33013904402913002</v>
      </c>
      <c r="P69" s="5">
        <f t="shared" si="31"/>
        <v>0.33013904402913002</v>
      </c>
      <c r="Q69" s="5">
        <f t="shared" si="31"/>
        <v>0.33013904402913008</v>
      </c>
      <c r="R69" s="5">
        <f t="shared" ref="R69:R76" si="32">$D69*U97</f>
        <v>0.33013904402913002</v>
      </c>
      <c r="S69" s="5"/>
      <c r="T69" s="5"/>
      <c r="U69" s="5"/>
      <c r="V69" s="5"/>
      <c r="W69" s="5"/>
      <c r="X69" s="5" t="s">
        <v>96</v>
      </c>
      <c r="Y69" s="5" t="str">
        <f t="shared" ref="Y69:Y75" si="33">C5</f>
        <v>CHA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1</v>
      </c>
      <c r="E70" s="5">
        <f t="shared" ref="E70:G76" si="34">(D70+F70)/2</f>
        <v>0.53200000000000003</v>
      </c>
      <c r="F70" s="5">
        <f t="shared" si="27"/>
        <v>6.4000000000000001E-2</v>
      </c>
      <c r="G70" s="5">
        <f t="shared" si="34"/>
        <v>5.2000000000000005E-2</v>
      </c>
      <c r="H70" s="5">
        <f t="shared" si="28"/>
        <v>0.04</v>
      </c>
      <c r="I70" s="5">
        <f t="shared" si="29"/>
        <v>3.4999999999999996E-2</v>
      </c>
      <c r="J70" s="5">
        <f t="shared" si="29"/>
        <v>0.03</v>
      </c>
      <c r="K70" s="5">
        <f t="shared" si="29"/>
        <v>2.5000000000000001E-2</v>
      </c>
      <c r="L70" s="5">
        <f t="shared" si="30"/>
        <v>0.02</v>
      </c>
      <c r="M70" s="5">
        <f t="shared" si="31"/>
        <v>1.9000000000000003E-2</v>
      </c>
      <c r="N70" s="5">
        <f t="shared" si="31"/>
        <v>1.8000000000000002E-2</v>
      </c>
      <c r="O70" s="5">
        <f t="shared" si="31"/>
        <v>1.6E-2</v>
      </c>
      <c r="P70" s="5">
        <f t="shared" si="31"/>
        <v>1.4E-2</v>
      </c>
      <c r="Q70" s="5">
        <f t="shared" si="31"/>
        <v>1.2E-2</v>
      </c>
      <c r="R70" s="5">
        <f t="shared" si="32"/>
        <v>0.01</v>
      </c>
      <c r="S70" s="5"/>
      <c r="T70" s="5"/>
      <c r="U70" s="5"/>
      <c r="V70" s="5"/>
      <c r="W70" s="5"/>
      <c r="X70" s="5" t="s">
        <v>86</v>
      </c>
      <c r="Y70" s="77" t="str">
        <f t="shared" si="33"/>
        <v>CHA</v>
      </c>
      <c r="Z70" s="5">
        <f>F70/MAX(F$69:F$70)</f>
        <v>0.19385771285614106</v>
      </c>
      <c r="AA70" s="5">
        <f>H70/MAX(H$69:H$70)</f>
        <v>0.12116107053508816</v>
      </c>
      <c r="AB70" s="5">
        <f>L70/MAX(L$69:L$70)</f>
        <v>6.0580535267544082E-2</v>
      </c>
      <c r="AC70" s="5">
        <f>Q70/MAX(Q$69:Q$70)</f>
        <v>3.6348321160526442E-2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1.07736004202926E-4</v>
      </c>
      <c r="E71" s="5">
        <f t="shared" si="34"/>
        <v>5.4810692138238601E-5</v>
      </c>
      <c r="F71" s="5">
        <f t="shared" si="27"/>
        <v>1.8853800735512052E-6</v>
      </c>
      <c r="G71" s="5">
        <f t="shared" si="34"/>
        <v>2.2893900893121774E-6</v>
      </c>
      <c r="H71" s="5">
        <f t="shared" si="28"/>
        <v>2.6934001050731495E-6</v>
      </c>
      <c r="I71" s="5">
        <f t="shared" si="29"/>
        <v>2.9627401155804644E-6</v>
      </c>
      <c r="J71" s="5">
        <f t="shared" si="29"/>
        <v>3.2320801260877798E-6</v>
      </c>
      <c r="K71" s="5">
        <f t="shared" si="29"/>
        <v>3.5014201365950947E-6</v>
      </c>
      <c r="L71" s="5">
        <f t="shared" si="30"/>
        <v>3.7707601471024096E-6</v>
      </c>
      <c r="M71" s="5">
        <f t="shared" si="31"/>
        <v>3.6091561407980209E-6</v>
      </c>
      <c r="N71" s="5">
        <f t="shared" si="31"/>
        <v>3.4475521344936318E-6</v>
      </c>
      <c r="O71" s="5">
        <f t="shared" si="31"/>
        <v>3.1243441218848536E-6</v>
      </c>
      <c r="P71" s="5">
        <f t="shared" si="31"/>
        <v>2.8011361092760757E-6</v>
      </c>
      <c r="Q71" s="5">
        <f t="shared" si="31"/>
        <v>2.4779280966672979E-6</v>
      </c>
      <c r="R71" s="5">
        <f t="shared" si="32"/>
        <v>2.1547200840585201E-6</v>
      </c>
      <c r="S71" s="5"/>
      <c r="T71" s="5"/>
      <c r="U71" s="5"/>
      <c r="V71" s="5"/>
      <c r="W71" s="5"/>
      <c r="X71" s="5" t="s">
        <v>97</v>
      </c>
      <c r="Y71" s="77" t="str">
        <f t="shared" si="33"/>
        <v>CHA</v>
      </c>
      <c r="Z71" s="5">
        <f t="shared" ref="Z71:Z76" si="35">F71/MAX(F$71:F$76)</f>
        <v>3.3517867974243645E-5</v>
      </c>
      <c r="AA71" s="5">
        <f t="shared" ref="AA71:AA76" si="36">H71/MAX(H$71:H$76)</f>
        <v>2.8513351820483553E-5</v>
      </c>
      <c r="AB71" s="5">
        <f t="shared" ref="AB71:AB76" si="37">L71/MAX(L$71:L$76)</f>
        <v>7.5415202942048192E-6</v>
      </c>
      <c r="AC71" s="5">
        <f t="shared" ref="AC71:AC76" si="38">Q71/MAX(Q$71:Q$76)</f>
        <v>7.6954288716375713E-7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0.11098717517359701</v>
      </c>
      <c r="E72" s="5">
        <f t="shared" si="34"/>
        <v>5.7331812675611202E-2</v>
      </c>
      <c r="F72" s="5">
        <f t="shared" si="27"/>
        <v>3.6764501776254009E-3</v>
      </c>
      <c r="G72" s="5">
        <f t="shared" si="34"/>
        <v>4.6129044681526253E-3</v>
      </c>
      <c r="H72" s="5">
        <f t="shared" si="28"/>
        <v>5.5493587586798497E-3</v>
      </c>
      <c r="I72" s="5">
        <f t="shared" si="29"/>
        <v>6.936698448349812E-3</v>
      </c>
      <c r="J72" s="5">
        <f t="shared" si="29"/>
        <v>8.324038138019775E-3</v>
      </c>
      <c r="K72" s="5">
        <f t="shared" si="29"/>
        <v>9.7113778276897381E-3</v>
      </c>
      <c r="L72" s="5">
        <f t="shared" si="30"/>
        <v>1.1098717517359699E-2</v>
      </c>
      <c r="M72" s="5">
        <f t="shared" si="31"/>
        <v>1.0765755991838908E-2</v>
      </c>
      <c r="N72" s="5">
        <f t="shared" si="31"/>
        <v>1.0432794466318118E-2</v>
      </c>
      <c r="O72" s="5">
        <f t="shared" si="31"/>
        <v>9.7668714152765353E-3</v>
      </c>
      <c r="P72" s="5">
        <f t="shared" si="31"/>
        <v>9.100948364234954E-3</v>
      </c>
      <c r="Q72" s="5">
        <f t="shared" si="31"/>
        <v>8.4350253131933728E-3</v>
      </c>
      <c r="R72" s="5">
        <f t="shared" si="32"/>
        <v>7.7691022621517907E-3</v>
      </c>
      <c r="S72" s="5"/>
      <c r="T72" s="5"/>
      <c r="U72" s="5"/>
      <c r="V72" s="5"/>
      <c r="W72" s="5"/>
      <c r="X72" s="5" t="s">
        <v>98</v>
      </c>
      <c r="Y72" s="77" t="str">
        <f t="shared" si="33"/>
        <v>CHA</v>
      </c>
      <c r="Z72" s="5">
        <f t="shared" si="35"/>
        <v>6.5359114268896013E-2</v>
      </c>
      <c r="AA72" s="5">
        <f t="shared" si="36"/>
        <v>5.8747609895122913E-2</v>
      </c>
      <c r="AB72" s="5">
        <f t="shared" si="37"/>
        <v>2.2197435034719399E-2</v>
      </c>
      <c r="AC72" s="5">
        <f t="shared" si="38"/>
        <v>2.619573078631482E-3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9.9480289433422995E-3</v>
      </c>
      <c r="E73" s="5">
        <f t="shared" si="34"/>
        <v>9.9480289433422995E-3</v>
      </c>
      <c r="F73" s="5">
        <f t="shared" si="27"/>
        <v>9.9480289433422995E-3</v>
      </c>
      <c r="G73" s="5">
        <f t="shared" si="34"/>
        <v>9.9480289433422995E-3</v>
      </c>
      <c r="H73" s="5">
        <f t="shared" si="28"/>
        <v>9.9480289433422995E-3</v>
      </c>
      <c r="I73" s="5">
        <f t="shared" si="29"/>
        <v>9.9480289433422995E-3</v>
      </c>
      <c r="J73" s="5">
        <f t="shared" si="29"/>
        <v>9.9480289433422995E-3</v>
      </c>
      <c r="K73" s="5">
        <f t="shared" si="29"/>
        <v>9.9480289433422995E-3</v>
      </c>
      <c r="L73" s="5">
        <f t="shared" si="30"/>
        <v>9.9480289433422995E-3</v>
      </c>
      <c r="M73" s="5">
        <f t="shared" si="31"/>
        <v>9.8485486539088771E-3</v>
      </c>
      <c r="N73" s="5">
        <f t="shared" si="31"/>
        <v>9.7490683644754546E-3</v>
      </c>
      <c r="O73" s="5">
        <f t="shared" si="31"/>
        <v>9.5501077856086081E-3</v>
      </c>
      <c r="P73" s="5">
        <f t="shared" si="31"/>
        <v>9.3511472067417632E-3</v>
      </c>
      <c r="Q73" s="5">
        <f t="shared" si="31"/>
        <v>9.1521866278749166E-3</v>
      </c>
      <c r="R73" s="5">
        <f t="shared" si="32"/>
        <v>8.9532260490080701E-3</v>
      </c>
      <c r="S73" s="5"/>
      <c r="T73" s="5"/>
      <c r="U73" s="5"/>
      <c r="V73" s="5"/>
      <c r="W73" s="5"/>
      <c r="X73" s="5" t="s">
        <v>89</v>
      </c>
      <c r="Y73" s="77" t="str">
        <f t="shared" si="33"/>
        <v>CHA</v>
      </c>
      <c r="Z73" s="5">
        <f t="shared" si="35"/>
        <v>0.17685384788164088</v>
      </c>
      <c r="AA73" s="5">
        <f t="shared" si="36"/>
        <v>0.10531359549871577</v>
      </c>
      <c r="AB73" s="5">
        <f t="shared" si="37"/>
        <v>1.9896057886684599E-2</v>
      </c>
      <c r="AC73" s="5">
        <f t="shared" si="38"/>
        <v>2.8422939838120857E-3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34"/>
        <v>0.52812499999999996</v>
      </c>
      <c r="F74" s="5">
        <f t="shared" si="27"/>
        <v>5.6250000000000001E-2</v>
      </c>
      <c r="G74" s="5">
        <f t="shared" si="34"/>
        <v>6.8750000000000006E-2</v>
      </c>
      <c r="H74" s="5">
        <f t="shared" si="28"/>
        <v>8.1250000000000003E-2</v>
      </c>
      <c r="I74" s="5">
        <f t="shared" si="29"/>
        <v>0.18593750000000001</v>
      </c>
      <c r="J74" s="5">
        <f t="shared" si="29"/>
        <v>0.29062500000000002</v>
      </c>
      <c r="K74" s="5">
        <f t="shared" si="29"/>
        <v>0.39531250000000001</v>
      </c>
      <c r="L74" s="5">
        <f t="shared" si="30"/>
        <v>0.5</v>
      </c>
      <c r="M74" s="5">
        <f t="shared" si="31"/>
        <v>0.84000000000000008</v>
      </c>
      <c r="N74" s="5">
        <f t="shared" si="31"/>
        <v>1.1800000000000002</v>
      </c>
      <c r="O74" s="5">
        <f t="shared" si="31"/>
        <v>1.86</v>
      </c>
      <c r="P74" s="5">
        <f t="shared" si="31"/>
        <v>2.54</v>
      </c>
      <c r="Q74" s="5">
        <f t="shared" si="31"/>
        <v>3.22</v>
      </c>
      <c r="R74" s="5">
        <f t="shared" si="32"/>
        <v>3.9</v>
      </c>
      <c r="S74" s="5"/>
      <c r="T74" s="5"/>
      <c r="U74" s="5"/>
      <c r="V74" s="5"/>
      <c r="W74" s="5"/>
      <c r="X74" s="5" t="s">
        <v>90</v>
      </c>
      <c r="Y74" s="77" t="str">
        <f t="shared" si="33"/>
        <v>CHA</v>
      </c>
      <c r="Z74" s="5">
        <f t="shared" si="35"/>
        <v>1</v>
      </c>
      <c r="AA74" s="5">
        <f t="shared" si="36"/>
        <v>0.86014321862193943</v>
      </c>
      <c r="AB74" s="5">
        <f t="shared" si="37"/>
        <v>1</v>
      </c>
      <c r="AC74" s="5">
        <f t="shared" si="38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0.12605227479242501</v>
      </c>
      <c r="E75" s="5">
        <f t="shared" si="34"/>
        <v>6.4010920793028322E-2</v>
      </c>
      <c r="F75" s="5">
        <f t="shared" si="27"/>
        <v>1.9695667936316407E-3</v>
      </c>
      <c r="G75" s="5">
        <f t="shared" si="34"/>
        <v>2.4028714882306013E-3</v>
      </c>
      <c r="H75" s="5">
        <f t="shared" si="28"/>
        <v>2.836176182829562E-3</v>
      </c>
      <c r="I75" s="5">
        <f t="shared" si="29"/>
        <v>5.9087003808949217E-3</v>
      </c>
      <c r="J75" s="5">
        <f t="shared" si="29"/>
        <v>8.981224578960282E-3</v>
      </c>
      <c r="K75" s="5">
        <f t="shared" si="29"/>
        <v>1.205374877702564E-2</v>
      </c>
      <c r="L75" s="5">
        <f t="shared" si="30"/>
        <v>1.5126272975091001E-2</v>
      </c>
      <c r="M75" s="5">
        <f t="shared" si="31"/>
        <v>2.6218873156824404E-2</v>
      </c>
      <c r="N75" s="5">
        <f t="shared" si="31"/>
        <v>3.7311473338557805E-2</v>
      </c>
      <c r="O75" s="5">
        <f t="shared" si="31"/>
        <v>5.9496673702024605E-2</v>
      </c>
      <c r="P75" s="5">
        <f t="shared" si="31"/>
        <v>8.1681874065491406E-2</v>
      </c>
      <c r="Q75" s="5">
        <f t="shared" si="31"/>
        <v>0.10386707442895822</v>
      </c>
      <c r="R75" s="5">
        <f t="shared" si="32"/>
        <v>0.12605227479242501</v>
      </c>
      <c r="S75" s="5"/>
      <c r="T75" s="5"/>
      <c r="U75" s="5"/>
      <c r="V75" s="5"/>
      <c r="W75" s="5"/>
      <c r="X75" s="5" t="s">
        <v>91</v>
      </c>
      <c r="Y75" s="77" t="str">
        <f t="shared" si="33"/>
        <v>CHA</v>
      </c>
      <c r="Z75" s="5">
        <f t="shared" si="35"/>
        <v>3.5014520775673609E-2</v>
      </c>
      <c r="AA75" s="5">
        <f t="shared" si="36"/>
        <v>3.0024833359728068E-2</v>
      </c>
      <c r="AB75" s="5">
        <f t="shared" si="37"/>
        <v>3.0252545950182001E-2</v>
      </c>
      <c r="AC75" s="5">
        <f t="shared" si="38"/>
        <v>3.2256855412719942E-2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0.75568810626837701</v>
      </c>
      <c r="E76" s="5">
        <f t="shared" si="34"/>
        <v>0.40145930645507527</v>
      </c>
      <c r="F76" s="5">
        <f t="shared" si="27"/>
        <v>4.7230506641773563E-2</v>
      </c>
      <c r="G76" s="5">
        <f t="shared" si="34"/>
        <v>7.0845759962660348E-2</v>
      </c>
      <c r="H76" s="5">
        <f t="shared" si="28"/>
        <v>9.4461013283547127E-2</v>
      </c>
      <c r="I76" s="5">
        <f t="shared" si="29"/>
        <v>0.12988389326487731</v>
      </c>
      <c r="J76" s="5">
        <f t="shared" si="29"/>
        <v>0.16530677324620746</v>
      </c>
      <c r="K76" s="5">
        <f t="shared" si="29"/>
        <v>0.20072965322753764</v>
      </c>
      <c r="L76" s="5">
        <f t="shared" si="30"/>
        <v>0.23615253320886781</v>
      </c>
      <c r="M76" s="5">
        <f t="shared" si="31"/>
        <v>0.23615253320886784</v>
      </c>
      <c r="N76" s="5">
        <f t="shared" si="31"/>
        <v>0.23615253320886781</v>
      </c>
      <c r="O76" s="5">
        <f t="shared" si="31"/>
        <v>0.23615253320886781</v>
      </c>
      <c r="P76" s="5">
        <f t="shared" si="31"/>
        <v>0.23615253320886781</v>
      </c>
      <c r="Q76" s="5">
        <f t="shared" si="31"/>
        <v>0.23615253320886781</v>
      </c>
      <c r="R76" s="5">
        <f t="shared" si="32"/>
        <v>0.23615253320886781</v>
      </c>
      <c r="S76" s="5"/>
      <c r="T76" s="5"/>
      <c r="U76" s="5"/>
      <c r="V76" s="5"/>
      <c r="W76" s="5"/>
      <c r="X76" s="5" t="s">
        <v>92</v>
      </c>
      <c r="Y76" s="77" t="str">
        <f>Y75</f>
        <v>CHA</v>
      </c>
      <c r="Z76" s="5">
        <f t="shared" si="35"/>
        <v>0.8396534514093078</v>
      </c>
      <c r="AA76" s="5">
        <f t="shared" si="36"/>
        <v>1</v>
      </c>
      <c r="AB76" s="5">
        <f t="shared" si="37"/>
        <v>0.47230506641773562</v>
      </c>
      <c r="AC76" s="5">
        <f t="shared" si="38"/>
        <v>7.3339296027598699E-2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9">D69*D57^$D$53+D70*D58^$D$53</f>
        <v>190.39763021453098</v>
      </c>
      <c r="E78" s="39">
        <f t="shared" si="39"/>
        <v>99.73285438922079</v>
      </c>
      <c r="F78" s="39">
        <f t="shared" si="39"/>
        <v>31.948260332158934</v>
      </c>
      <c r="G78" s="39">
        <f t="shared" si="39"/>
        <v>24.253813149962873</v>
      </c>
      <c r="H78" s="39">
        <f t="shared" si="39"/>
        <v>19.046011709545795</v>
      </c>
      <c r="I78" s="39">
        <f t="shared" si="39"/>
        <v>15.90590295764456</v>
      </c>
      <c r="J78" s="39">
        <f t="shared" si="39"/>
        <v>13.810953886066775</v>
      </c>
      <c r="K78" s="39">
        <f t="shared" si="39"/>
        <v>12.067126669283889</v>
      </c>
      <c r="L78" s="39">
        <f t="shared" si="39"/>
        <v>10.761274340485413</v>
      </c>
      <c r="M78" s="39">
        <f t="shared" si="39"/>
        <v>9.9545565101565447</v>
      </c>
      <c r="N78" s="39">
        <f t="shared" si="39"/>
        <v>9.2571372602741846</v>
      </c>
      <c r="O78" s="39">
        <f t="shared" si="39"/>
        <v>7.9898172818342861</v>
      </c>
      <c r="P78" s="39">
        <f t="shared" si="39"/>
        <v>7.0287408352864915</v>
      </c>
      <c r="Q78" s="39">
        <f t="shared" si="39"/>
        <v>6.2865912385763849</v>
      </c>
      <c r="R78" s="39">
        <f t="shared" si="39"/>
        <v>5.6987210278587517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40">D71*D59^$D$54+D72*D60^$D$54+D73*D61^$D$54+D76*D64^$D$54+D74*D62^$D$54+D75*D63^$D$54</f>
        <v>1503.4979107305435</v>
      </c>
      <c r="E79" s="39">
        <f t="shared" si="40"/>
        <v>572.50724228985268</v>
      </c>
      <c r="F79" s="39">
        <f t="shared" si="40"/>
        <v>39.475372663305954</v>
      </c>
      <c r="G79" s="39">
        <f t="shared" si="40"/>
        <v>40.05105928549974</v>
      </c>
      <c r="H79" s="39">
        <f t="shared" si="40"/>
        <v>39.847080686824157</v>
      </c>
      <c r="I79" s="39">
        <f t="shared" si="40"/>
        <v>43.921217594434935</v>
      </c>
      <c r="J79" s="39">
        <f t="shared" si="40"/>
        <v>46.512025068915008</v>
      </c>
      <c r="K79" s="39">
        <f t="shared" si="40"/>
        <v>46.992096138231034</v>
      </c>
      <c r="L79" s="39">
        <f t="shared" si="40"/>
        <v>47.278497432653758</v>
      </c>
      <c r="M79" s="39">
        <f t="shared" si="40"/>
        <v>42.1787130586034</v>
      </c>
      <c r="N79" s="39">
        <f t="shared" si="40"/>
        <v>38.03781196206711</v>
      </c>
      <c r="O79" s="39">
        <f t="shared" si="40"/>
        <v>31.267100532516203</v>
      </c>
      <c r="P79" s="39">
        <f t="shared" si="40"/>
        <v>26.632583944257558</v>
      </c>
      <c r="Q79" s="39">
        <f t="shared" si="40"/>
        <v>23.401395059199871</v>
      </c>
      <c r="R79" s="39">
        <f t="shared" si="40"/>
        <v>20.798905051131488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0.80916030534351147</v>
      </c>
      <c r="G84" s="44">
        <f t="shared" ref="G84:G92" si="41">F109</f>
        <v>0.81475330173236649</v>
      </c>
      <c r="H84" s="45">
        <f>F84-G84</f>
        <v>-5.5929963888550205E-3</v>
      </c>
      <c r="I84" s="5"/>
      <c r="J84" s="43">
        <f>J86/(J86+J87)</f>
        <v>0.79999999999999993</v>
      </c>
      <c r="K84" s="44">
        <f t="shared" ref="K84:K92" si="42">H109</f>
        <v>0.87281597635230335</v>
      </c>
      <c r="L84" s="45">
        <f>J84-K84</f>
        <v>-7.2815976352303413E-2</v>
      </c>
      <c r="M84" s="5"/>
      <c r="N84" s="5"/>
      <c r="O84" s="43">
        <f>O86/(O86+O87)</f>
        <v>0.82857142857142863</v>
      </c>
      <c r="P84" s="44">
        <f t="shared" ref="P84:P92" si="43">L109</f>
        <v>0.92903422090379062</v>
      </c>
      <c r="Q84" s="45">
        <f>O84-P84</f>
        <v>-0.10046279233236199</v>
      </c>
      <c r="R84" s="5"/>
      <c r="S84" s="5"/>
      <c r="T84" s="43">
        <f>T86/(T86+T87)</f>
        <v>0.84848484848484851</v>
      </c>
      <c r="U84" s="44">
        <f t="shared" ref="U84:U92" si="44">R109</f>
        <v>0.96108762101672596</v>
      </c>
      <c r="V84" s="45">
        <f>T84-U84</f>
        <v>-0.11260277253187745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0.19083969465648856</v>
      </c>
      <c r="G85" s="47">
        <f t="shared" si="41"/>
        <v>0.18524669826763343</v>
      </c>
      <c r="H85" s="48">
        <f t="shared" ref="H85:H92" si="45">F85-G85</f>
        <v>5.5929963888551315E-3</v>
      </c>
      <c r="I85" s="10"/>
      <c r="J85" s="46">
        <f>J87/(J86+J87)</f>
        <v>0.19999999999999998</v>
      </c>
      <c r="K85" s="47">
        <f t="shared" si="42"/>
        <v>0.12718402364769657</v>
      </c>
      <c r="L85" s="48">
        <f t="shared" ref="L85:L92" si="46">J85-K85</f>
        <v>7.2815976352303413E-2</v>
      </c>
      <c r="M85" s="10"/>
      <c r="N85" s="10"/>
      <c r="O85" s="46">
        <f>O87/(O86+O87)</f>
        <v>0.1714285714285714</v>
      </c>
      <c r="P85" s="47">
        <f t="shared" si="43"/>
        <v>7.0965779096209436E-2</v>
      </c>
      <c r="Q85" s="48">
        <f t="shared" ref="Q85:Q92" si="47">O85-P85</f>
        <v>0.10046279233236197</v>
      </c>
      <c r="R85" s="10"/>
      <c r="S85" s="10"/>
      <c r="T85" s="46">
        <f>T87/(T86+T87)</f>
        <v>0.15151515151515155</v>
      </c>
      <c r="U85" s="47">
        <f t="shared" si="44"/>
        <v>3.8912378983274057E-2</v>
      </c>
      <c r="V85" s="48">
        <f t="shared" ref="V85:V92" si="48">T85-U85</f>
        <v>0.11260277253187749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0.62079062957540265</v>
      </c>
      <c r="G86" s="44">
        <f t="shared" si="41"/>
        <v>0.71910848584660325</v>
      </c>
      <c r="H86" s="45">
        <f t="shared" si="45"/>
        <v>-9.8317856271200599E-2</v>
      </c>
      <c r="I86" s="5"/>
      <c r="J86" s="73">
        <f>H18/SUM(H18:H24)</f>
        <v>0.61164573479040951</v>
      </c>
      <c r="K86" s="44">
        <f t="shared" si="42"/>
        <v>0.78613477677611887</v>
      </c>
      <c r="L86" s="45">
        <f t="shared" si="46"/>
        <v>-0.17448904198570936</v>
      </c>
      <c r="M86" s="5"/>
      <c r="N86" s="5"/>
      <c r="O86" s="73">
        <f>I18/SUM(I18:I24)</f>
        <v>0.61570471651044045</v>
      </c>
      <c r="P86" s="44">
        <f t="shared" si="43"/>
        <v>0.82367442307067529</v>
      </c>
      <c r="Q86" s="45">
        <f t="shared" si="47"/>
        <v>-0.20796970656023483</v>
      </c>
      <c r="R86" s="5"/>
      <c r="S86" s="5"/>
      <c r="T86" s="49">
        <f>J18/SUM(J18:J24)</f>
        <v>0.62155922571479294</v>
      </c>
      <c r="U86" s="44">
        <f t="shared" si="44"/>
        <v>0.79904942576936322</v>
      </c>
      <c r="V86" s="45">
        <f t="shared" si="48"/>
        <v>-0.17749020005457028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0.14641288433382138</v>
      </c>
      <c r="G87" s="47">
        <f t="shared" si="41"/>
        <v>0.16350037786416807</v>
      </c>
      <c r="H87" s="48">
        <f t="shared" si="45"/>
        <v>-1.7087493530346692E-2</v>
      </c>
      <c r="I87" s="10"/>
      <c r="J87" s="74">
        <f>H19/SUM(H18:H24)</f>
        <v>0.15291143369760238</v>
      </c>
      <c r="K87" s="47">
        <f t="shared" si="42"/>
        <v>0.11455310941674735</v>
      </c>
      <c r="L87" s="48">
        <f t="shared" si="46"/>
        <v>3.8358324280855033E-2</v>
      </c>
      <c r="M87" s="10"/>
      <c r="N87" s="10"/>
      <c r="O87" s="74">
        <f>I19/SUM(I18:I24)</f>
        <v>0.12738718272629801</v>
      </c>
      <c r="P87" s="47">
        <f t="shared" si="43"/>
        <v>6.2917700811889216E-2</v>
      </c>
      <c r="Q87" s="48">
        <f t="shared" si="47"/>
        <v>6.4469481914408794E-2</v>
      </c>
      <c r="R87" s="10"/>
      <c r="S87" s="10"/>
      <c r="T87" s="50">
        <f>J19/SUM(J18:J24)</f>
        <v>0.11099271887764162</v>
      </c>
      <c r="U87" s="47">
        <f t="shared" si="44"/>
        <v>3.2351799567465096E-2</v>
      </c>
      <c r="V87" s="48">
        <f t="shared" si="48"/>
        <v>7.8640919310176527E-2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8.2772083943387018E-2</v>
      </c>
      <c r="G88" s="51">
        <f t="shared" si="41"/>
        <v>5.0958907461131026E-4</v>
      </c>
      <c r="H88" s="45">
        <f t="shared" si="45"/>
        <v>8.226249486877571E-2</v>
      </c>
      <c r="I88" s="5"/>
      <c r="J88" s="80">
        <f>H20/SUM(H18:H24)</f>
        <v>6.3611156418202586E-2</v>
      </c>
      <c r="K88" s="51">
        <f t="shared" si="42"/>
        <v>2.7853282337938405E-4</v>
      </c>
      <c r="L88" s="45">
        <f t="shared" si="46"/>
        <v>6.3332623594823195E-2</v>
      </c>
      <c r="M88" s="5"/>
      <c r="N88" s="5"/>
      <c r="O88" s="73">
        <f>I20/SUM(I18:I24)</f>
        <v>5.4670332586702897E-2</v>
      </c>
      <c r="P88" s="51">
        <f t="shared" si="43"/>
        <v>1.1098986190302789E-4</v>
      </c>
      <c r="Q88" s="45">
        <f t="shared" si="47"/>
        <v>5.455934272479987E-2</v>
      </c>
      <c r="R88" s="5"/>
      <c r="S88" s="5"/>
      <c r="T88" s="49">
        <f>J20/SUM(J18:J24)</f>
        <v>5.6606286627597223E-2</v>
      </c>
      <c r="U88" s="51">
        <f t="shared" si="44"/>
        <v>3.4344069943940541E-5</v>
      </c>
      <c r="V88" s="45">
        <f t="shared" si="48"/>
        <v>5.6571942557653285E-2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3.6212786725231823E-2</v>
      </c>
      <c r="G89" s="51">
        <f t="shared" si="41"/>
        <v>2.5688204208494929E-2</v>
      </c>
      <c r="H89" s="45">
        <f t="shared" si="45"/>
        <v>1.0524582516736894E-2</v>
      </c>
      <c r="I89" s="5"/>
      <c r="J89" s="80">
        <f>H21/SUM(H18:H24)</f>
        <v>5.097047789920079E-2</v>
      </c>
      <c r="K89" s="51">
        <f t="shared" si="42"/>
        <v>3.9009513450398062E-2</v>
      </c>
      <c r="L89" s="45">
        <f t="shared" si="46"/>
        <v>1.1960964448802729E-2</v>
      </c>
      <c r="M89" s="5"/>
      <c r="N89" s="5"/>
      <c r="O89" s="73">
        <f>I21/SUM(I18:I24)</f>
        <v>7.4309189923673843E-2</v>
      </c>
      <c r="P89" s="51">
        <f t="shared" si="43"/>
        <v>5.3062043862563232E-2</v>
      </c>
      <c r="Q89" s="45">
        <f t="shared" si="47"/>
        <v>2.1247146061110611E-2</v>
      </c>
      <c r="R89" s="5"/>
      <c r="S89" s="5"/>
      <c r="T89" s="49">
        <f>J21/SUM(J18:J24)</f>
        <v>9.9893446989877455E-2</v>
      </c>
      <c r="U89" s="51">
        <f t="shared" si="44"/>
        <v>6.3832530724306294E-2</v>
      </c>
      <c r="V89" s="45">
        <f t="shared" si="48"/>
        <v>3.6060916265571161E-2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6.2079062957540267E-2</v>
      </c>
      <c r="G90" s="51">
        <f t="shared" si="41"/>
        <v>5.4032911779517051E-2</v>
      </c>
      <c r="H90" s="45">
        <f t="shared" si="45"/>
        <v>8.0461511780232156E-3</v>
      </c>
      <c r="I90" s="5"/>
      <c r="J90" s="80">
        <f>H22/SUM(H18:H24)</f>
        <v>7.421301582123635E-2</v>
      </c>
      <c r="K90" s="51">
        <f t="shared" si="42"/>
        <v>4.4103786211373584E-2</v>
      </c>
      <c r="L90" s="45">
        <f t="shared" si="46"/>
        <v>3.0109229609862766E-2</v>
      </c>
      <c r="M90" s="5"/>
      <c r="N90" s="5"/>
      <c r="O90" s="73">
        <f>I22/SUM(I18:I24)</f>
        <v>8.7472532138724635E-2</v>
      </c>
      <c r="P90" s="51">
        <f t="shared" si="43"/>
        <v>4.2143794533105579E-2</v>
      </c>
      <c r="Q90" s="45">
        <f t="shared" si="47"/>
        <v>4.5328737605619056E-2</v>
      </c>
      <c r="R90" s="5"/>
      <c r="S90" s="5"/>
      <c r="T90" s="49">
        <f>J22/SUM(J18:J24)</f>
        <v>9.0570058604155554E-2</v>
      </c>
      <c r="U90" s="51">
        <f t="shared" si="44"/>
        <v>6.2588330708367806E-2</v>
      </c>
      <c r="V90" s="45">
        <f t="shared" si="48"/>
        <v>2.7981727895787747E-2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1.0346510492923377E-2</v>
      </c>
      <c r="G91" s="51">
        <f t="shared" si="41"/>
        <v>1.7964410241739136E-2</v>
      </c>
      <c r="H91" s="45">
        <f t="shared" si="45"/>
        <v>-7.6178997488157586E-3</v>
      </c>
      <c r="I91" s="5"/>
      <c r="J91" s="80">
        <f>H23/SUM(H18:H24)</f>
        <v>2.2263904746370907E-2</v>
      </c>
      <c r="K91" s="51">
        <f t="shared" si="42"/>
        <v>7.7085695609721621E-3</v>
      </c>
      <c r="L91" s="45">
        <f t="shared" si="46"/>
        <v>1.4555335185398744E-2</v>
      </c>
      <c r="M91" s="5"/>
      <c r="N91" s="5"/>
      <c r="O91" s="73">
        <f>I23/SUM(I18:I24)</f>
        <v>1.9681319731213044E-2</v>
      </c>
      <c r="P91" s="51">
        <f t="shared" si="43"/>
        <v>9.4065744327354716E-3</v>
      </c>
      <c r="Q91" s="45">
        <f t="shared" si="47"/>
        <v>1.0274745298477573E-2</v>
      </c>
      <c r="R91" s="5"/>
      <c r="S91" s="5"/>
      <c r="T91" s="49">
        <f>J23/SUM(J18:J24)</f>
        <v>1.01891315929675E-2</v>
      </c>
      <c r="U91" s="51">
        <f t="shared" si="44"/>
        <v>2.1216464154275323E-2</v>
      </c>
      <c r="V91" s="45">
        <f t="shared" si="48"/>
        <v>-1.1027332561307822E-2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4.1386041971693509E-2</v>
      </c>
      <c r="G92" s="51">
        <f t="shared" si="41"/>
        <v>1.9196020984866106E-2</v>
      </c>
      <c r="H92" s="45">
        <f t="shared" si="45"/>
        <v>2.2190020986827402E-2</v>
      </c>
      <c r="I92" s="5"/>
      <c r="J92" s="80">
        <f>H24/SUM(H18:H24)</f>
        <v>2.4384276626977657E-2</v>
      </c>
      <c r="K92" s="51">
        <f t="shared" si="42"/>
        <v>8.2117117610104665E-3</v>
      </c>
      <c r="L92" s="45">
        <f t="shared" si="46"/>
        <v>1.6172564865967191E-2</v>
      </c>
      <c r="M92" s="5"/>
      <c r="N92" s="5"/>
      <c r="O92" s="73">
        <f>I24/SUM(I18:I24)</f>
        <v>2.0774726382947101E-2</v>
      </c>
      <c r="P92" s="51">
        <f t="shared" si="43"/>
        <v>8.6844734271281747E-3</v>
      </c>
      <c r="Q92" s="45">
        <f t="shared" si="47"/>
        <v>1.2090252955818927E-2</v>
      </c>
      <c r="R92" s="5"/>
      <c r="S92" s="5"/>
      <c r="T92" s="49">
        <f>J24/SUM(J18:J24)</f>
        <v>1.01891315929675E-2</v>
      </c>
      <c r="U92" s="51">
        <f t="shared" si="44"/>
        <v>2.0927105006278299E-2</v>
      </c>
      <c r="V92" s="45">
        <f t="shared" si="48"/>
        <v>-1.0737973413310798E-2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0.99999999999999978</v>
      </c>
      <c r="H94" s="5"/>
      <c r="I94" s="5"/>
      <c r="J94" s="45">
        <f>SUM(J86:J92)</f>
        <v>1.0000000000000002</v>
      </c>
      <c r="K94" s="45">
        <f>SUM(K86:K92)</f>
        <v>0.99999999999999989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0.99999999999999989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9">D69*D57^$D$53/D78</f>
        <v>0.26677618851288121</v>
      </c>
      <c r="E109" s="58">
        <f t="shared" si="49"/>
        <v>0.38820015065545693</v>
      </c>
      <c r="F109" s="58">
        <f t="shared" si="49"/>
        <v>0.81475330173236649</v>
      </c>
      <c r="G109" s="58">
        <f t="shared" si="49"/>
        <v>0.84188073876995206</v>
      </c>
      <c r="H109" s="58">
        <f t="shared" si="49"/>
        <v>0.87281597635230335</v>
      </c>
      <c r="I109" s="58">
        <f t="shared" si="49"/>
        <v>0.88487666100234064</v>
      </c>
      <c r="J109" s="58">
        <f t="shared" si="49"/>
        <v>0.89955498245373966</v>
      </c>
      <c r="K109" s="58">
        <f t="shared" si="49"/>
        <v>0.91394431902181905</v>
      </c>
      <c r="L109" s="58">
        <f t="shared" si="49"/>
        <v>0.92903422090379062</v>
      </c>
      <c r="M109" s="58">
        <f t="shared" si="49"/>
        <v>0.93181288464103884</v>
      </c>
      <c r="N109" s="58">
        <f t="shared" si="49"/>
        <v>0.93481687835524951</v>
      </c>
      <c r="O109" s="58">
        <f t="shared" si="49"/>
        <v>0.9411833494993036</v>
      </c>
      <c r="P109" s="58">
        <f t="shared" si="49"/>
        <v>0.94769016348144619</v>
      </c>
      <c r="Q109" s="58">
        <f t="shared" si="49"/>
        <v>0.95426927244775128</v>
      </c>
      <c r="R109" s="58">
        <f t="shared" si="49"/>
        <v>0.96108762101672596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50">D70*D58^$D$53/D78</f>
        <v>0.73322381148711868</v>
      </c>
      <c r="E110" s="58">
        <f t="shared" si="50"/>
        <v>0.61179984934454301</v>
      </c>
      <c r="F110" s="58">
        <f t="shared" si="50"/>
        <v>0.18524669826763343</v>
      </c>
      <c r="G110" s="58">
        <f t="shared" si="50"/>
        <v>0.15811926123004791</v>
      </c>
      <c r="H110" s="58">
        <f t="shared" si="50"/>
        <v>0.12718402364769657</v>
      </c>
      <c r="I110" s="58">
        <f t="shared" si="50"/>
        <v>0.11512333899765934</v>
      </c>
      <c r="J110" s="58">
        <f t="shared" si="50"/>
        <v>0.10044501754626044</v>
      </c>
      <c r="K110" s="58">
        <f t="shared" si="50"/>
        <v>8.6055680978181018E-2</v>
      </c>
      <c r="L110" s="58">
        <f t="shared" si="50"/>
        <v>7.0965779096209436E-2</v>
      </c>
      <c r="M110" s="58">
        <f t="shared" si="50"/>
        <v>6.8187115358961076E-2</v>
      </c>
      <c r="N110" s="58">
        <f t="shared" si="50"/>
        <v>6.5183121644750597E-2</v>
      </c>
      <c r="O110" s="58">
        <f t="shared" si="50"/>
        <v>5.8816650500696448E-2</v>
      </c>
      <c r="P110" s="58">
        <f t="shared" si="50"/>
        <v>5.2309836518553823E-2</v>
      </c>
      <c r="Q110" s="58">
        <f t="shared" si="50"/>
        <v>4.5730727552248829E-2</v>
      </c>
      <c r="R110" s="58">
        <f t="shared" si="50"/>
        <v>3.8912378983274057E-2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51">D76*D64^$D$54/D$79*D109</f>
        <v>0.22978816437436295</v>
      </c>
      <c r="E111" s="59">
        <f t="shared" si="51"/>
        <v>0.34002303575449472</v>
      </c>
      <c r="F111" s="59">
        <f t="shared" si="51"/>
        <v>0.71910848584660325</v>
      </c>
      <c r="G111" s="59">
        <f t="shared" si="51"/>
        <v>0.75282676873244647</v>
      </c>
      <c r="H111" s="59">
        <f t="shared" si="51"/>
        <v>0.78613477677611887</v>
      </c>
      <c r="I111" s="59">
        <f t="shared" si="51"/>
        <v>0.79075491728972136</v>
      </c>
      <c r="J111" s="59">
        <f t="shared" si="51"/>
        <v>0.79998907555803933</v>
      </c>
      <c r="K111" s="59">
        <f t="shared" si="51"/>
        <v>0.81152174795769705</v>
      </c>
      <c r="L111" s="59">
        <f t="shared" si="51"/>
        <v>0.82367442307067529</v>
      </c>
      <c r="M111" s="59">
        <f t="shared" si="51"/>
        <v>0.81882878794833425</v>
      </c>
      <c r="N111" s="59">
        <f t="shared" si="51"/>
        <v>0.8148964957499315</v>
      </c>
      <c r="O111" s="59">
        <f t="shared" si="51"/>
        <v>0.80580486486551917</v>
      </c>
      <c r="P111" s="59">
        <f t="shared" si="51"/>
        <v>0.80115885634037631</v>
      </c>
      <c r="Q111" s="59">
        <f t="shared" si="51"/>
        <v>0.79663552789154868</v>
      </c>
      <c r="R111" s="59">
        <f t="shared" si="51"/>
        <v>0.79904942576936322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52">D76*D64^$D$54/D$79*D110</f>
        <v>0.63156368885997349</v>
      </c>
      <c r="E112" s="59">
        <f t="shared" si="52"/>
        <v>0.53587316155604847</v>
      </c>
      <c r="F112" s="59">
        <f t="shared" si="52"/>
        <v>0.16350037786416807</v>
      </c>
      <c r="G112" s="59">
        <f t="shared" si="52"/>
        <v>0.14139343855294667</v>
      </c>
      <c r="H112" s="59">
        <f t="shared" si="52"/>
        <v>0.11455310941674735</v>
      </c>
      <c r="I112" s="59">
        <f t="shared" si="52"/>
        <v>0.10287800596310434</v>
      </c>
      <c r="J112" s="59">
        <f t="shared" si="52"/>
        <v>8.9327409995615517E-2</v>
      </c>
      <c r="K112" s="59">
        <f t="shared" si="52"/>
        <v>7.6411719177649565E-2</v>
      </c>
      <c r="L112" s="59">
        <f t="shared" si="52"/>
        <v>6.2917700811889216E-2</v>
      </c>
      <c r="M112" s="59">
        <f t="shared" si="52"/>
        <v>5.9919297042753436E-2</v>
      </c>
      <c r="N112" s="59">
        <f t="shared" si="52"/>
        <v>5.6821286222180335E-2</v>
      </c>
      <c r="O112" s="59">
        <f t="shared" si="52"/>
        <v>5.0356546504748002E-2</v>
      </c>
      <c r="P112" s="59">
        <f t="shared" si="52"/>
        <v>4.4221719730213403E-2</v>
      </c>
      <c r="Q112" s="59">
        <f t="shared" si="52"/>
        <v>3.8176564347507068E-2</v>
      </c>
      <c r="R112" s="59">
        <f t="shared" si="52"/>
        <v>3.2351799567465096E-2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53">D71*D59^$D$54/D$79</f>
        <v>1.7062393024893799E-3</v>
      </c>
      <c r="E113" s="59">
        <f t="shared" si="53"/>
        <v>1.5461194443263672E-3</v>
      </c>
      <c r="F113" s="59">
        <f t="shared" si="53"/>
        <v>5.0958907461131026E-4</v>
      </c>
      <c r="G113" s="59">
        <f t="shared" si="53"/>
        <v>3.6922413352131496E-4</v>
      </c>
      <c r="H113" s="59">
        <f t="shared" si="53"/>
        <v>2.7853282337938405E-4</v>
      </c>
      <c r="I113" s="59">
        <f t="shared" si="53"/>
        <v>1.9942884297050091E-4</v>
      </c>
      <c r="J113" s="59">
        <f t="shared" si="53"/>
        <v>1.5474361016889972E-4</v>
      </c>
      <c r="K113" s="59">
        <f t="shared" si="53"/>
        <v>1.2834789014643327E-4</v>
      </c>
      <c r="L113" s="59">
        <f t="shared" si="53"/>
        <v>1.1098986190302789E-4</v>
      </c>
      <c r="M113" s="59">
        <f t="shared" si="53"/>
        <v>9.9140612706506505E-5</v>
      </c>
      <c r="N113" s="59">
        <f t="shared" si="53"/>
        <v>8.8581531825975861E-5</v>
      </c>
      <c r="O113" s="59">
        <f t="shared" si="53"/>
        <v>6.9913361868689995E-5</v>
      </c>
      <c r="P113" s="59">
        <f t="shared" si="53"/>
        <v>5.4984280945913222E-5</v>
      </c>
      <c r="Q113" s="59">
        <f t="shared" si="53"/>
        <v>4.3397947408287372E-5</v>
      </c>
      <c r="R113" s="60">
        <f t="shared" si="53"/>
        <v>3.4344069943940541E-5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54">D72*D60^$D$54/D$79</f>
        <v>1.4472614793259637E-2</v>
      </c>
      <c r="E114" s="59">
        <f t="shared" si="54"/>
        <v>2.2746762004813448E-2</v>
      </c>
      <c r="F114" s="59">
        <f t="shared" si="54"/>
        <v>2.5688204208494929E-2</v>
      </c>
      <c r="G114" s="59">
        <f t="shared" si="54"/>
        <v>3.3237242329819575E-2</v>
      </c>
      <c r="H114" s="59">
        <f t="shared" si="54"/>
        <v>3.9009513450398062E-2</v>
      </c>
      <c r="I114" s="59">
        <f t="shared" si="54"/>
        <v>4.7881484169009239E-2</v>
      </c>
      <c r="J114" s="59">
        <f t="shared" si="54"/>
        <v>5.2189929633579435E-2</v>
      </c>
      <c r="K114" s="59">
        <f t="shared" si="54"/>
        <v>5.2716561715455995E-2</v>
      </c>
      <c r="L114" s="59">
        <f t="shared" si="54"/>
        <v>5.3062043862563232E-2</v>
      </c>
      <c r="M114" s="59">
        <f t="shared" si="54"/>
        <v>4.9313075445301641E-2</v>
      </c>
      <c r="N114" s="59">
        <f t="shared" si="54"/>
        <v>4.702002165741357E-2</v>
      </c>
      <c r="O114" s="59">
        <f t="shared" si="54"/>
        <v>5.0219781320933451E-2</v>
      </c>
      <c r="P114" s="59">
        <f t="shared" si="54"/>
        <v>5.5319427074130255E-2</v>
      </c>
      <c r="Q114" s="59">
        <f t="shared" si="54"/>
        <v>6.2750314579701358E-2</v>
      </c>
      <c r="R114" s="60">
        <f t="shared" si="54"/>
        <v>6.3832530724306294E-2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55">D73*D61^$D$54/D$79</f>
        <v>5.6624271163356098E-3</v>
      </c>
      <c r="E115" s="59">
        <f t="shared" si="55"/>
        <v>6.987902216084107E-3</v>
      </c>
      <c r="F115" s="59">
        <f t="shared" si="55"/>
        <v>5.4032911779517051E-2</v>
      </c>
      <c r="G115" s="59">
        <f t="shared" si="55"/>
        <v>4.8753730696235037E-2</v>
      </c>
      <c r="H115" s="59">
        <f t="shared" si="55"/>
        <v>4.4103786211373584E-2</v>
      </c>
      <c r="I115" s="59">
        <f t="shared" si="55"/>
        <v>3.8005714267263721E-2</v>
      </c>
      <c r="J115" s="59">
        <f t="shared" si="55"/>
        <v>3.8200853695762475E-2</v>
      </c>
      <c r="K115" s="59">
        <f t="shared" si="55"/>
        <v>3.9992994258065052E-2</v>
      </c>
      <c r="L115" s="59">
        <f t="shared" si="55"/>
        <v>4.2143794533105579E-2</v>
      </c>
      <c r="M115" s="59">
        <f t="shared" si="55"/>
        <v>4.4772799300919083E-2</v>
      </c>
      <c r="N115" s="59">
        <f t="shared" si="55"/>
        <v>4.7679317422445744E-2</v>
      </c>
      <c r="O115" s="59">
        <f t="shared" si="55"/>
        <v>5.3273158331191096E-2</v>
      </c>
      <c r="P115" s="59">
        <f t="shared" si="55"/>
        <v>5.6560931190211945E-2</v>
      </c>
      <c r="Q115" s="59">
        <f t="shared" si="55"/>
        <v>5.96566414519107E-2</v>
      </c>
      <c r="R115" s="60">
        <f t="shared" si="55"/>
        <v>6.2588330708367806E-2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6">D74*D62^$D$54/D$79</f>
        <v>2.4099740259624792E-2</v>
      </c>
      <c r="E116" s="59">
        <f t="shared" si="56"/>
        <v>1.9754387206436866E-2</v>
      </c>
      <c r="F116" s="59">
        <f t="shared" si="56"/>
        <v>1.7964410241739136E-2</v>
      </c>
      <c r="G116" s="59">
        <f t="shared" si="56"/>
        <v>1.1332342713558837E-2</v>
      </c>
      <c r="H116" s="59">
        <f t="shared" si="56"/>
        <v>7.7085695609721621E-3</v>
      </c>
      <c r="I116" s="59">
        <f t="shared" si="56"/>
        <v>1.0295772911436239E-2</v>
      </c>
      <c r="J116" s="59">
        <f t="shared" si="56"/>
        <v>1.0363904146640655E-2</v>
      </c>
      <c r="K116" s="59">
        <f t="shared" si="56"/>
        <v>9.9602709126847544E-3</v>
      </c>
      <c r="L116" s="59">
        <f t="shared" si="56"/>
        <v>9.4065744327354716E-3</v>
      </c>
      <c r="M116" s="59">
        <f t="shared" si="56"/>
        <v>1.3862380093712712E-2</v>
      </c>
      <c r="N116" s="59">
        <f t="shared" si="56"/>
        <v>1.7045768892192198E-2</v>
      </c>
      <c r="O116" s="59">
        <f t="shared" si="56"/>
        <v>2.0380603048040461E-2</v>
      </c>
      <c r="P116" s="59">
        <f t="shared" si="56"/>
        <v>2.1542483436578826E-2</v>
      </c>
      <c r="Q116" s="59">
        <f t="shared" si="56"/>
        <v>2.1536751653462836E-2</v>
      </c>
      <c r="R116" s="60">
        <f t="shared" si="56"/>
        <v>2.1216464154275323E-2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7">D75*D63^$D$54/D$79</f>
        <v>9.2707125293954029E-2</v>
      </c>
      <c r="E117" s="59">
        <f t="shared" si="57"/>
        <v>7.3068631817796034E-2</v>
      </c>
      <c r="F117" s="59">
        <f t="shared" si="57"/>
        <v>1.9196020984866106E-2</v>
      </c>
      <c r="G117" s="59">
        <f t="shared" si="57"/>
        <v>1.2087252841472005E-2</v>
      </c>
      <c r="H117" s="59">
        <f t="shared" si="57"/>
        <v>8.2117117610104665E-3</v>
      </c>
      <c r="I117" s="59">
        <f t="shared" si="57"/>
        <v>9.9846765564946625E-3</v>
      </c>
      <c r="J117" s="59">
        <f t="shared" si="57"/>
        <v>9.7740833601937752E-3</v>
      </c>
      <c r="K117" s="59">
        <f t="shared" si="57"/>
        <v>9.2683580883011606E-3</v>
      </c>
      <c r="L117" s="59">
        <f t="shared" si="57"/>
        <v>8.6844734271281747E-3</v>
      </c>
      <c r="M117" s="59">
        <f t="shared" si="57"/>
        <v>1.3204519556272295E-2</v>
      </c>
      <c r="N117" s="59">
        <f t="shared" si="57"/>
        <v>1.6448528524010873E-2</v>
      </c>
      <c r="O117" s="59">
        <f t="shared" si="57"/>
        <v>1.9895132567699186E-2</v>
      </c>
      <c r="P117" s="59">
        <f t="shared" si="57"/>
        <v>2.1141597947543458E-2</v>
      </c>
      <c r="Q117" s="59">
        <f t="shared" si="57"/>
        <v>2.1200802128461014E-2</v>
      </c>
      <c r="R117" s="60">
        <f t="shared" si="57"/>
        <v>2.0927105006278299E-2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0.8613518532343365</v>
      </c>
      <c r="E118" s="61">
        <f t="shared" ref="E118:R118" si="58">SUM(E111:E112)</f>
        <v>0.87589619731054325</v>
      </c>
      <c r="F118" s="61">
        <f t="shared" si="58"/>
        <v>0.8826088637107713</v>
      </c>
      <c r="G118" s="61">
        <f t="shared" si="58"/>
        <v>0.89422020728539309</v>
      </c>
      <c r="H118" s="61">
        <f t="shared" si="58"/>
        <v>0.90068788619286622</v>
      </c>
      <c r="I118" s="61">
        <f t="shared" si="58"/>
        <v>0.89363292325282573</v>
      </c>
      <c r="J118" s="61">
        <f t="shared" si="58"/>
        <v>0.88931648555365483</v>
      </c>
      <c r="K118" s="61">
        <f t="shared" si="58"/>
        <v>0.8879334671353466</v>
      </c>
      <c r="L118" s="61">
        <f t="shared" si="58"/>
        <v>0.88659212388256448</v>
      </c>
      <c r="M118" s="61">
        <f t="shared" si="58"/>
        <v>0.8787480849910877</v>
      </c>
      <c r="N118" s="61">
        <f t="shared" si="58"/>
        <v>0.8717177819721118</v>
      </c>
      <c r="O118" s="61">
        <f t="shared" si="58"/>
        <v>0.85616141137026713</v>
      </c>
      <c r="P118" s="61">
        <f t="shared" si="58"/>
        <v>0.8453805760705897</v>
      </c>
      <c r="Q118" s="61">
        <f t="shared" si="58"/>
        <v>0.83481209223905573</v>
      </c>
      <c r="R118" s="62">
        <f t="shared" si="58"/>
        <v>0.83140122533682836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9">SUM(E111:E117)</f>
        <v>1</v>
      </c>
      <c r="F119" s="45">
        <f t="shared" si="59"/>
        <v>0.99999999999999978</v>
      </c>
      <c r="G119" s="45">
        <f t="shared" si="59"/>
        <v>1</v>
      </c>
      <c r="H119" s="45">
        <f t="shared" si="59"/>
        <v>0.99999999999999989</v>
      </c>
      <c r="I119" s="45">
        <f t="shared" si="59"/>
        <v>1.0000000000000002</v>
      </c>
      <c r="J119" s="45">
        <f t="shared" si="59"/>
        <v>1</v>
      </c>
      <c r="K119" s="45">
        <f t="shared" si="59"/>
        <v>1</v>
      </c>
      <c r="L119" s="45">
        <f t="shared" si="59"/>
        <v>1</v>
      </c>
      <c r="M119" s="45">
        <f t="shared" si="59"/>
        <v>0.99999999999999989</v>
      </c>
      <c r="N119" s="45">
        <f t="shared" si="59"/>
        <v>1.0000000000000002</v>
      </c>
      <c r="O119" s="45">
        <f t="shared" si="59"/>
        <v>0.99999999999999989</v>
      </c>
      <c r="P119" s="45">
        <f t="shared" si="59"/>
        <v>1.0000000000000002</v>
      </c>
      <c r="Q119" s="45">
        <f t="shared" si="59"/>
        <v>0.99999999999999989</v>
      </c>
      <c r="R119" s="45">
        <f t="shared" si="59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X127"/>
  <sheetViews>
    <sheetView zoomScale="41" zoomScaleNormal="41" workbookViewId="0">
      <selection activeCell="AB46" sqref="AB46"/>
    </sheetView>
  </sheetViews>
  <sheetFormatPr defaultRowHeight="14.5" x14ac:dyDescent="0.35"/>
  <cols>
    <col min="1" max="1" width="52.453125" customWidth="1" collapsed="1"/>
    <col min="4" max="4" width="10.453125" customWidth="1" collapsed="1"/>
    <col min="5" max="5" width="19.269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3" t="s">
        <v>77</v>
      </c>
      <c r="B1" s="4"/>
      <c r="C1" s="4"/>
      <c r="D1" s="4"/>
      <c r="E1" s="4"/>
      <c r="F1" s="4"/>
      <c r="G1" s="4"/>
      <c r="H1" s="4"/>
      <c r="I1" s="4"/>
      <c r="J1" s="4"/>
      <c r="K1" s="4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36</v>
      </c>
      <c r="D4" t="s">
        <v>118</v>
      </c>
      <c r="E4" t="s">
        <v>119</v>
      </c>
      <c r="F4">
        <v>4.3</v>
      </c>
      <c r="G4">
        <v>4.3</v>
      </c>
      <c r="H4">
        <v>4.3</v>
      </c>
      <c r="I4">
        <v>4.3</v>
      </c>
      <c r="J4">
        <v>4.3</v>
      </c>
      <c r="K4">
        <v>4.3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0.6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36</v>
      </c>
      <c r="D5" t="s">
        <v>118</v>
      </c>
      <c r="E5" t="s">
        <v>119</v>
      </c>
      <c r="F5">
        <v>85</v>
      </c>
      <c r="G5">
        <v>92.6</v>
      </c>
      <c r="H5">
        <v>91.9</v>
      </c>
      <c r="I5">
        <v>91.9</v>
      </c>
      <c r="J5">
        <v>91.3</v>
      </c>
      <c r="K5">
        <v>94.8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0.2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36</v>
      </c>
      <c r="D6" t="s">
        <v>118</v>
      </c>
      <c r="E6" t="s">
        <v>119</v>
      </c>
      <c r="F6">
        <v>6.9</v>
      </c>
      <c r="G6">
        <v>0.2</v>
      </c>
      <c r="H6">
        <v>0.2</v>
      </c>
      <c r="I6">
        <v>0.2</v>
      </c>
      <c r="J6">
        <v>0.3</v>
      </c>
      <c r="K6">
        <v>0.6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85</v>
      </c>
      <c r="AN6" s="77">
        <f t="shared" ref="AN6:AN8" si="3">G5</f>
        <v>92.6</v>
      </c>
      <c r="AP6" s="77">
        <f>H5</f>
        <v>91.9</v>
      </c>
      <c r="AQ6" s="77">
        <f t="shared" si="2"/>
        <v>91.9</v>
      </c>
      <c r="AR6" s="77">
        <f>I5</f>
        <v>91.9</v>
      </c>
      <c r="AT6" s="84">
        <f t="shared" si="1"/>
        <v>91.780000000000015</v>
      </c>
      <c r="AU6" s="84">
        <f t="shared" si="1"/>
        <v>91.66</v>
      </c>
      <c r="AV6" s="84">
        <f t="shared" si="1"/>
        <v>91.539999999999992</v>
      </c>
      <c r="AW6" s="84">
        <f t="shared" si="1"/>
        <v>91.420000000000016</v>
      </c>
      <c r="AX6" s="77">
        <f>J5</f>
        <v>91.3</v>
      </c>
    </row>
    <row r="7" spans="1:50" x14ac:dyDescent="0.35">
      <c r="A7" t="s">
        <v>45</v>
      </c>
      <c r="B7" t="s">
        <v>12</v>
      </c>
      <c r="C7" t="s">
        <v>36</v>
      </c>
      <c r="D7" t="s">
        <v>118</v>
      </c>
      <c r="E7" t="s">
        <v>119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6.9</v>
      </c>
      <c r="AN7" s="77">
        <f t="shared" si="3"/>
        <v>0.2</v>
      </c>
      <c r="AP7" s="77">
        <f>H6</f>
        <v>0.2</v>
      </c>
      <c r="AQ7" s="77">
        <f t="shared" si="2"/>
        <v>0.2</v>
      </c>
      <c r="AR7" s="77">
        <f>I6</f>
        <v>0.2</v>
      </c>
      <c r="AT7" s="84">
        <f t="shared" si="1"/>
        <v>0.22000000000000003</v>
      </c>
      <c r="AU7" s="84">
        <f t="shared" si="1"/>
        <v>0.24</v>
      </c>
      <c r="AV7" s="84">
        <f t="shared" si="1"/>
        <v>0.26</v>
      </c>
      <c r="AW7" s="84">
        <f t="shared" si="1"/>
        <v>0.28000000000000003</v>
      </c>
      <c r="AX7" s="77">
        <f>J6</f>
        <v>0.3</v>
      </c>
    </row>
    <row r="8" spans="1:50" x14ac:dyDescent="0.35">
      <c r="A8" t="s">
        <v>8</v>
      </c>
      <c r="B8" t="s">
        <v>12</v>
      </c>
      <c r="C8" t="s">
        <v>36</v>
      </c>
      <c r="D8" t="s">
        <v>118</v>
      </c>
      <c r="E8" t="s">
        <v>119</v>
      </c>
      <c r="F8">
        <v>3</v>
      </c>
      <c r="G8">
        <v>2.9</v>
      </c>
      <c r="H8">
        <v>3.6</v>
      </c>
      <c r="I8">
        <v>3.6</v>
      </c>
      <c r="J8">
        <v>4.0999999999999996</v>
      </c>
      <c r="K8">
        <v>0.2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</v>
      </c>
      <c r="AN8" s="77">
        <f t="shared" si="3"/>
        <v>0</v>
      </c>
      <c r="AP8" s="77">
        <f>H7</f>
        <v>0</v>
      </c>
      <c r="AQ8" s="77">
        <f t="shared" si="2"/>
        <v>0</v>
      </c>
      <c r="AR8" s="77">
        <f>I7</f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36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36</v>
      </c>
      <c r="D10" t="s">
        <v>118</v>
      </c>
      <c r="E10" t="s">
        <v>119</v>
      </c>
      <c r="F10">
        <v>0.6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3</v>
      </c>
      <c r="AN10" s="77">
        <f t="shared" ref="AN10" si="5">G8</f>
        <v>2.9</v>
      </c>
      <c r="AP10" s="77">
        <f>H8</f>
        <v>3.6</v>
      </c>
      <c r="AQ10" s="77">
        <f t="shared" si="2"/>
        <v>3.6</v>
      </c>
      <c r="AR10" s="77">
        <f>I8</f>
        <v>3.6</v>
      </c>
      <c r="AT10" s="84">
        <f t="shared" si="1"/>
        <v>3.7</v>
      </c>
      <c r="AU10" s="84">
        <f t="shared" si="1"/>
        <v>3.8</v>
      </c>
      <c r="AV10" s="84">
        <f t="shared" si="1"/>
        <v>3.8999999999999995</v>
      </c>
      <c r="AW10" s="84">
        <f t="shared" si="1"/>
        <v>4</v>
      </c>
      <c r="AX10" s="77">
        <f>J8</f>
        <v>4.0999999999999996</v>
      </c>
    </row>
    <row r="11" spans="1:50" x14ac:dyDescent="0.35">
      <c r="A11" t="s">
        <v>81</v>
      </c>
      <c r="B11" t="s">
        <v>12</v>
      </c>
      <c r="C11" t="s">
        <v>36</v>
      </c>
      <c r="D11" t="s">
        <v>118</v>
      </c>
      <c r="E11" t="s">
        <v>119</v>
      </c>
      <c r="F11">
        <v>0.2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4.3</v>
      </c>
      <c r="AN11" s="77">
        <f t="shared" ref="AN11" si="6">G4</f>
        <v>4.3</v>
      </c>
      <c r="AP11" s="77">
        <f>H4</f>
        <v>4.3</v>
      </c>
      <c r="AQ11" s="77">
        <f t="shared" si="2"/>
        <v>4.3</v>
      </c>
      <c r="AR11" s="77">
        <f>I4</f>
        <v>4.3</v>
      </c>
      <c r="AT11" s="84">
        <f t="shared" si="1"/>
        <v>4.3</v>
      </c>
      <c r="AU11" s="84">
        <f t="shared" si="1"/>
        <v>4.3</v>
      </c>
      <c r="AV11" s="84">
        <f t="shared" si="1"/>
        <v>4.3</v>
      </c>
      <c r="AW11" s="84">
        <f t="shared" si="1"/>
        <v>4.3</v>
      </c>
      <c r="AX11" s="77">
        <f>J4</f>
        <v>4.3</v>
      </c>
    </row>
    <row r="12" spans="1:50" x14ac:dyDescent="0.35">
      <c r="A12" s="27"/>
      <c r="B12" s="27"/>
      <c r="C12" s="27"/>
      <c r="D12" s="27"/>
      <c r="E12" s="27"/>
      <c r="F12" s="27">
        <f t="shared" ref="F12:K12" si="7">SUM(F4:F11)</f>
        <v>100</v>
      </c>
      <c r="G12" s="27">
        <f t="shared" si="7"/>
        <v>100</v>
      </c>
      <c r="H12" s="27">
        <f t="shared" si="7"/>
        <v>100</v>
      </c>
      <c r="I12" s="27">
        <f t="shared" si="7"/>
        <v>100</v>
      </c>
      <c r="J12" s="27">
        <f t="shared" si="7"/>
        <v>99.999999999999986</v>
      </c>
      <c r="K12" s="27">
        <f t="shared" si="7"/>
        <v>99.899999999999991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36</v>
      </c>
      <c r="D17" t="s">
        <v>118</v>
      </c>
      <c r="E17" t="s">
        <v>119</v>
      </c>
      <c r="F17">
        <v>4.3</v>
      </c>
      <c r="G17">
        <v>4.3</v>
      </c>
      <c r="H17">
        <v>5.5</v>
      </c>
      <c r="I17">
        <v>7.8</v>
      </c>
      <c r="J17">
        <v>13.6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0.6</v>
      </c>
      <c r="AM17" s="77">
        <f>0.5*(AL17+AN17)</f>
        <v>0.3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0.26</v>
      </c>
      <c r="AU17" s="84">
        <f t="shared" si="9"/>
        <v>0.32</v>
      </c>
      <c r="AV17" s="84">
        <f t="shared" si="9"/>
        <v>0.38</v>
      </c>
      <c r="AW17" s="84">
        <f t="shared" si="9"/>
        <v>0.44000000000000006</v>
      </c>
      <c r="AX17" s="77">
        <f>J23</f>
        <v>0.5</v>
      </c>
    </row>
    <row r="18" spans="1:50" x14ac:dyDescent="0.35">
      <c r="A18" t="s">
        <v>11</v>
      </c>
      <c r="B18" t="s">
        <v>12</v>
      </c>
      <c r="C18" t="s">
        <v>36</v>
      </c>
      <c r="D18" t="s">
        <v>118</v>
      </c>
      <c r="E18" t="s">
        <v>119</v>
      </c>
      <c r="F18">
        <v>85</v>
      </c>
      <c r="G18">
        <v>92.6</v>
      </c>
      <c r="H18">
        <v>91.5</v>
      </c>
      <c r="I18">
        <v>89.4</v>
      </c>
      <c r="J18">
        <v>84.1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0.2</v>
      </c>
      <c r="AM18" s="77">
        <f>0.5*(AL18+AN18)</f>
        <v>0.1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36</v>
      </c>
      <c r="D19" t="s">
        <v>118</v>
      </c>
      <c r="E19" t="s">
        <v>119</v>
      </c>
      <c r="F19">
        <v>6.9</v>
      </c>
      <c r="G19">
        <v>0.2</v>
      </c>
      <c r="H19">
        <v>0.3</v>
      </c>
      <c r="I19">
        <v>0.3</v>
      </c>
      <c r="J19">
        <v>0.5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85</v>
      </c>
      <c r="AM19" s="85">
        <f>AL43</f>
        <v>69.322709163346602</v>
      </c>
      <c r="AN19" s="77">
        <f t="shared" ref="AN19:AN21" si="11">G18</f>
        <v>92.6</v>
      </c>
      <c r="AO19" s="85">
        <f>AN43</f>
        <v>64.767616191904054</v>
      </c>
      <c r="AP19" s="77">
        <f>H18</f>
        <v>91.5</v>
      </c>
      <c r="AQ19" s="77">
        <f t="shared" si="10"/>
        <v>90.45</v>
      </c>
      <c r="AR19" s="77">
        <f>I18</f>
        <v>89.4</v>
      </c>
      <c r="AS19" s="85">
        <f>AR43</f>
        <v>54.636091724825526</v>
      </c>
      <c r="AT19" s="84">
        <f t="shared" si="9"/>
        <v>88.34</v>
      </c>
      <c r="AU19" s="84">
        <f t="shared" si="9"/>
        <v>87.28</v>
      </c>
      <c r="AV19" s="84">
        <f t="shared" si="9"/>
        <v>86.22</v>
      </c>
      <c r="AW19" s="84">
        <f t="shared" si="9"/>
        <v>85.16</v>
      </c>
      <c r="AX19" s="77">
        <f>J18</f>
        <v>84.1</v>
      </c>
    </row>
    <row r="20" spans="1:50" x14ac:dyDescent="0.35">
      <c r="A20" t="s">
        <v>45</v>
      </c>
      <c r="B20" t="s">
        <v>12</v>
      </c>
      <c r="C20" t="s">
        <v>36</v>
      </c>
      <c r="D20" t="s">
        <v>118</v>
      </c>
      <c r="E20" t="s">
        <v>119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6.9</v>
      </c>
      <c r="AM20" s="85">
        <f>AL44</f>
        <v>8.5657370517928282</v>
      </c>
      <c r="AN20" s="77">
        <f t="shared" si="11"/>
        <v>0.2</v>
      </c>
      <c r="AO20" s="85">
        <f>AN44</f>
        <v>8.5957021489255379</v>
      </c>
      <c r="AP20" s="77">
        <f>H19</f>
        <v>0.3</v>
      </c>
      <c r="AQ20" s="77">
        <f t="shared" si="10"/>
        <v>0.3</v>
      </c>
      <c r="AR20" s="77">
        <f>I19</f>
        <v>0.3</v>
      </c>
      <c r="AS20" s="85">
        <f>AR44</f>
        <v>7.4775672981056829</v>
      </c>
      <c r="AT20" s="84">
        <f t="shared" si="9"/>
        <v>0.33999999999999997</v>
      </c>
      <c r="AU20" s="84">
        <f t="shared" si="9"/>
        <v>0.38</v>
      </c>
      <c r="AV20" s="84">
        <f t="shared" si="9"/>
        <v>0.42</v>
      </c>
      <c r="AW20" s="84">
        <f t="shared" si="9"/>
        <v>0.46</v>
      </c>
      <c r="AX20" s="77">
        <f>J19</f>
        <v>0.5</v>
      </c>
    </row>
    <row r="21" spans="1:50" ht="15" thickBot="1" x14ac:dyDescent="0.4">
      <c r="A21" t="s">
        <v>8</v>
      </c>
      <c r="B21" t="s">
        <v>12</v>
      </c>
      <c r="C21" t="s">
        <v>36</v>
      </c>
      <c r="D21" t="s">
        <v>118</v>
      </c>
      <c r="E21" t="s">
        <v>119</v>
      </c>
      <c r="F21">
        <v>3</v>
      </c>
      <c r="G21">
        <v>2.9</v>
      </c>
      <c r="H21">
        <v>2.6</v>
      </c>
      <c r="I21">
        <v>2.2000000000000002</v>
      </c>
      <c r="J21">
        <v>1.1000000000000001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</v>
      </c>
      <c r="AM21" s="85">
        <f>AL45</f>
        <v>0.59760956175298796</v>
      </c>
      <c r="AN21" s="77">
        <f t="shared" si="11"/>
        <v>0</v>
      </c>
      <c r="AO21" s="85">
        <f>AN45</f>
        <v>0.79960019990005005</v>
      </c>
      <c r="AP21" s="77">
        <f>H20</f>
        <v>0</v>
      </c>
      <c r="AQ21" s="77">
        <f t="shared" si="10"/>
        <v>0</v>
      </c>
      <c r="AR21" s="77">
        <f>I20</f>
        <v>0</v>
      </c>
      <c r="AS21" s="85">
        <f>AR45</f>
        <v>1.1964107676969093</v>
      </c>
      <c r="AT21" s="84">
        <f t="shared" si="9"/>
        <v>0</v>
      </c>
      <c r="AU21" s="84">
        <f t="shared" si="9"/>
        <v>0</v>
      </c>
      <c r="AV21" s="84">
        <f t="shared" si="9"/>
        <v>0</v>
      </c>
      <c r="AW21" s="84">
        <f t="shared" si="9"/>
        <v>0</v>
      </c>
      <c r="AX21" s="77">
        <f>J20</f>
        <v>0</v>
      </c>
    </row>
    <row r="22" spans="1:50" x14ac:dyDescent="0.35">
      <c r="A22" t="s">
        <v>44</v>
      </c>
      <c r="B22" t="s">
        <v>12</v>
      </c>
      <c r="C22" t="s">
        <v>36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24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36</v>
      </c>
      <c r="D23" t="s">
        <v>118</v>
      </c>
      <c r="E23" t="s">
        <v>119</v>
      </c>
      <c r="F23">
        <v>0.6</v>
      </c>
      <c r="G23">
        <v>0</v>
      </c>
      <c r="H23">
        <v>0.1</v>
      </c>
      <c r="I23">
        <v>0.2</v>
      </c>
      <c r="J23">
        <v>0.5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3</v>
      </c>
      <c r="AM23" s="85">
        <f>AL46</f>
        <v>21.115537848605577</v>
      </c>
      <c r="AN23" s="77">
        <f t="shared" ref="AN23" si="13">G21</f>
        <v>2.9</v>
      </c>
      <c r="AO23" s="85">
        <f>AN46</f>
        <v>25.787106446776612</v>
      </c>
      <c r="AP23" s="77">
        <f>H21</f>
        <v>2.6</v>
      </c>
      <c r="AQ23" s="77">
        <f t="shared" si="10"/>
        <v>2.4000000000000004</v>
      </c>
      <c r="AR23" s="77">
        <f>I21</f>
        <v>2.2000000000000002</v>
      </c>
      <c r="AS23" s="85">
        <f>AR46</f>
        <v>36.490528414755737</v>
      </c>
      <c r="AT23" s="84">
        <f t="shared" si="9"/>
        <v>1.9800000000000002</v>
      </c>
      <c r="AU23" s="84">
        <f t="shared" si="9"/>
        <v>1.7600000000000002</v>
      </c>
      <c r="AV23" s="84">
        <f t="shared" si="9"/>
        <v>1.54</v>
      </c>
      <c r="AW23" s="84">
        <f t="shared" si="9"/>
        <v>1.3200000000000003</v>
      </c>
      <c r="AX23" s="77">
        <f>J21</f>
        <v>1.1000000000000001</v>
      </c>
    </row>
    <row r="24" spans="1:50" x14ac:dyDescent="0.35">
      <c r="A24" t="s">
        <v>81</v>
      </c>
      <c r="B24" t="s">
        <v>12</v>
      </c>
      <c r="C24" t="s">
        <v>36</v>
      </c>
      <c r="D24" t="s">
        <v>118</v>
      </c>
      <c r="E24" t="s">
        <v>119</v>
      </c>
      <c r="F24">
        <v>0.2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4.3</v>
      </c>
      <c r="AN24" s="77">
        <f t="shared" ref="AN24" si="14">G17</f>
        <v>4.3</v>
      </c>
      <c r="AP24" s="77">
        <f>H17</f>
        <v>5.5</v>
      </c>
      <c r="AQ24" s="77">
        <f t="shared" si="10"/>
        <v>6.65</v>
      </c>
      <c r="AR24" s="77">
        <f>I17</f>
        <v>7.8</v>
      </c>
      <c r="AS24" s="85"/>
      <c r="AT24" s="84">
        <f t="shared" si="9"/>
        <v>8.9600000000000009</v>
      </c>
      <c r="AU24" s="84">
        <f t="shared" si="9"/>
        <v>10.120000000000001</v>
      </c>
      <c r="AV24" s="84">
        <f t="shared" si="9"/>
        <v>11.280000000000001</v>
      </c>
      <c r="AW24" s="84">
        <f t="shared" si="9"/>
        <v>12.440000000000001</v>
      </c>
      <c r="AX24" s="77">
        <f>J17</f>
        <v>13.6</v>
      </c>
    </row>
    <row r="25" spans="1:50" x14ac:dyDescent="0.35">
      <c r="A25" s="27"/>
      <c r="B25" s="27"/>
      <c r="C25" s="27"/>
      <c r="D25" s="27"/>
      <c r="E25" s="27"/>
      <c r="F25" s="27">
        <f t="shared" ref="F25:K25" si="15">SUM(F17:F24)</f>
        <v>100</v>
      </c>
      <c r="G25" s="27">
        <f t="shared" si="15"/>
        <v>100</v>
      </c>
      <c r="H25" s="27">
        <f t="shared" si="15"/>
        <v>99.999999999999986</v>
      </c>
      <c r="I25" s="27">
        <f t="shared" si="15"/>
        <v>100</v>
      </c>
      <c r="J25" s="27">
        <f t="shared" si="15"/>
        <v>99.999999999999986</v>
      </c>
      <c r="K25" s="27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12</v>
      </c>
      <c r="C30" s="5" t="str">
        <f>C8</f>
        <v>USA</v>
      </c>
      <c r="D30" s="5" t="s">
        <v>14</v>
      </c>
      <c r="E30" s="5" t="s">
        <v>15</v>
      </c>
      <c r="F30" s="5">
        <f t="shared" ref="F30:K36" si="16">F18-F5</f>
        <v>-1</v>
      </c>
      <c r="G30" s="75">
        <f t="shared" si="16"/>
        <v>0</v>
      </c>
      <c r="H30" s="75">
        <f t="shared" si="16"/>
        <v>-0.90000000000000036</v>
      </c>
      <c r="I30" s="75">
        <f t="shared" si="16"/>
        <v>-1.4000000000000004</v>
      </c>
      <c r="J30" s="75">
        <f t="shared" si="16"/>
        <v>-3</v>
      </c>
      <c r="K30" s="75">
        <f t="shared" si="16"/>
        <v>-0.3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12</v>
      </c>
      <c r="C31" s="5" t="str">
        <f>C9</f>
        <v>USA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12</v>
      </c>
      <c r="C32" s="5" t="str">
        <f>C9</f>
        <v>USA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12</v>
      </c>
      <c r="C33" s="5" t="str">
        <f>C7</f>
        <v>USA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9.9999999999999978E-2</v>
      </c>
      <c r="I33" s="75">
        <f t="shared" si="16"/>
        <v>0.2</v>
      </c>
      <c r="J33" s="75">
        <f t="shared" si="16"/>
        <v>0.3</v>
      </c>
      <c r="K33" s="75">
        <f t="shared" si="16"/>
        <v>0.20000000000000007</v>
      </c>
    </row>
    <row r="34" spans="1:46" x14ac:dyDescent="0.35">
      <c r="A34" s="5" t="s">
        <v>11</v>
      </c>
      <c r="B34" s="5" t="s">
        <v>12</v>
      </c>
      <c r="C34" s="5" t="str">
        <f>C6</f>
        <v>USA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0.70000000000000284</v>
      </c>
      <c r="I34" s="75">
        <f t="shared" si="16"/>
        <v>0.90000000000000568</v>
      </c>
      <c r="J34" s="75">
        <f t="shared" si="16"/>
        <v>2</v>
      </c>
      <c r="K34" s="75">
        <f t="shared" si="16"/>
        <v>-1.2999999999999972</v>
      </c>
    </row>
    <row r="35" spans="1:46" x14ac:dyDescent="0.35">
      <c r="A35" s="33" t="s">
        <v>80</v>
      </c>
      <c r="B35" s="5" t="s">
        <v>12</v>
      </c>
      <c r="C35" s="5" t="str">
        <f>C5</f>
        <v>USA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12</v>
      </c>
      <c r="C36" s="10" t="str">
        <f>C10</f>
        <v>USA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-1</v>
      </c>
      <c r="G37" s="2">
        <f t="shared" ref="G37:J37" si="17">SUM(G30:G36)</f>
        <v>0</v>
      </c>
      <c r="H37" s="2">
        <f t="shared" si="17"/>
        <v>2.4702462297909733E-15</v>
      </c>
      <c r="I37" s="2">
        <f t="shared" si="17"/>
        <v>5.3013149425851225E-15</v>
      </c>
      <c r="J37" s="2">
        <f t="shared" si="17"/>
        <v>0.19999999999999973</v>
      </c>
      <c r="K37" s="2">
        <f>SUM(K30:K36)</f>
        <v>0.10000000000000309</v>
      </c>
    </row>
    <row r="39" spans="1:46" ht="21" x14ac:dyDescent="0.5">
      <c r="A39" s="32" t="s">
        <v>74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36</v>
      </c>
      <c r="D42" t="s">
        <v>51</v>
      </c>
      <c r="E42" t="s">
        <v>52</v>
      </c>
      <c r="F42">
        <v>21.2</v>
      </c>
      <c r="G42">
        <v>25.8</v>
      </c>
      <c r="H42">
        <v>27.4</v>
      </c>
      <c r="I42">
        <v>36.6</v>
      </c>
      <c r="J42">
        <v>41.5</v>
      </c>
      <c r="AK42" s="77" t="s">
        <v>138</v>
      </c>
      <c r="AL42" s="77">
        <f>0.5*(AL17+AN17+AL18+AN18)</f>
        <v>0.4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36</v>
      </c>
      <c r="D43" t="s">
        <v>51</v>
      </c>
      <c r="E43" t="s">
        <v>52</v>
      </c>
      <c r="F43">
        <v>0.6</v>
      </c>
      <c r="G43">
        <v>0.8</v>
      </c>
      <c r="H43">
        <v>0.9</v>
      </c>
      <c r="I43">
        <v>1.2</v>
      </c>
      <c r="J43">
        <v>1.2</v>
      </c>
      <c r="AK43" s="77" t="s">
        <v>85</v>
      </c>
      <c r="AL43" s="85">
        <f>100*F45/(100+AL$42)</f>
        <v>69.322709163346602</v>
      </c>
      <c r="AM43" s="85"/>
      <c r="AN43" s="85">
        <f>100*G45/(100+AN$42)</f>
        <v>64.767616191904054</v>
      </c>
      <c r="AO43" s="85"/>
      <c r="AR43" s="85">
        <f>100*I45/(100+AR$42)</f>
        <v>54.636091724825526</v>
      </c>
    </row>
    <row r="44" spans="1:46" x14ac:dyDescent="0.35">
      <c r="A44" t="s">
        <v>10</v>
      </c>
      <c r="B44" t="s">
        <v>12</v>
      </c>
      <c r="C44" t="s">
        <v>36</v>
      </c>
      <c r="D44" t="s">
        <v>51</v>
      </c>
      <c r="E44" t="s">
        <v>52</v>
      </c>
      <c r="F44">
        <v>8.6</v>
      </c>
      <c r="G44">
        <v>8.6</v>
      </c>
      <c r="H44">
        <v>8.3000000000000007</v>
      </c>
      <c r="I44">
        <v>7.5</v>
      </c>
      <c r="J44">
        <v>6.8</v>
      </c>
      <c r="AK44" s="77" t="s">
        <v>86</v>
      </c>
      <c r="AL44" s="85">
        <f>100*F44/(100+AL$42)</f>
        <v>8.5657370517928282</v>
      </c>
      <c r="AM44" s="85"/>
      <c r="AN44" s="85">
        <f>100*G44/(100+AN$42)</f>
        <v>8.5957021489255379</v>
      </c>
      <c r="AO44" s="85"/>
      <c r="AR44" s="85">
        <f>100*I44/(100+AR$42)</f>
        <v>7.4775672981056829</v>
      </c>
    </row>
    <row r="45" spans="1:46" x14ac:dyDescent="0.35">
      <c r="A45" t="s">
        <v>11</v>
      </c>
      <c r="B45" t="s">
        <v>12</v>
      </c>
      <c r="C45" t="s">
        <v>36</v>
      </c>
      <c r="D45" t="s">
        <v>51</v>
      </c>
      <c r="E45" t="s">
        <v>52</v>
      </c>
      <c r="F45">
        <v>69.599999999999994</v>
      </c>
      <c r="G45">
        <v>64.8</v>
      </c>
      <c r="H45">
        <v>63.4</v>
      </c>
      <c r="I45">
        <v>54.8</v>
      </c>
      <c r="J45">
        <v>50.5</v>
      </c>
      <c r="AK45" s="77" t="s">
        <v>87</v>
      </c>
      <c r="AL45" s="85">
        <f>100*F43/(100+AL$42)</f>
        <v>0.59760956175298796</v>
      </c>
      <c r="AM45" s="85"/>
      <c r="AN45" s="85">
        <f>100*G43/(100+AN$42)</f>
        <v>0.79960019990005005</v>
      </c>
      <c r="AO45" s="85"/>
      <c r="AR45" s="85">
        <f>100*I43/(100+AR$42)</f>
        <v>1.1964107676969093</v>
      </c>
    </row>
    <row r="46" spans="1:46" x14ac:dyDescent="0.35">
      <c r="AK46" s="77" t="s">
        <v>137</v>
      </c>
      <c r="AL46" s="85">
        <f>100*F42/(100+AL$42)</f>
        <v>21.115537848605577</v>
      </c>
      <c r="AM46" s="85"/>
      <c r="AN46" s="85">
        <f>100*G42/(100+AN$42)</f>
        <v>25.787106446776612</v>
      </c>
      <c r="AO46" s="85"/>
      <c r="AR46" s="85">
        <f>100*I42/(100+AR$42)</f>
        <v>36.490528414755737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0.56429538399529</v>
      </c>
      <c r="E57">
        <v>0.58611831625895305</v>
      </c>
      <c r="F57">
        <v>0.60248058138567195</v>
      </c>
      <c r="G57">
        <v>0.63314512381153598</v>
      </c>
      <c r="H57">
        <v>0.64431043111312203</v>
      </c>
      <c r="I57">
        <v>0.64842098569548301</v>
      </c>
      <c r="J57">
        <v>0.66756459229821097</v>
      </c>
      <c r="K57">
        <v>0.68491256515022003</v>
      </c>
      <c r="L57">
        <v>0.69966006458504504</v>
      </c>
      <c r="M57">
        <v>0.71388355895766098</v>
      </c>
      <c r="N57">
        <v>0.72865940792856698</v>
      </c>
      <c r="O57">
        <v>0.76035073487597205</v>
      </c>
      <c r="P57">
        <v>0.79272397471244604</v>
      </c>
      <c r="Q57">
        <v>0.82775962656619895</v>
      </c>
      <c r="R57">
        <v>0.86500783334505504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0.54493560053708001</v>
      </c>
      <c r="E58">
        <v>0.57944358236333204</v>
      </c>
      <c r="F58">
        <v>0.61633326075171302</v>
      </c>
      <c r="G58">
        <v>0.66980727952945995</v>
      </c>
      <c r="H58">
        <v>0.70329144302058499</v>
      </c>
      <c r="I58">
        <v>0.73067401341263505</v>
      </c>
      <c r="J58">
        <v>0.75505444502123997</v>
      </c>
      <c r="K58">
        <v>0.77757112861281297</v>
      </c>
      <c r="L58">
        <v>0.79656748791929</v>
      </c>
      <c r="M58">
        <v>0.81441468787861004</v>
      </c>
      <c r="N58">
        <v>0.83294922851757303</v>
      </c>
      <c r="O58">
        <v>0.87285042139024305</v>
      </c>
      <c r="P58">
        <v>0.91347152076976901</v>
      </c>
      <c r="Q58">
        <v>0.95702617857121297</v>
      </c>
      <c r="R58">
        <v>1.0038501725723501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0.64643507822203194</v>
      </c>
      <c r="E59">
        <v>0.68345504124954104</v>
      </c>
      <c r="F59">
        <v>0.72321103226313599</v>
      </c>
      <c r="G59">
        <v>0.77198300668325603</v>
      </c>
      <c r="H59">
        <v>0.79425102634140199</v>
      </c>
      <c r="I59">
        <v>0.80323993319995601</v>
      </c>
      <c r="J59">
        <v>0.80809296367248795</v>
      </c>
      <c r="K59">
        <v>0.81768888476324897</v>
      </c>
      <c r="L59">
        <v>0.82633397121517804</v>
      </c>
      <c r="M59">
        <v>0.82877289719854896</v>
      </c>
      <c r="N59">
        <v>0.833804428961887</v>
      </c>
      <c r="O59">
        <v>0.85037149563152004</v>
      </c>
      <c r="P59">
        <v>0.86318259874394498</v>
      </c>
      <c r="Q59">
        <v>0.874864615011826</v>
      </c>
      <c r="R59">
        <v>0.88932578477600799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0.27826282135204</v>
      </c>
      <c r="E60">
        <v>0.27531243339967898</v>
      </c>
      <c r="F60">
        <v>0.26965741892141898</v>
      </c>
      <c r="G60">
        <v>0.26837101997621698</v>
      </c>
      <c r="H60">
        <v>0.26774311258121902</v>
      </c>
      <c r="I60">
        <v>0.27045020516857998</v>
      </c>
      <c r="J60">
        <v>0.27621558860883999</v>
      </c>
      <c r="K60">
        <v>0.28338715593797498</v>
      </c>
      <c r="L60">
        <v>0.28999444273228803</v>
      </c>
      <c r="M60">
        <v>0.29646960694295499</v>
      </c>
      <c r="N60">
        <v>0.30364570054120998</v>
      </c>
      <c r="O60">
        <v>0.319084103686124</v>
      </c>
      <c r="P60">
        <v>0.33200354804708598</v>
      </c>
      <c r="Q60">
        <v>0.33619049374404297</v>
      </c>
      <c r="R60">
        <v>0.34383829117454701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0.47376433040552102</v>
      </c>
      <c r="E61">
        <v>0.458231256315352</v>
      </c>
      <c r="F61">
        <v>0.44424950017848402</v>
      </c>
      <c r="G61">
        <v>0.46772706404266901</v>
      </c>
      <c r="H61">
        <v>0.47753221166711401</v>
      </c>
      <c r="I61">
        <v>0.47542559467950302</v>
      </c>
      <c r="J61">
        <v>0.47162869884451603</v>
      </c>
      <c r="K61">
        <v>0.47545087036077599</v>
      </c>
      <c r="L61">
        <v>0.481189364008972</v>
      </c>
      <c r="M61">
        <v>0.48109466644828203</v>
      </c>
      <c r="N61">
        <v>0.48364665656144501</v>
      </c>
      <c r="O61">
        <v>0.49499222215170802</v>
      </c>
      <c r="P61">
        <v>0.50354852980994103</v>
      </c>
      <c r="Q61">
        <v>0.51301547055155505</v>
      </c>
      <c r="R61">
        <v>0.52389658298500497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5.1344915617790798</v>
      </c>
      <c r="E62">
        <v>5.5338231944688099</v>
      </c>
      <c r="F62">
        <v>5.9602108711283099</v>
      </c>
      <c r="G62">
        <v>6.5938286832090496</v>
      </c>
      <c r="H62">
        <v>6.9920592722318702</v>
      </c>
      <c r="I62">
        <v>7.3081697425036598</v>
      </c>
      <c r="J62">
        <v>7.5898447096440496</v>
      </c>
      <c r="K62">
        <v>7.8458079854628702</v>
      </c>
      <c r="L62">
        <v>8.0637213253466502</v>
      </c>
      <c r="M62">
        <v>8.2737950037161596</v>
      </c>
      <c r="N62">
        <v>8.4918487898306694</v>
      </c>
      <c r="O62">
        <v>8.9590969929454101</v>
      </c>
      <c r="P62">
        <v>9.4360073619968503</v>
      </c>
      <c r="Q62">
        <v>9.9519351065072001</v>
      </c>
      <c r="R62">
        <v>10.5008476808623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1.6430372997692999</v>
      </c>
      <c r="E63">
        <v>1.7708234222300201</v>
      </c>
      <c r="F63">
        <v>1.90726747876106</v>
      </c>
      <c r="G63">
        <v>2.1100251786269002</v>
      </c>
      <c r="H63">
        <v>2.2374589671142</v>
      </c>
      <c r="I63">
        <v>2.33861431760117</v>
      </c>
      <c r="J63">
        <v>2.4287503070861001</v>
      </c>
      <c r="K63">
        <v>2.5106585553481202</v>
      </c>
      <c r="L63">
        <v>2.5803908241109301</v>
      </c>
      <c r="M63">
        <v>2.6476144011891698</v>
      </c>
      <c r="N63">
        <v>2.7173916127458102</v>
      </c>
      <c r="O63">
        <v>2.86691103774253</v>
      </c>
      <c r="P63">
        <v>3.0195223558389901</v>
      </c>
      <c r="Q63">
        <v>3.1846192340822999</v>
      </c>
      <c r="R63">
        <v>3.3602712578759499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0.56284275723822896</v>
      </c>
      <c r="E64">
        <v>0.58585050978317998</v>
      </c>
      <c r="F64">
        <v>0.60251347990319604</v>
      </c>
      <c r="G64">
        <v>0.63314512381153598</v>
      </c>
      <c r="H64">
        <v>0.64443349907843706</v>
      </c>
      <c r="I64">
        <v>0.64894231423244997</v>
      </c>
      <c r="J64">
        <v>0.66814427249389297</v>
      </c>
      <c r="K64">
        <v>0.68533801707511199</v>
      </c>
      <c r="L64">
        <v>0.699845961608067</v>
      </c>
      <c r="M64">
        <v>0.71388355895766098</v>
      </c>
      <c r="N64">
        <v>0.72865940792856698</v>
      </c>
      <c r="O64">
        <v>0.76035073487597205</v>
      </c>
      <c r="P64">
        <v>0.79272397471244604</v>
      </c>
      <c r="Q64">
        <v>0.82800009530975005</v>
      </c>
      <c r="R64">
        <v>0.86546734168987305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18">$D69*G97</f>
        <v>1</v>
      </c>
      <c r="G69" s="5">
        <f>(F69+H69)/2</f>
        <v>1</v>
      </c>
      <c r="H69" s="5">
        <f t="shared" ref="H69:H76" si="19">$D69*K97</f>
        <v>1</v>
      </c>
      <c r="I69" s="5">
        <f t="shared" ref="I69:K76" si="20">($L$56-I$56)/($L$56-$H$56)*$H69+(I$56-$H$56)/($L$56-$H$56)*$L69</f>
        <v>1</v>
      </c>
      <c r="J69" s="5">
        <f t="shared" si="20"/>
        <v>1</v>
      </c>
      <c r="K69" s="5">
        <f t="shared" si="20"/>
        <v>1</v>
      </c>
      <c r="L69" s="5">
        <f t="shared" ref="L69:L76" si="21">$D69*P97</f>
        <v>1</v>
      </c>
      <c r="M69" s="5">
        <f t="shared" ref="M69:Q76" si="22">($R$56-M$56)/($R$56-$L$56)*$L69+(M$56-$L$56)/($R$56-$L$56)*$R69</f>
        <v>1</v>
      </c>
      <c r="N69" s="5">
        <f t="shared" si="22"/>
        <v>1</v>
      </c>
      <c r="O69" s="5">
        <f t="shared" si="22"/>
        <v>1</v>
      </c>
      <c r="P69" s="5">
        <f t="shared" si="22"/>
        <v>1</v>
      </c>
      <c r="Q69" s="5">
        <f t="shared" si="22"/>
        <v>1</v>
      </c>
      <c r="R69" s="5">
        <f t="shared" ref="R69:R76" si="23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4">C5</f>
        <v>USA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7.5649275391422396E-2</v>
      </c>
      <c r="E70" s="5">
        <f t="shared" ref="E70:G76" si="25">(D70+F70)/2</f>
        <v>4.0245414508236717E-2</v>
      </c>
      <c r="F70" s="5">
        <f t="shared" si="18"/>
        <v>4.8415536250510337E-3</v>
      </c>
      <c r="G70" s="5">
        <f t="shared" si="25"/>
        <v>3.9337623203539651E-3</v>
      </c>
      <c r="H70" s="5">
        <f t="shared" si="19"/>
        <v>3.025971015656896E-3</v>
      </c>
      <c r="I70" s="5">
        <f t="shared" si="20"/>
        <v>2.6477246386997838E-3</v>
      </c>
      <c r="J70" s="5">
        <f t="shared" si="20"/>
        <v>2.2694782617426719E-3</v>
      </c>
      <c r="K70" s="5">
        <f t="shared" si="20"/>
        <v>1.8912318847855601E-3</v>
      </c>
      <c r="L70" s="5">
        <f t="shared" si="21"/>
        <v>1.512985507828448E-3</v>
      </c>
      <c r="M70" s="5">
        <f t="shared" si="22"/>
        <v>1.4373362324370258E-3</v>
      </c>
      <c r="N70" s="5">
        <f t="shared" si="22"/>
        <v>1.3616869570456033E-3</v>
      </c>
      <c r="O70" s="5">
        <f t="shared" si="22"/>
        <v>1.2103884062627584E-3</v>
      </c>
      <c r="P70" s="5">
        <f t="shared" si="22"/>
        <v>1.0590898554799135E-3</v>
      </c>
      <c r="Q70" s="5">
        <f t="shared" si="22"/>
        <v>9.0779130469706881E-4</v>
      </c>
      <c r="R70" s="5">
        <f t="shared" si="23"/>
        <v>7.5649275391422401E-4</v>
      </c>
      <c r="S70" s="5"/>
      <c r="T70" s="5"/>
      <c r="U70" s="5"/>
      <c r="V70" s="5"/>
      <c r="W70" s="5"/>
      <c r="X70" s="5" t="s">
        <v>86</v>
      </c>
      <c r="Y70" s="77" t="str">
        <f t="shared" si="24"/>
        <v>USA</v>
      </c>
      <c r="Z70" s="5">
        <f>F70/MAX(F$69:F$70)</f>
        <v>4.8415536250510337E-3</v>
      </c>
      <c r="AA70" s="5">
        <f>H70/MAX(H$69:H$70)</f>
        <v>3.025971015656896E-3</v>
      </c>
      <c r="AB70" s="5">
        <f>L70/MAX(L$69:L$70)</f>
        <v>1.512985507828448E-3</v>
      </c>
      <c r="AC70" s="5">
        <f>Q70/MAX(Q$69:Q$70)</f>
        <v>9.0779130469706881E-4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2.8294210771783199E-5</v>
      </c>
      <c r="E71" s="5">
        <f t="shared" si="25"/>
        <v>1.4394679730144703E-5</v>
      </c>
      <c r="F71" s="5">
        <f t="shared" si="18"/>
        <v>4.9514868850620599E-7</v>
      </c>
      <c r="G71" s="5">
        <f t="shared" si="25"/>
        <v>6.0125197890039299E-7</v>
      </c>
      <c r="H71" s="5">
        <f t="shared" si="19"/>
        <v>7.0735526929457989E-7</v>
      </c>
      <c r="I71" s="5">
        <f t="shared" si="20"/>
        <v>7.7809079622403786E-7</v>
      </c>
      <c r="J71" s="5">
        <f t="shared" si="20"/>
        <v>8.4882632315349583E-7</v>
      </c>
      <c r="K71" s="5">
        <f t="shared" si="20"/>
        <v>9.195618500829538E-7</v>
      </c>
      <c r="L71" s="5">
        <f t="shared" si="21"/>
        <v>9.9029737701241177E-7</v>
      </c>
      <c r="M71" s="5">
        <f t="shared" si="22"/>
        <v>9.4785606085473705E-7</v>
      </c>
      <c r="N71" s="5">
        <f t="shared" si="22"/>
        <v>9.0541474469706223E-7</v>
      </c>
      <c r="O71" s="5">
        <f t="shared" si="22"/>
        <v>8.2053211238171258E-7</v>
      </c>
      <c r="P71" s="5">
        <f t="shared" si="22"/>
        <v>7.3564948006636304E-7</v>
      </c>
      <c r="Q71" s="5">
        <f t="shared" si="22"/>
        <v>6.507668477510135E-7</v>
      </c>
      <c r="R71" s="5">
        <f t="shared" si="23"/>
        <v>5.6588421543566396E-7</v>
      </c>
      <c r="S71" s="5"/>
      <c r="T71" s="5"/>
      <c r="U71" s="5"/>
      <c r="V71" s="5"/>
      <c r="W71" s="5"/>
      <c r="X71" s="5" t="s">
        <v>97</v>
      </c>
      <c r="Y71" s="77" t="str">
        <f t="shared" si="24"/>
        <v>USA</v>
      </c>
      <c r="Z71" s="5">
        <f t="shared" ref="Z71:Z76" si="26">F71/MAX(F$71:F$76)</f>
        <v>8.8026433512214394E-6</v>
      </c>
      <c r="AA71" s="5">
        <f t="shared" ref="AA71:AA76" si="27">H71/MAX(H$71:H$76)</f>
        <v>8.7059110067025218E-6</v>
      </c>
      <c r="AB71" s="5">
        <f t="shared" ref="AB71:AB76" si="28">L71/MAX(L$71:L$76)</f>
        <v>1.9805947540248235E-6</v>
      </c>
      <c r="AC71" s="5">
        <f t="shared" ref="AC71:AC76" si="29">Q71/MAX(Q$71:Q$76)</f>
        <v>2.021015055127371E-7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8.0436984930609603E-4</v>
      </c>
      <c r="E72" s="5">
        <f t="shared" si="25"/>
        <v>4.1550730028218022E-4</v>
      </c>
      <c r="F72" s="5">
        <f t="shared" si="18"/>
        <v>2.6644751258264434E-5</v>
      </c>
      <c r="G72" s="5">
        <f t="shared" si="25"/>
        <v>3.3431621861784613E-5</v>
      </c>
      <c r="H72" s="5">
        <f t="shared" si="19"/>
        <v>4.0218492465304796E-5</v>
      </c>
      <c r="I72" s="5">
        <f t="shared" si="20"/>
        <v>5.0273115581630995E-5</v>
      </c>
      <c r="J72" s="5">
        <f t="shared" si="20"/>
        <v>6.0327738697957194E-5</v>
      </c>
      <c r="K72" s="5">
        <f t="shared" si="20"/>
        <v>7.0382361814283386E-5</v>
      </c>
      <c r="L72" s="5">
        <f t="shared" si="21"/>
        <v>8.0436984930609592E-5</v>
      </c>
      <c r="M72" s="5">
        <f t="shared" si="22"/>
        <v>7.802387538269131E-5</v>
      </c>
      <c r="N72" s="5">
        <f t="shared" si="22"/>
        <v>7.5610765834773028E-5</v>
      </c>
      <c r="O72" s="5">
        <f t="shared" si="22"/>
        <v>7.0784546738936438E-5</v>
      </c>
      <c r="P72" s="5">
        <f t="shared" si="22"/>
        <v>6.5958327643099874E-5</v>
      </c>
      <c r="Q72" s="5">
        <f t="shared" si="22"/>
        <v>6.1132108547263311E-5</v>
      </c>
      <c r="R72" s="5">
        <f t="shared" si="23"/>
        <v>5.6305889451426727E-5</v>
      </c>
      <c r="S72" s="5"/>
      <c r="T72" s="5"/>
      <c r="U72" s="5"/>
      <c r="V72" s="5"/>
      <c r="W72" s="5"/>
      <c r="X72" s="5" t="s">
        <v>98</v>
      </c>
      <c r="Y72" s="77" t="str">
        <f t="shared" si="24"/>
        <v>USA</v>
      </c>
      <c r="Z72" s="5">
        <f t="shared" si="26"/>
        <v>4.7368446681358994E-4</v>
      </c>
      <c r="AA72" s="5">
        <f t="shared" si="27"/>
        <v>4.9499683034221289E-4</v>
      </c>
      <c r="AB72" s="5">
        <f t="shared" si="28"/>
        <v>1.6087396986121918E-4</v>
      </c>
      <c r="AC72" s="5">
        <f t="shared" si="29"/>
        <v>1.8985126878032083E-5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5.5541317874294399E-7</v>
      </c>
      <c r="E73" s="5">
        <f t="shared" si="25"/>
        <v>5.5541317874294399E-7</v>
      </c>
      <c r="F73" s="5">
        <f t="shared" si="18"/>
        <v>5.5541317874294399E-7</v>
      </c>
      <c r="G73" s="5">
        <f t="shared" si="25"/>
        <v>5.5541317874294399E-7</v>
      </c>
      <c r="H73" s="5">
        <f t="shared" si="19"/>
        <v>5.5541317874294399E-7</v>
      </c>
      <c r="I73" s="5">
        <f t="shared" si="20"/>
        <v>5.5541317874294399E-7</v>
      </c>
      <c r="J73" s="5">
        <f t="shared" si="20"/>
        <v>5.5541317874294399E-7</v>
      </c>
      <c r="K73" s="5">
        <f t="shared" si="20"/>
        <v>5.5541317874294399E-7</v>
      </c>
      <c r="L73" s="5">
        <f t="shared" si="21"/>
        <v>5.5541317874294399E-7</v>
      </c>
      <c r="M73" s="5">
        <f t="shared" si="22"/>
        <v>5.4985904695551458E-7</v>
      </c>
      <c r="N73" s="5">
        <f t="shared" si="22"/>
        <v>5.4430491516808518E-7</v>
      </c>
      <c r="O73" s="5">
        <f t="shared" si="22"/>
        <v>5.3319665159322626E-7</v>
      </c>
      <c r="P73" s="5">
        <f t="shared" si="22"/>
        <v>5.2208838801836734E-7</v>
      </c>
      <c r="Q73" s="5">
        <f t="shared" si="22"/>
        <v>5.1098012444350853E-7</v>
      </c>
      <c r="R73" s="5">
        <f t="shared" si="23"/>
        <v>4.9987186086864961E-7</v>
      </c>
      <c r="S73" s="5"/>
      <c r="T73" s="5"/>
      <c r="U73" s="5"/>
      <c r="V73" s="5"/>
      <c r="W73" s="5"/>
      <c r="X73" s="5" t="s">
        <v>89</v>
      </c>
      <c r="Y73" s="77" t="str">
        <f t="shared" si="24"/>
        <v>USA</v>
      </c>
      <c r="Z73" s="5">
        <f t="shared" si="26"/>
        <v>9.8740120665412263E-6</v>
      </c>
      <c r="AA73" s="5">
        <f t="shared" si="27"/>
        <v>6.8358545076054645E-6</v>
      </c>
      <c r="AB73" s="5">
        <f t="shared" si="28"/>
        <v>1.110826357485888E-6</v>
      </c>
      <c r="AC73" s="5">
        <f t="shared" si="29"/>
        <v>1.5868947964084114E-7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5"/>
        <v>0.52812499999999996</v>
      </c>
      <c r="F74" s="5">
        <f t="shared" si="18"/>
        <v>5.6250000000000001E-2</v>
      </c>
      <c r="G74" s="5">
        <f t="shared" si="25"/>
        <v>6.8750000000000006E-2</v>
      </c>
      <c r="H74" s="5">
        <f t="shared" si="19"/>
        <v>8.1250000000000003E-2</v>
      </c>
      <c r="I74" s="5">
        <f t="shared" si="20"/>
        <v>0.18593750000000001</v>
      </c>
      <c r="J74" s="5">
        <f t="shared" si="20"/>
        <v>0.29062500000000002</v>
      </c>
      <c r="K74" s="5">
        <f t="shared" si="20"/>
        <v>0.39531250000000001</v>
      </c>
      <c r="L74" s="5">
        <f t="shared" si="21"/>
        <v>0.5</v>
      </c>
      <c r="M74" s="5">
        <f t="shared" si="22"/>
        <v>0.84000000000000008</v>
      </c>
      <c r="N74" s="5">
        <f t="shared" si="22"/>
        <v>1.1800000000000002</v>
      </c>
      <c r="O74" s="5">
        <f t="shared" si="22"/>
        <v>1.86</v>
      </c>
      <c r="P74" s="5">
        <f t="shared" si="22"/>
        <v>2.54</v>
      </c>
      <c r="Q74" s="5">
        <f t="shared" si="22"/>
        <v>3.22</v>
      </c>
      <c r="R74" s="5">
        <f t="shared" si="23"/>
        <v>3.9</v>
      </c>
      <c r="S74" s="5"/>
      <c r="T74" s="5"/>
      <c r="U74" s="5"/>
      <c r="V74" s="5"/>
      <c r="W74" s="5"/>
      <c r="X74" s="5" t="s">
        <v>90</v>
      </c>
      <c r="Y74" s="77" t="str">
        <f t="shared" si="24"/>
        <v>USA</v>
      </c>
      <c r="Z74" s="5">
        <f t="shared" si="26"/>
        <v>1</v>
      </c>
      <c r="AA74" s="5">
        <f t="shared" si="27"/>
        <v>1</v>
      </c>
      <c r="AB74" s="5">
        <f t="shared" si="28"/>
        <v>1</v>
      </c>
      <c r="AC74" s="5">
        <f t="shared" si="29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8.19672704276634E-3</v>
      </c>
      <c r="E75" s="5">
        <f t="shared" si="25"/>
        <v>4.1624004514047817E-3</v>
      </c>
      <c r="F75" s="5">
        <f t="shared" si="18"/>
        <v>1.2807386004322406E-4</v>
      </c>
      <c r="G75" s="5">
        <f t="shared" si="25"/>
        <v>1.5625010925273336E-4</v>
      </c>
      <c r="H75" s="5">
        <f t="shared" si="19"/>
        <v>1.8442635846224262E-4</v>
      </c>
      <c r="I75" s="5">
        <f t="shared" si="20"/>
        <v>3.8422158012967219E-4</v>
      </c>
      <c r="J75" s="5">
        <f t="shared" si="20"/>
        <v>5.8401680179710172E-4</v>
      </c>
      <c r="K75" s="5">
        <f t="shared" si="20"/>
        <v>7.8381202346453126E-4</v>
      </c>
      <c r="L75" s="5">
        <f t="shared" si="21"/>
        <v>9.8360724513196079E-4</v>
      </c>
      <c r="M75" s="5">
        <f t="shared" si="22"/>
        <v>1.7049192248953988E-3</v>
      </c>
      <c r="N75" s="5">
        <f t="shared" si="22"/>
        <v>2.4262312046588368E-3</v>
      </c>
      <c r="O75" s="5">
        <f t="shared" si="22"/>
        <v>3.8688551641857124E-3</v>
      </c>
      <c r="P75" s="5">
        <f t="shared" si="22"/>
        <v>5.3114791237125879E-3</v>
      </c>
      <c r="Q75" s="5">
        <f t="shared" si="22"/>
        <v>6.7541030832394639E-3</v>
      </c>
      <c r="R75" s="5">
        <f t="shared" si="23"/>
        <v>8.19672704276634E-3</v>
      </c>
      <c r="S75" s="5"/>
      <c r="T75" s="5"/>
      <c r="U75" s="5"/>
      <c r="V75" s="5"/>
      <c r="W75" s="5"/>
      <c r="X75" s="5" t="s">
        <v>91</v>
      </c>
      <c r="Y75" s="77" t="str">
        <f t="shared" si="24"/>
        <v>USA</v>
      </c>
      <c r="Z75" s="5">
        <f t="shared" si="26"/>
        <v>2.27686862299065E-3</v>
      </c>
      <c r="AA75" s="5">
        <f t="shared" si="27"/>
        <v>2.2698628733814476E-3</v>
      </c>
      <c r="AB75" s="5">
        <f t="shared" si="28"/>
        <v>1.9672144902639216E-3</v>
      </c>
      <c r="AC75" s="5">
        <f t="shared" si="29"/>
        <v>2.0975475413787152E-3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0.20074493424984299</v>
      </c>
      <c r="E76" s="5">
        <f t="shared" si="25"/>
        <v>0.10664574632022909</v>
      </c>
      <c r="F76" s="5">
        <f t="shared" si="18"/>
        <v>1.2546558390615187E-2</v>
      </c>
      <c r="G76" s="5">
        <f t="shared" si="25"/>
        <v>1.8819837585922781E-2</v>
      </c>
      <c r="H76" s="5">
        <f t="shared" si="19"/>
        <v>2.5093116781230374E-2</v>
      </c>
      <c r="I76" s="5">
        <f t="shared" si="20"/>
        <v>3.4503035574191765E-2</v>
      </c>
      <c r="J76" s="5">
        <f t="shared" si="20"/>
        <v>4.3912954367153152E-2</v>
      </c>
      <c r="K76" s="5">
        <f t="shared" si="20"/>
        <v>5.3322873160114546E-2</v>
      </c>
      <c r="L76" s="5">
        <f t="shared" si="21"/>
        <v>6.2732791953075934E-2</v>
      </c>
      <c r="M76" s="5">
        <f t="shared" si="22"/>
        <v>6.2732791953075934E-2</v>
      </c>
      <c r="N76" s="5">
        <f t="shared" si="22"/>
        <v>6.2732791953075934E-2</v>
      </c>
      <c r="O76" s="5">
        <f t="shared" si="22"/>
        <v>6.2732791953075934E-2</v>
      </c>
      <c r="P76" s="5">
        <f t="shared" si="22"/>
        <v>6.2732791953075934E-2</v>
      </c>
      <c r="Q76" s="5">
        <f t="shared" si="22"/>
        <v>6.2732791953075934E-2</v>
      </c>
      <c r="R76" s="5">
        <f t="shared" si="23"/>
        <v>6.2732791953075934E-2</v>
      </c>
      <c r="S76" s="5"/>
      <c r="T76" s="5"/>
      <c r="U76" s="5"/>
      <c r="V76" s="5"/>
      <c r="W76" s="5"/>
      <c r="X76" s="5" t="s">
        <v>92</v>
      </c>
      <c r="Y76" s="77" t="str">
        <f>Y75</f>
        <v>USA</v>
      </c>
      <c r="Z76" s="5">
        <f t="shared" si="26"/>
        <v>0.22304992694426998</v>
      </c>
      <c r="AA76" s="5">
        <f t="shared" si="27"/>
        <v>0.30883836038437384</v>
      </c>
      <c r="AB76" s="5">
        <f t="shared" si="28"/>
        <v>0.12546558390615187</v>
      </c>
      <c r="AC76" s="5">
        <f t="shared" si="29"/>
        <v>1.9482233525799978E-2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0">D69*D57^$D$53+D70*D58^$D$53</f>
        <v>3.3951648492689119</v>
      </c>
      <c r="E78" s="39">
        <f t="shared" si="30"/>
        <v>3.0307797272854611</v>
      </c>
      <c r="F78" s="39">
        <f t="shared" si="30"/>
        <v>2.7676964895479959</v>
      </c>
      <c r="G78" s="39">
        <f t="shared" si="30"/>
        <v>2.5033253601436405</v>
      </c>
      <c r="H78" s="39">
        <f t="shared" si="30"/>
        <v>2.4149673282916209</v>
      </c>
      <c r="I78" s="39">
        <f t="shared" si="30"/>
        <v>2.3833647237705757</v>
      </c>
      <c r="J78" s="39">
        <f t="shared" si="30"/>
        <v>2.2479320173031634</v>
      </c>
      <c r="K78" s="39">
        <f t="shared" si="30"/>
        <v>2.1348458872119451</v>
      </c>
      <c r="L78" s="39">
        <f t="shared" si="30"/>
        <v>2.0451843596733723</v>
      </c>
      <c r="M78" s="39">
        <f t="shared" si="30"/>
        <v>1.9643759349845165</v>
      </c>
      <c r="N78" s="39">
        <f t="shared" si="30"/>
        <v>1.8853985495243435</v>
      </c>
      <c r="O78" s="39">
        <f t="shared" si="30"/>
        <v>1.7312937879453532</v>
      </c>
      <c r="P78" s="39">
        <f t="shared" si="30"/>
        <v>1.5925837152364795</v>
      </c>
      <c r="Q78" s="39">
        <f t="shared" si="30"/>
        <v>1.4604488729365828</v>
      </c>
      <c r="R78" s="39">
        <f t="shared" si="30"/>
        <v>1.3372228697225392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1">D71*D59^$D$54+D72*D60^$D$54+D73*D61^$D$54+D76*D64^$D$54+D74*D62^$D$54+D75*D63^$D$54</f>
        <v>1.1725356966372689</v>
      </c>
      <c r="E79" s="39">
        <f t="shared" si="31"/>
        <v>0.55420333795328192</v>
      </c>
      <c r="F79" s="39">
        <f t="shared" si="31"/>
        <v>5.9012633230987821E-2</v>
      </c>
      <c r="G79" s="39">
        <f t="shared" si="31"/>
        <v>7.6141924804805597E-2</v>
      </c>
      <c r="H79" s="39">
        <f t="shared" si="31"/>
        <v>9.6116664185436212E-2</v>
      </c>
      <c r="I79" s="39">
        <f t="shared" si="31"/>
        <v>0.12930670242851128</v>
      </c>
      <c r="J79" s="39">
        <f t="shared" si="31"/>
        <v>0.15080017463340192</v>
      </c>
      <c r="K79" s="39">
        <f t="shared" si="31"/>
        <v>0.16962040190381675</v>
      </c>
      <c r="L79" s="39">
        <f t="shared" si="31"/>
        <v>0.18733108764654596</v>
      </c>
      <c r="M79" s="39">
        <f t="shared" si="31"/>
        <v>0.17700565030312199</v>
      </c>
      <c r="N79" s="39">
        <f t="shared" si="31"/>
        <v>0.16690646347516108</v>
      </c>
      <c r="O79" s="39">
        <f t="shared" si="31"/>
        <v>0.14764473369712466</v>
      </c>
      <c r="P79" s="39">
        <f t="shared" si="31"/>
        <v>0.13095357299717197</v>
      </c>
      <c r="Q79" s="39">
        <f t="shared" si="31"/>
        <v>0.11560007535239158</v>
      </c>
      <c r="R79" s="39">
        <f t="shared" si="31"/>
        <v>0.10174400117586455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0.99784482758620685</v>
      </c>
      <c r="G84" s="44">
        <f t="shared" ref="G84:G92" si="32">F109</f>
        <v>0.99539494233369274</v>
      </c>
      <c r="H84" s="45">
        <f>F84-G84</f>
        <v>2.4498852525141057E-3</v>
      </c>
      <c r="I84" s="5"/>
      <c r="J84" s="43">
        <f>J86/(J86+J87)</f>
        <v>0.99673202614379086</v>
      </c>
      <c r="K84" s="44">
        <f t="shared" ref="K84:K92" si="33">H109</f>
        <v>0.99746672208225429</v>
      </c>
      <c r="L84" s="45">
        <f>J84-K84</f>
        <v>-7.3469593846342551E-4</v>
      </c>
      <c r="M84" s="5"/>
      <c r="N84" s="5"/>
      <c r="O84" s="43">
        <f>O86/(O86+O87)</f>
        <v>0.99665551839464872</v>
      </c>
      <c r="P84" s="44">
        <f t="shared" ref="P84:P92" si="34">L109</f>
        <v>0.99883411114156717</v>
      </c>
      <c r="Q84" s="45">
        <f>O84-P84</f>
        <v>-2.1785927469184507E-3</v>
      </c>
      <c r="R84" s="5"/>
      <c r="S84" s="5"/>
      <c r="T84" s="43">
        <f>T86/(T86+T87)</f>
        <v>0.99408983451536637</v>
      </c>
      <c r="U84" s="44">
        <f t="shared" ref="U84:U92" si="35">R109</f>
        <v>0.99943861192768502</v>
      </c>
      <c r="V84" s="45">
        <f>T84-U84</f>
        <v>-5.3487774123186504E-3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2.1551724137931039E-3</v>
      </c>
      <c r="G85" s="47">
        <f t="shared" si="32"/>
        <v>4.6050576663072846E-3</v>
      </c>
      <c r="H85" s="48">
        <f t="shared" ref="H85:H92" si="36">F85-G85</f>
        <v>-2.4498852525141807E-3</v>
      </c>
      <c r="I85" s="10"/>
      <c r="J85" s="46">
        <f>J87/(J86+J87)</f>
        <v>3.2679738562091504E-3</v>
      </c>
      <c r="K85" s="47">
        <f t="shared" si="33"/>
        <v>2.533277917745783E-3</v>
      </c>
      <c r="L85" s="48">
        <f t="shared" ref="L85:L92" si="37">J85-K85</f>
        <v>7.346959384633674E-4</v>
      </c>
      <c r="M85" s="10"/>
      <c r="N85" s="10"/>
      <c r="O85" s="46">
        <f>O87/(O86+O87)</f>
        <v>3.3444816053511705E-3</v>
      </c>
      <c r="P85" s="47">
        <f t="shared" si="34"/>
        <v>1.1658888584327224E-3</v>
      </c>
      <c r="Q85" s="48">
        <f t="shared" ref="Q85:Q92" si="38">O85-P85</f>
        <v>2.1785927469184481E-3</v>
      </c>
      <c r="R85" s="10"/>
      <c r="S85" s="10"/>
      <c r="T85" s="46">
        <f>T87/(T86+T87)</f>
        <v>5.9101654846335696E-3</v>
      </c>
      <c r="U85" s="47">
        <f t="shared" si="35"/>
        <v>5.6138807231502605E-4</v>
      </c>
      <c r="V85" s="48">
        <f t="shared" ref="V85:V92" si="39">T85-U85</f>
        <v>5.3487774123185438E-3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0.96760710553813989</v>
      </c>
      <c r="G86" s="44">
        <f t="shared" si="32"/>
        <v>0.96755295739093872</v>
      </c>
      <c r="H86" s="45">
        <f t="shared" si="36"/>
        <v>5.4148147201171781E-5</v>
      </c>
      <c r="I86" s="5"/>
      <c r="J86" s="73">
        <f>H18/SUM(H18:H24)</f>
        <v>0.96825396825396837</v>
      </c>
      <c r="K86" s="44">
        <f t="shared" si="33"/>
        <v>0.97301606258966677</v>
      </c>
      <c r="L86" s="45">
        <f t="shared" si="37"/>
        <v>-4.762094335698408E-3</v>
      </c>
      <c r="M86" s="5"/>
      <c r="N86" s="5"/>
      <c r="O86" s="73">
        <f>I18/SUM(I18:I24)</f>
        <v>0.96963123644251625</v>
      </c>
      <c r="P86" s="44">
        <f t="shared" si="34"/>
        <v>0.97582231352524007</v>
      </c>
      <c r="Q86" s="45">
        <f t="shared" si="38"/>
        <v>-6.1910770827238171E-3</v>
      </c>
      <c r="R86" s="5"/>
      <c r="S86" s="5"/>
      <c r="T86" s="49">
        <f>J18/SUM(J18:J24)</f>
        <v>0.97337962962962965</v>
      </c>
      <c r="U86" s="44">
        <f t="shared" si="35"/>
        <v>0.9505826300403275</v>
      </c>
      <c r="V86" s="45">
        <f t="shared" si="39"/>
        <v>2.2796999589302147E-2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2.0898641588296763E-3</v>
      </c>
      <c r="G87" s="47">
        <f t="shared" si="32"/>
        <v>4.4762505559303271E-3</v>
      </c>
      <c r="H87" s="48">
        <f t="shared" si="36"/>
        <v>-2.3863863971006509E-3</v>
      </c>
      <c r="I87" s="10"/>
      <c r="J87" s="74">
        <f>H19/SUM(H18:H24)</f>
        <v>3.174603174603175E-3</v>
      </c>
      <c r="K87" s="47">
        <f t="shared" si="33"/>
        <v>2.4711802914334081E-3</v>
      </c>
      <c r="L87" s="48">
        <f t="shared" si="37"/>
        <v>7.0342288316976691E-4</v>
      </c>
      <c r="M87" s="10"/>
      <c r="N87" s="10"/>
      <c r="O87" s="74">
        <f>I19/SUM(I18:I24)</f>
        <v>3.2537960954446853E-3</v>
      </c>
      <c r="P87" s="47">
        <f t="shared" si="34"/>
        <v>1.1390283436043679E-3</v>
      </c>
      <c r="Q87" s="48">
        <f t="shared" si="38"/>
        <v>2.1147677518403175E-3</v>
      </c>
      <c r="R87" s="10"/>
      <c r="S87" s="10"/>
      <c r="T87" s="50">
        <f>J19/SUM(J18:J24)</f>
        <v>5.7870370370370376E-3</v>
      </c>
      <c r="U87" s="47">
        <f t="shared" si="35"/>
        <v>5.3394550088995286E-4</v>
      </c>
      <c r="V87" s="48">
        <f t="shared" si="39"/>
        <v>5.2530915361470847E-3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0</v>
      </c>
      <c r="G88" s="51">
        <f t="shared" si="32"/>
        <v>2.2181734954483865E-5</v>
      </c>
      <c r="H88" s="45">
        <f t="shared" si="36"/>
        <v>-2.2181734954483865E-5</v>
      </c>
      <c r="I88" s="5"/>
      <c r="J88" s="80">
        <f>H20/SUM(H18:H24)</f>
        <v>0</v>
      </c>
      <c r="K88" s="51">
        <f t="shared" si="33"/>
        <v>1.4688097581851313E-5</v>
      </c>
      <c r="L88" s="45">
        <f t="shared" si="37"/>
        <v>-1.4688097581851313E-5</v>
      </c>
      <c r="M88" s="5"/>
      <c r="N88" s="5"/>
      <c r="O88" s="73">
        <f>I20/SUM(I18:I24)</f>
        <v>0</v>
      </c>
      <c r="P88" s="51">
        <f t="shared" si="34"/>
        <v>9.3689075227258058E-6</v>
      </c>
      <c r="Q88" s="45">
        <f t="shared" si="38"/>
        <v>-9.3689075227258058E-6</v>
      </c>
      <c r="R88" s="5"/>
      <c r="S88" s="5"/>
      <c r="T88" s="49">
        <f>J20/SUM(J18:J24)</f>
        <v>0</v>
      </c>
      <c r="U88" s="51">
        <f t="shared" si="35"/>
        <v>7.907443811324531E-6</v>
      </c>
      <c r="V88" s="45">
        <f t="shared" si="39"/>
        <v>-7.907443811324531E-6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3.03030303030303E-2</v>
      </c>
      <c r="G89" s="51">
        <f t="shared" si="32"/>
        <v>2.3026586198443687E-2</v>
      </c>
      <c r="H89" s="45">
        <f t="shared" si="36"/>
        <v>7.2764441045866136E-3</v>
      </c>
      <c r="I89" s="5"/>
      <c r="J89" s="80">
        <f>H21/SUM(H18:H24)</f>
        <v>2.7513227513227517E-2</v>
      </c>
      <c r="K89" s="51">
        <f t="shared" si="33"/>
        <v>2.180078712428991E-2</v>
      </c>
      <c r="L89" s="45">
        <f t="shared" si="37"/>
        <v>5.712440388937607E-3</v>
      </c>
      <c r="M89" s="5"/>
      <c r="N89" s="5"/>
      <c r="O89" s="73">
        <f>I21/SUM(I18:I24)</f>
        <v>2.3861171366594363E-2</v>
      </c>
      <c r="P89" s="51">
        <f t="shared" si="34"/>
        <v>1.7606656944551196E-2</v>
      </c>
      <c r="Q89" s="45">
        <f t="shared" si="38"/>
        <v>6.254514422043167E-3</v>
      </c>
      <c r="R89" s="5"/>
      <c r="S89" s="5"/>
      <c r="T89" s="49">
        <f>J21/SUM(J18:J24)</f>
        <v>1.2731481481481484E-2</v>
      </c>
      <c r="U89" s="51">
        <f t="shared" si="35"/>
        <v>1.361389169729247E-2</v>
      </c>
      <c r="V89" s="45">
        <f t="shared" si="39"/>
        <v>-8.8241021581098554E-4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2"/>
        <v>1.0734710655068093E-4</v>
      </c>
      <c r="H90" s="45">
        <f t="shared" si="36"/>
        <v>-1.0734710655068093E-4</v>
      </c>
      <c r="I90" s="5"/>
      <c r="J90" s="80">
        <f>H22/SUM(H18:H24)</f>
        <v>0</v>
      </c>
      <c r="K90" s="51">
        <f t="shared" si="33"/>
        <v>5.3065159578569476E-5</v>
      </c>
      <c r="L90" s="45">
        <f t="shared" si="37"/>
        <v>-5.3065159578569476E-5</v>
      </c>
      <c r="M90" s="5"/>
      <c r="N90" s="5"/>
      <c r="O90" s="73">
        <f>I22/SUM(I18:I24)</f>
        <v>0</v>
      </c>
      <c r="P90" s="51">
        <f t="shared" si="34"/>
        <v>2.6610820639233055E-5</v>
      </c>
      <c r="Q90" s="45">
        <f t="shared" si="38"/>
        <v>-2.6610820639233055E-5</v>
      </c>
      <c r="R90" s="5"/>
      <c r="S90" s="5"/>
      <c r="T90" s="49">
        <f>J22/SUM(J18:J24)</f>
        <v>0</v>
      </c>
      <c r="U90" s="51">
        <f t="shared" si="35"/>
        <v>3.4167498152919163E-5</v>
      </c>
      <c r="V90" s="45">
        <f t="shared" si="39"/>
        <v>-3.4167498152919163E-5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2"/>
        <v>4.5018669656091033E-3</v>
      </c>
      <c r="H91" s="45">
        <f t="shared" si="36"/>
        <v>-4.5018669656091033E-3</v>
      </c>
      <c r="I91" s="5"/>
      <c r="J91" s="80">
        <f>H23/SUM(H18:H24)</f>
        <v>1.0582010582010585E-3</v>
      </c>
      <c r="K91" s="51">
        <f t="shared" si="33"/>
        <v>2.4729160669948532E-3</v>
      </c>
      <c r="L91" s="45">
        <f t="shared" si="37"/>
        <v>-1.4147150087937947E-3</v>
      </c>
      <c r="M91" s="5"/>
      <c r="N91" s="5"/>
      <c r="O91" s="73">
        <f>I23/SUM(I18:I24)</f>
        <v>2.1691973969631237E-3</v>
      </c>
      <c r="P91" s="51">
        <f t="shared" si="34"/>
        <v>5.0904200174090681E-3</v>
      </c>
      <c r="Q91" s="45">
        <f t="shared" si="38"/>
        <v>-2.9212226204459444E-3</v>
      </c>
      <c r="R91" s="5"/>
      <c r="S91" s="5"/>
      <c r="T91" s="49">
        <f>J23/SUM(J18:J24)</f>
        <v>5.7870370370370376E-3</v>
      </c>
      <c r="U91" s="51">
        <f t="shared" si="35"/>
        <v>3.3104171074229478E-2</v>
      </c>
      <c r="V91" s="45">
        <f t="shared" si="39"/>
        <v>-2.731713403719244E-2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2"/>
        <v>3.1281004757304328E-4</v>
      </c>
      <c r="H92" s="45">
        <f t="shared" si="36"/>
        <v>-3.1281004757304328E-4</v>
      </c>
      <c r="I92" s="5"/>
      <c r="J92" s="80">
        <f>H24/SUM(H18:H24)</f>
        <v>0</v>
      </c>
      <c r="K92" s="51">
        <f t="shared" si="33"/>
        <v>1.7130067045471414E-4</v>
      </c>
      <c r="L92" s="45">
        <f t="shared" si="37"/>
        <v>-1.7130067045471414E-4</v>
      </c>
      <c r="M92" s="5"/>
      <c r="N92" s="5"/>
      <c r="O92" s="73">
        <f>I24/SUM(I18:I24)</f>
        <v>1.0845986984815619E-3</v>
      </c>
      <c r="P92" s="51">
        <f t="shared" si="34"/>
        <v>3.0560144103322206E-4</v>
      </c>
      <c r="Q92" s="45">
        <f t="shared" si="38"/>
        <v>7.789972574483398E-4</v>
      </c>
      <c r="R92" s="5"/>
      <c r="S92" s="5"/>
      <c r="T92" s="49">
        <f>J24/SUM(J18:J24)</f>
        <v>2.3148148148148151E-3</v>
      </c>
      <c r="U92" s="51">
        <f t="shared" si="35"/>
        <v>2.1232867452963544E-3</v>
      </c>
      <c r="V92" s="45">
        <f t="shared" si="39"/>
        <v>1.915280695184607E-4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0.99999999999999989</v>
      </c>
      <c r="G94" s="45">
        <f>SUM(G86:G92)</f>
        <v>1</v>
      </c>
      <c r="H94" s="5"/>
      <c r="I94" s="5"/>
      <c r="J94" s="45">
        <f>SUM(J86:J92)</f>
        <v>1</v>
      </c>
      <c r="K94" s="45">
        <f>SUM(K86:K92)</f>
        <v>1.0000000000000002</v>
      </c>
      <c r="L94" s="5"/>
      <c r="M94" s="5"/>
      <c r="N94" s="5"/>
      <c r="O94" s="45">
        <f>SUM(O86:O92)</f>
        <v>1</v>
      </c>
      <c r="P94" s="45">
        <f>SUM(P86:P92)</f>
        <v>0.99999999999999989</v>
      </c>
      <c r="Q94" s="5"/>
      <c r="R94" s="5"/>
      <c r="S94" s="5"/>
      <c r="T94" s="45">
        <f>SUM(T86:T92)</f>
        <v>1.0000000000000002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0">D69*D57^$D$53/D78</f>
        <v>0.92496678693766987</v>
      </c>
      <c r="E109" s="58">
        <f t="shared" si="40"/>
        <v>0.96045061661692344</v>
      </c>
      <c r="F109" s="58">
        <f t="shared" si="40"/>
        <v>0.99539494233369274</v>
      </c>
      <c r="G109" s="58">
        <f t="shared" si="40"/>
        <v>0.99649739558546702</v>
      </c>
      <c r="H109" s="58">
        <f t="shared" si="40"/>
        <v>0.99746672208225429</v>
      </c>
      <c r="I109" s="58">
        <f t="shared" si="40"/>
        <v>0.99791917773551941</v>
      </c>
      <c r="J109" s="58">
        <f t="shared" si="40"/>
        <v>0.99822913148316161</v>
      </c>
      <c r="K109" s="58">
        <f t="shared" si="40"/>
        <v>0.99853479632768927</v>
      </c>
      <c r="L109" s="58">
        <f t="shared" si="40"/>
        <v>0.99883411114156717</v>
      </c>
      <c r="M109" s="58">
        <f t="shared" si="40"/>
        <v>0.99889682966887494</v>
      </c>
      <c r="N109" s="58">
        <f t="shared" si="40"/>
        <v>0.998959032793025</v>
      </c>
      <c r="O109" s="58">
        <f t="shared" si="40"/>
        <v>0.99908235578186289</v>
      </c>
      <c r="P109" s="58">
        <f t="shared" si="40"/>
        <v>0.99920303267931165</v>
      </c>
      <c r="Q109" s="58">
        <f t="shared" si="40"/>
        <v>0.99932134035545861</v>
      </c>
      <c r="R109" s="58">
        <f t="shared" si="40"/>
        <v>0.99943861192768502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1">D70*D58^$D$53/D78</f>
        <v>7.5033213062330129E-2</v>
      </c>
      <c r="E110" s="58">
        <f t="shared" si="41"/>
        <v>3.9549383383076508E-2</v>
      </c>
      <c r="F110" s="58">
        <f t="shared" si="41"/>
        <v>4.6050576663072846E-3</v>
      </c>
      <c r="G110" s="58">
        <f t="shared" si="41"/>
        <v>3.5026044145329725E-3</v>
      </c>
      <c r="H110" s="58">
        <f t="shared" si="41"/>
        <v>2.533277917745783E-3</v>
      </c>
      <c r="I110" s="58">
        <f t="shared" si="41"/>
        <v>2.0808222644806539E-3</v>
      </c>
      <c r="J110" s="58">
        <f t="shared" si="41"/>
        <v>1.7708685168383606E-3</v>
      </c>
      <c r="K110" s="58">
        <f t="shared" si="41"/>
        <v>1.4652036723106683E-3</v>
      </c>
      <c r="L110" s="58">
        <f t="shared" si="41"/>
        <v>1.1658888584327224E-3</v>
      </c>
      <c r="M110" s="58">
        <f t="shared" si="41"/>
        <v>1.1031703311250281E-3</v>
      </c>
      <c r="N110" s="58">
        <f t="shared" si="41"/>
        <v>1.0409672069750598E-3</v>
      </c>
      <c r="O110" s="58">
        <f t="shared" si="41"/>
        <v>9.1764421813704533E-4</v>
      </c>
      <c r="P110" s="58">
        <f t="shared" si="41"/>
        <v>7.9696732068839857E-4</v>
      </c>
      <c r="Q110" s="58">
        <f t="shared" si="41"/>
        <v>6.7865964454147019E-4</v>
      </c>
      <c r="R110" s="58">
        <f t="shared" si="41"/>
        <v>5.6138807231502605E-4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2">D76*D64^$D$54/D$79*D109</f>
        <v>0.88814405801116769</v>
      </c>
      <c r="E111" s="59">
        <f t="shared" si="42"/>
        <v>0.9191555287561608</v>
      </c>
      <c r="F111" s="59">
        <f t="shared" si="42"/>
        <v>0.96755295739093872</v>
      </c>
      <c r="G111" s="59">
        <f t="shared" si="42"/>
        <v>0.97041698315234193</v>
      </c>
      <c r="H111" s="59">
        <f t="shared" si="42"/>
        <v>0.97301606258966677</v>
      </c>
      <c r="I111" s="59">
        <f t="shared" si="42"/>
        <v>0.97434634116862906</v>
      </c>
      <c r="J111" s="59">
        <f t="shared" si="42"/>
        <v>0.97456385974382298</v>
      </c>
      <c r="K111" s="59">
        <f t="shared" si="42"/>
        <v>0.9751786549897864</v>
      </c>
      <c r="L111" s="59">
        <f t="shared" si="42"/>
        <v>0.97582231352524007</v>
      </c>
      <c r="M111" s="59">
        <f t="shared" si="42"/>
        <v>0.97307425180807905</v>
      </c>
      <c r="N111" s="59">
        <f t="shared" si="42"/>
        <v>0.97049970973998945</v>
      </c>
      <c r="O111" s="59">
        <f t="shared" si="42"/>
        <v>0.96568622119892444</v>
      </c>
      <c r="P111" s="59">
        <f t="shared" si="42"/>
        <v>0.96087087278112471</v>
      </c>
      <c r="Q111" s="59">
        <f t="shared" si="42"/>
        <v>0.95532358725769118</v>
      </c>
      <c r="R111" s="59">
        <f t="shared" si="42"/>
        <v>0.9505826300403275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3">D76*D64^$D$54/D$79*D110</f>
        <v>7.2046156981942625E-2</v>
      </c>
      <c r="E112" s="59">
        <f t="shared" si="43"/>
        <v>3.7848936495556283E-2</v>
      </c>
      <c r="F112" s="59">
        <f t="shared" si="43"/>
        <v>4.4762505559303271E-3</v>
      </c>
      <c r="G112" s="59">
        <f t="shared" si="43"/>
        <v>3.4109339614783163E-3</v>
      </c>
      <c r="H112" s="59">
        <f t="shared" si="43"/>
        <v>2.4711802914334081E-3</v>
      </c>
      <c r="I112" s="59">
        <f t="shared" si="43"/>
        <v>2.0316691023211137E-3</v>
      </c>
      <c r="J112" s="59">
        <f t="shared" si="43"/>
        <v>1.7288860868091421E-3</v>
      </c>
      <c r="K112" s="59">
        <f t="shared" si="43"/>
        <v>1.4309319532026727E-3</v>
      </c>
      <c r="L112" s="59">
        <f t="shared" si="43"/>
        <v>1.1390283436043679E-3</v>
      </c>
      <c r="M112" s="59">
        <f t="shared" si="43"/>
        <v>1.0746521689654395E-3</v>
      </c>
      <c r="N112" s="59">
        <f t="shared" si="43"/>
        <v>1.0113111139237871E-3</v>
      </c>
      <c r="O112" s="59">
        <f t="shared" si="43"/>
        <v>8.8697030058579665E-4</v>
      </c>
      <c r="P112" s="59">
        <f t="shared" si="43"/>
        <v>7.6639347556270822E-4</v>
      </c>
      <c r="Q112" s="59">
        <f t="shared" si="43"/>
        <v>6.4877986686421858E-4</v>
      </c>
      <c r="R112" s="59">
        <f t="shared" si="43"/>
        <v>5.3394550088995286E-4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4">D71*D59^$D$54/D$79</f>
        <v>8.9329883197660661E-5</v>
      </c>
      <c r="E113" s="59">
        <f t="shared" si="44"/>
        <v>8.1358515489960643E-5</v>
      </c>
      <c r="F113" s="59">
        <f t="shared" si="44"/>
        <v>2.2181734954483865E-5</v>
      </c>
      <c r="G113" s="59">
        <f t="shared" si="44"/>
        <v>1.7163641944737471E-5</v>
      </c>
      <c r="H113" s="59">
        <f t="shared" si="44"/>
        <v>1.4688097581851313E-5</v>
      </c>
      <c r="I113" s="59">
        <f t="shared" si="44"/>
        <v>1.1611100059855049E-5</v>
      </c>
      <c r="J113" s="59">
        <f t="shared" si="44"/>
        <v>1.0666772164285993E-5</v>
      </c>
      <c r="K113" s="59">
        <f t="shared" si="44"/>
        <v>9.9160469598355711E-6</v>
      </c>
      <c r="L113" s="59">
        <f t="shared" si="44"/>
        <v>9.3689075227258058E-6</v>
      </c>
      <c r="M113" s="59">
        <f t="shared" si="44"/>
        <v>9.4069457812139534E-6</v>
      </c>
      <c r="N113" s="59">
        <f t="shared" si="44"/>
        <v>9.3579735774275054E-6</v>
      </c>
      <c r="O113" s="59">
        <f t="shared" si="44"/>
        <v>9.0375671819513958E-6</v>
      </c>
      <c r="P113" s="59">
        <f t="shared" si="44"/>
        <v>8.7346508581632273E-6</v>
      </c>
      <c r="Q113" s="59">
        <f t="shared" si="44"/>
        <v>8.4070716611095882E-6</v>
      </c>
      <c r="R113" s="60">
        <f t="shared" si="44"/>
        <v>7.907443811324531E-6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5">D72*D60^$D$54/D$79</f>
        <v>3.1839347392305893E-2</v>
      </c>
      <c r="E114" s="59">
        <f t="shared" si="45"/>
        <v>3.5927917620246858E-2</v>
      </c>
      <c r="F114" s="59">
        <f t="shared" si="45"/>
        <v>2.3026586198443687E-2</v>
      </c>
      <c r="G114" s="59">
        <f t="shared" si="45"/>
        <v>2.2715732427203247E-2</v>
      </c>
      <c r="H114" s="59">
        <f t="shared" si="45"/>
        <v>2.180078712428991E-2</v>
      </c>
      <c r="I114" s="59">
        <f t="shared" si="45"/>
        <v>1.9654084477847545E-2</v>
      </c>
      <c r="J114" s="59">
        <f t="shared" si="45"/>
        <v>1.8983253504472206E-2</v>
      </c>
      <c r="K114" s="59">
        <f t="shared" si="45"/>
        <v>1.8232459621181564E-2</v>
      </c>
      <c r="L114" s="59">
        <f t="shared" si="45"/>
        <v>1.7606656944551196E-2</v>
      </c>
      <c r="M114" s="59">
        <f t="shared" si="45"/>
        <v>1.6916084849010821E-2</v>
      </c>
      <c r="N114" s="59">
        <f t="shared" si="45"/>
        <v>1.6181138433752084E-2</v>
      </c>
      <c r="O114" s="59">
        <f t="shared" si="45"/>
        <v>1.4757234830013663E-2</v>
      </c>
      <c r="P114" s="59">
        <f t="shared" si="45"/>
        <v>1.376334855492245E-2</v>
      </c>
      <c r="Q114" s="59">
        <f t="shared" si="45"/>
        <v>1.3917299438432954E-2</v>
      </c>
      <c r="R114" s="60">
        <f t="shared" si="45"/>
        <v>1.361389169729247E-2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6">D73*D61^$D$54/D$79</f>
        <v>4.45454169227218E-6</v>
      </c>
      <c r="E115" s="59">
        <f t="shared" si="46"/>
        <v>1.0415806781101545E-5</v>
      </c>
      <c r="F115" s="59">
        <f t="shared" si="46"/>
        <v>1.0734710655068093E-4</v>
      </c>
      <c r="G115" s="59">
        <f t="shared" si="46"/>
        <v>7.1287737037263181E-5</v>
      </c>
      <c r="H115" s="59">
        <f t="shared" si="46"/>
        <v>5.3065159578569476E-5</v>
      </c>
      <c r="I115" s="59">
        <f t="shared" si="46"/>
        <v>3.9971225957649571E-5</v>
      </c>
      <c r="J115" s="59">
        <f t="shared" si="46"/>
        <v>3.5108612236553836E-5</v>
      </c>
      <c r="K115" s="59">
        <f t="shared" si="46"/>
        <v>3.0466400876492743E-5</v>
      </c>
      <c r="L115" s="59">
        <f t="shared" si="46"/>
        <v>2.6610820639233055E-5</v>
      </c>
      <c r="M115" s="59">
        <f t="shared" si="46"/>
        <v>2.7897970993446012E-5</v>
      </c>
      <c r="N115" s="59">
        <f t="shared" si="46"/>
        <v>2.8826009897828801E-5</v>
      </c>
      <c r="O115" s="59">
        <f t="shared" si="46"/>
        <v>2.9776546589945137E-5</v>
      </c>
      <c r="P115" s="59">
        <f t="shared" si="46"/>
        <v>3.1225017082826771E-5</v>
      </c>
      <c r="Q115" s="59">
        <f t="shared" si="46"/>
        <v>3.2738177930609107E-5</v>
      </c>
      <c r="R115" s="60">
        <f t="shared" si="46"/>
        <v>3.4167498152919163E-5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47">D74*D62^$D$54/D$79</f>
        <v>6.3005954232389968E-3</v>
      </c>
      <c r="E116" s="59">
        <f t="shared" si="47"/>
        <v>5.6233064431274052E-3</v>
      </c>
      <c r="F116" s="59">
        <f t="shared" si="47"/>
        <v>4.5018669656091033E-3</v>
      </c>
      <c r="G116" s="59">
        <f t="shared" si="47"/>
        <v>3.1494583770883345E-3</v>
      </c>
      <c r="H116" s="59">
        <f t="shared" si="47"/>
        <v>2.4729160669948532E-3</v>
      </c>
      <c r="I116" s="59">
        <f t="shared" si="47"/>
        <v>3.684003831602032E-3</v>
      </c>
      <c r="J116" s="59">
        <f t="shared" si="47"/>
        <v>4.4079073265040746E-3</v>
      </c>
      <c r="K116" s="59">
        <f t="shared" si="47"/>
        <v>4.8255790418775353E-3</v>
      </c>
      <c r="L116" s="59">
        <f t="shared" si="47"/>
        <v>5.0904200174090681E-3</v>
      </c>
      <c r="M116" s="59">
        <f t="shared" si="47"/>
        <v>8.3787240437488454E-3</v>
      </c>
      <c r="N116" s="59">
        <f t="shared" si="47"/>
        <v>1.1545216870332857E-2</v>
      </c>
      <c r="O116" s="59">
        <f t="shared" si="47"/>
        <v>1.751871583967874E-2</v>
      </c>
      <c r="P116" s="59">
        <f t="shared" si="47"/>
        <v>2.3086152016591706E-2</v>
      </c>
      <c r="Q116" s="59">
        <f t="shared" si="47"/>
        <v>2.8260194604889249E-2</v>
      </c>
      <c r="R116" s="60">
        <f t="shared" si="47"/>
        <v>3.3104171074229478E-2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48">D75*D63^$D$54/D$79</f>
        <v>1.5760577664548784E-3</v>
      </c>
      <c r="E117" s="59">
        <f t="shared" si="48"/>
        <v>1.3525363626375791E-3</v>
      </c>
      <c r="F117" s="59">
        <f t="shared" si="48"/>
        <v>3.1281004757304328E-4</v>
      </c>
      <c r="G117" s="59">
        <f t="shared" si="48"/>
        <v>2.1844070290615481E-4</v>
      </c>
      <c r="H117" s="59">
        <f t="shared" si="48"/>
        <v>1.7130067045471414E-4</v>
      </c>
      <c r="I117" s="59">
        <f t="shared" si="48"/>
        <v>2.3231909358290134E-4</v>
      </c>
      <c r="J117" s="59">
        <f t="shared" si="48"/>
        <v>2.7031795399056082E-4</v>
      </c>
      <c r="K117" s="59">
        <f t="shared" si="48"/>
        <v>2.9199194611552443E-4</v>
      </c>
      <c r="L117" s="59">
        <f t="shared" si="48"/>
        <v>3.0560144103322206E-4</v>
      </c>
      <c r="M117" s="59">
        <f t="shared" si="48"/>
        <v>5.1898221342107657E-4</v>
      </c>
      <c r="N117" s="59">
        <f t="shared" si="48"/>
        <v>7.2443985852659401E-4</v>
      </c>
      <c r="O117" s="59">
        <f t="shared" si="48"/>
        <v>1.1120437170253174E-3</v>
      </c>
      <c r="P117" s="59">
        <f t="shared" si="48"/>
        <v>1.4732735038574982E-3</v>
      </c>
      <c r="Q117" s="59">
        <f t="shared" si="48"/>
        <v>1.8089935825308142E-3</v>
      </c>
      <c r="R117" s="60">
        <f t="shared" si="48"/>
        <v>2.1232867452963544E-3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0.9601902149931103</v>
      </c>
      <c r="E118" s="61">
        <f t="shared" ref="E118:R118" si="49">SUM(E111:E112)</f>
        <v>0.95700446525171712</v>
      </c>
      <c r="F118" s="61">
        <f t="shared" si="49"/>
        <v>0.97202920794686909</v>
      </c>
      <c r="G118" s="61">
        <f t="shared" si="49"/>
        <v>0.97382791711382022</v>
      </c>
      <c r="H118" s="61">
        <f t="shared" si="49"/>
        <v>0.97548724288110022</v>
      </c>
      <c r="I118" s="61">
        <f t="shared" si="49"/>
        <v>0.97637801027095017</v>
      </c>
      <c r="J118" s="61">
        <f t="shared" si="49"/>
        <v>0.97629274583063208</v>
      </c>
      <c r="K118" s="61">
        <f t="shared" si="49"/>
        <v>0.97660958694298905</v>
      </c>
      <c r="L118" s="61">
        <f t="shared" si="49"/>
        <v>0.97696134186884442</v>
      </c>
      <c r="M118" s="61">
        <f t="shared" si="49"/>
        <v>0.97414890397704446</v>
      </c>
      <c r="N118" s="61">
        <f t="shared" si="49"/>
        <v>0.97151102085391328</v>
      </c>
      <c r="O118" s="61">
        <f t="shared" si="49"/>
        <v>0.96657319149951026</v>
      </c>
      <c r="P118" s="61">
        <f t="shared" si="49"/>
        <v>0.96163726625668744</v>
      </c>
      <c r="Q118" s="61">
        <f t="shared" si="49"/>
        <v>0.95597236712455536</v>
      </c>
      <c r="R118" s="62">
        <f t="shared" si="49"/>
        <v>0.95111657554121742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0">SUM(E111:E117)</f>
        <v>0.99999999999999989</v>
      </c>
      <c r="F119" s="45">
        <f t="shared" si="50"/>
        <v>1</v>
      </c>
      <c r="G119" s="45">
        <f t="shared" si="50"/>
        <v>0.99999999999999989</v>
      </c>
      <c r="H119" s="45">
        <f t="shared" si="50"/>
        <v>1.0000000000000002</v>
      </c>
      <c r="I119" s="45">
        <f t="shared" si="50"/>
        <v>1.0000000000000002</v>
      </c>
      <c r="J119" s="45">
        <f t="shared" si="50"/>
        <v>0.99999999999999978</v>
      </c>
      <c r="K119" s="45">
        <f t="shared" si="50"/>
        <v>1</v>
      </c>
      <c r="L119" s="45">
        <f t="shared" si="50"/>
        <v>0.99999999999999989</v>
      </c>
      <c r="M119" s="45">
        <f t="shared" si="50"/>
        <v>0.99999999999999989</v>
      </c>
      <c r="N119" s="45">
        <f t="shared" si="50"/>
        <v>1</v>
      </c>
      <c r="O119" s="45">
        <f t="shared" si="50"/>
        <v>1</v>
      </c>
      <c r="P119" s="45">
        <f t="shared" si="50"/>
        <v>1</v>
      </c>
      <c r="Q119" s="45">
        <f t="shared" si="50"/>
        <v>1.0000000000000002</v>
      </c>
      <c r="R119" s="45">
        <f t="shared" si="50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X127"/>
  <sheetViews>
    <sheetView topLeftCell="F1" zoomScale="41" zoomScaleNormal="41" workbookViewId="0">
      <selection activeCell="L1" sqref="L1:U28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24" max="24" width="20.54296875" customWidth="1" collapsed="1"/>
    <col min="37" max="50" width="9.1796875" style="77" collapsed="1"/>
  </cols>
  <sheetData>
    <row r="1" spans="1:50" ht="21" x14ac:dyDescent="0.5">
      <c r="A1" s="3" t="s">
        <v>77</v>
      </c>
      <c r="B1" s="4"/>
      <c r="C1" s="4"/>
      <c r="D1" s="4"/>
      <c r="E1" s="4"/>
      <c r="F1" s="4"/>
      <c r="G1" s="4"/>
      <c r="H1" s="4"/>
      <c r="I1" s="4"/>
      <c r="J1" s="4"/>
      <c r="K1" s="4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33</v>
      </c>
      <c r="D4" t="s">
        <v>118</v>
      </c>
      <c r="E4" t="s">
        <v>119</v>
      </c>
      <c r="F4">
        <v>4.3</v>
      </c>
      <c r="G4">
        <v>4.3</v>
      </c>
      <c r="H4">
        <v>4.3</v>
      </c>
      <c r="I4">
        <v>4.3</v>
      </c>
      <c r="J4">
        <v>4.3</v>
      </c>
      <c r="K4">
        <v>4.3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AK4" s="77" t="s">
        <v>90</v>
      </c>
      <c r="AL4" s="77">
        <f>F10</f>
        <v>11</v>
      </c>
      <c r="AN4" s="77">
        <f t="shared" ref="AN4:AN5" si="0">G10</f>
        <v>0</v>
      </c>
      <c r="AP4" s="77">
        <f>H10</f>
        <v>0</v>
      </c>
      <c r="AQ4" s="77">
        <f>0.5*(AP4+AR4)</f>
        <v>0</v>
      </c>
      <c r="AR4" s="77">
        <f>I10</f>
        <v>0</v>
      </c>
      <c r="AT4" s="84">
        <f t="shared" ref="AT4:AW11" si="1">($AX$3-AT$3)/($AX$3-$AR$3)*$AR4+(AT$3-$AR$3)/($AX$3-$AR$3)*$AX4</f>
        <v>0</v>
      </c>
      <c r="AU4" s="84">
        <f t="shared" si="1"/>
        <v>0</v>
      </c>
      <c r="AV4" s="84">
        <f t="shared" si="1"/>
        <v>0</v>
      </c>
      <c r="AW4" s="84">
        <f t="shared" si="1"/>
        <v>0</v>
      </c>
      <c r="AX4" s="77">
        <f>J10</f>
        <v>0</v>
      </c>
    </row>
    <row r="5" spans="1:50" x14ac:dyDescent="0.35">
      <c r="A5" t="s">
        <v>11</v>
      </c>
      <c r="B5" t="s">
        <v>12</v>
      </c>
      <c r="C5" t="s">
        <v>33</v>
      </c>
      <c r="D5" t="s">
        <v>118</v>
      </c>
      <c r="E5" t="s">
        <v>119</v>
      </c>
      <c r="F5">
        <v>54.3</v>
      </c>
      <c r="G5">
        <v>74.2</v>
      </c>
      <c r="H5">
        <v>70.400000000000006</v>
      </c>
      <c r="I5">
        <v>70.7</v>
      </c>
      <c r="J5">
        <v>68.400000000000006</v>
      </c>
      <c r="K5">
        <v>68.5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AK5" s="77" t="s">
        <v>91</v>
      </c>
      <c r="AL5" s="77">
        <f>F11</f>
        <v>3.7</v>
      </c>
      <c r="AN5" s="77">
        <f t="shared" si="0"/>
        <v>0</v>
      </c>
      <c r="AP5" s="77">
        <f>H11</f>
        <v>0</v>
      </c>
      <c r="AQ5" s="77">
        <f t="shared" ref="AQ5:AQ11" si="2">0.5*(AP5+AR5)</f>
        <v>0</v>
      </c>
      <c r="AR5" s="77">
        <f>I11</f>
        <v>0</v>
      </c>
      <c r="AT5" s="84">
        <f t="shared" si="1"/>
        <v>0</v>
      </c>
      <c r="AU5" s="84">
        <f t="shared" si="1"/>
        <v>0</v>
      </c>
      <c r="AV5" s="84">
        <f t="shared" si="1"/>
        <v>0</v>
      </c>
      <c r="AW5" s="84">
        <f t="shared" si="1"/>
        <v>0</v>
      </c>
      <c r="AX5" s="77">
        <f>J11</f>
        <v>0</v>
      </c>
    </row>
    <row r="6" spans="1:50" x14ac:dyDescent="0.35">
      <c r="A6" t="s">
        <v>10</v>
      </c>
      <c r="B6" t="s">
        <v>12</v>
      </c>
      <c r="C6" t="s">
        <v>33</v>
      </c>
      <c r="D6" t="s">
        <v>118</v>
      </c>
      <c r="E6" t="s">
        <v>119</v>
      </c>
      <c r="F6">
        <v>19.2</v>
      </c>
      <c r="G6">
        <v>10.1</v>
      </c>
      <c r="H6">
        <v>9.8000000000000007</v>
      </c>
      <c r="I6">
        <v>9.1</v>
      </c>
      <c r="J6">
        <v>9.1999999999999993</v>
      </c>
      <c r="K6">
        <v>18.3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K6" s="77" t="s">
        <v>85</v>
      </c>
      <c r="AL6" s="77">
        <f>F5</f>
        <v>54.3</v>
      </c>
      <c r="AN6" s="77">
        <f t="shared" ref="AN6:AN8" si="3">G5</f>
        <v>74.2</v>
      </c>
      <c r="AP6" s="77">
        <f>H5</f>
        <v>70.400000000000006</v>
      </c>
      <c r="AQ6" s="77">
        <f t="shared" si="2"/>
        <v>70.550000000000011</v>
      </c>
      <c r="AR6" s="77">
        <f>I5</f>
        <v>70.7</v>
      </c>
      <c r="AT6" s="84">
        <f t="shared" si="1"/>
        <v>70.240000000000009</v>
      </c>
      <c r="AU6" s="84">
        <f t="shared" si="1"/>
        <v>69.78</v>
      </c>
      <c r="AV6" s="84">
        <f t="shared" si="1"/>
        <v>69.319999999999993</v>
      </c>
      <c r="AW6" s="84">
        <f t="shared" si="1"/>
        <v>68.860000000000014</v>
      </c>
      <c r="AX6" s="77">
        <f>J5</f>
        <v>68.400000000000006</v>
      </c>
    </row>
    <row r="7" spans="1:50" x14ac:dyDescent="0.35">
      <c r="A7" t="s">
        <v>45</v>
      </c>
      <c r="B7" t="s">
        <v>12</v>
      </c>
      <c r="C7" t="s">
        <v>33</v>
      </c>
      <c r="D7" t="s">
        <v>118</v>
      </c>
      <c r="E7" t="s">
        <v>119</v>
      </c>
      <c r="F7">
        <v>2.7</v>
      </c>
      <c r="G7">
        <v>3.4</v>
      </c>
      <c r="H7">
        <v>1.9</v>
      </c>
      <c r="I7">
        <v>1.5</v>
      </c>
      <c r="J7">
        <v>0.9</v>
      </c>
      <c r="K7">
        <v>4.9000000000000004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K7" s="77" t="s">
        <v>86</v>
      </c>
      <c r="AL7" s="77">
        <f>F6</f>
        <v>19.2</v>
      </c>
      <c r="AN7" s="77">
        <f t="shared" si="3"/>
        <v>10.1</v>
      </c>
      <c r="AP7" s="77">
        <f>H6</f>
        <v>9.8000000000000007</v>
      </c>
      <c r="AQ7" s="77">
        <f t="shared" si="2"/>
        <v>9.4499999999999993</v>
      </c>
      <c r="AR7" s="77">
        <f>I6</f>
        <v>9.1</v>
      </c>
      <c r="AT7" s="84">
        <f t="shared" si="1"/>
        <v>9.120000000000001</v>
      </c>
      <c r="AU7" s="84">
        <f t="shared" si="1"/>
        <v>9.14</v>
      </c>
      <c r="AV7" s="84">
        <f t="shared" si="1"/>
        <v>9.16</v>
      </c>
      <c r="AW7" s="84">
        <f t="shared" si="1"/>
        <v>9.18</v>
      </c>
      <c r="AX7" s="77">
        <f>J6</f>
        <v>9.1999999999999993</v>
      </c>
    </row>
    <row r="8" spans="1:50" x14ac:dyDescent="0.35">
      <c r="A8" t="s">
        <v>8</v>
      </c>
      <c r="B8" t="s">
        <v>12</v>
      </c>
      <c r="C8" t="s">
        <v>33</v>
      </c>
      <c r="D8" t="s">
        <v>118</v>
      </c>
      <c r="E8" t="s">
        <v>119</v>
      </c>
      <c r="F8">
        <v>4.8</v>
      </c>
      <c r="G8">
        <v>8</v>
      </c>
      <c r="H8">
        <v>13.5</v>
      </c>
      <c r="I8">
        <v>14.3</v>
      </c>
      <c r="J8">
        <v>17.2</v>
      </c>
      <c r="K8">
        <v>4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K8" s="77" t="s">
        <v>87</v>
      </c>
      <c r="AL8" s="77">
        <f>F7</f>
        <v>2.7</v>
      </c>
      <c r="AN8" s="77">
        <f t="shared" si="3"/>
        <v>3.4</v>
      </c>
      <c r="AP8" s="77">
        <f>H7</f>
        <v>1.9</v>
      </c>
      <c r="AQ8" s="77">
        <f t="shared" si="2"/>
        <v>1.7</v>
      </c>
      <c r="AR8" s="77">
        <f>I7</f>
        <v>1.5</v>
      </c>
      <c r="AT8" s="84">
        <f t="shared" si="1"/>
        <v>1.3800000000000001</v>
      </c>
      <c r="AU8" s="84">
        <f t="shared" si="1"/>
        <v>1.26</v>
      </c>
      <c r="AV8" s="84">
        <f t="shared" si="1"/>
        <v>1.1400000000000001</v>
      </c>
      <c r="AW8" s="84">
        <f t="shared" si="1"/>
        <v>1.02</v>
      </c>
      <c r="AX8" s="77">
        <f>J7</f>
        <v>0.9</v>
      </c>
    </row>
    <row r="9" spans="1:50" x14ac:dyDescent="0.35">
      <c r="A9" t="s">
        <v>44</v>
      </c>
      <c r="B9" t="s">
        <v>12</v>
      </c>
      <c r="C9" t="s">
        <v>33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33</v>
      </c>
      <c r="D10" t="s">
        <v>118</v>
      </c>
      <c r="E10" t="s">
        <v>119</v>
      </c>
      <c r="F10">
        <v>11</v>
      </c>
      <c r="G10">
        <v>0</v>
      </c>
      <c r="H10">
        <v>0</v>
      </c>
      <c r="I10">
        <v>0</v>
      </c>
      <c r="J10">
        <v>0</v>
      </c>
      <c r="K10">
        <v>0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K10" s="77" t="s">
        <v>129</v>
      </c>
      <c r="AL10" s="77">
        <f>F8</f>
        <v>4.8</v>
      </c>
      <c r="AN10" s="77">
        <f t="shared" ref="AN10" si="5">G8</f>
        <v>8</v>
      </c>
      <c r="AP10" s="77">
        <f>H8</f>
        <v>13.5</v>
      </c>
      <c r="AQ10" s="77">
        <f t="shared" si="2"/>
        <v>13.9</v>
      </c>
      <c r="AR10" s="77">
        <f>I8</f>
        <v>14.3</v>
      </c>
      <c r="AT10" s="84">
        <f t="shared" si="1"/>
        <v>14.88</v>
      </c>
      <c r="AU10" s="84">
        <f t="shared" si="1"/>
        <v>15.46</v>
      </c>
      <c r="AV10" s="84">
        <f t="shared" si="1"/>
        <v>16.04</v>
      </c>
      <c r="AW10" s="84">
        <f t="shared" si="1"/>
        <v>16.62</v>
      </c>
      <c r="AX10" s="77">
        <f>J8</f>
        <v>17.2</v>
      </c>
    </row>
    <row r="11" spans="1:50" x14ac:dyDescent="0.35">
      <c r="A11" t="s">
        <v>81</v>
      </c>
      <c r="B11" t="s">
        <v>12</v>
      </c>
      <c r="C11" t="s">
        <v>33</v>
      </c>
      <c r="D11" t="s">
        <v>118</v>
      </c>
      <c r="E11" t="s">
        <v>119</v>
      </c>
      <c r="F11">
        <v>3.7</v>
      </c>
      <c r="G11">
        <v>0</v>
      </c>
      <c r="H11">
        <v>0</v>
      </c>
      <c r="I11">
        <v>0</v>
      </c>
      <c r="J11">
        <v>0</v>
      </c>
      <c r="K11"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K11" s="77" t="s">
        <v>131</v>
      </c>
      <c r="AL11" s="77">
        <f>F4</f>
        <v>4.3</v>
      </c>
      <c r="AN11" s="77">
        <f t="shared" ref="AN11" si="6">G4</f>
        <v>4.3</v>
      </c>
      <c r="AP11" s="77">
        <f>H4</f>
        <v>4.3</v>
      </c>
      <c r="AQ11" s="77">
        <f t="shared" si="2"/>
        <v>4.3</v>
      </c>
      <c r="AR11" s="77">
        <f>I4</f>
        <v>4.3</v>
      </c>
      <c r="AT11" s="84">
        <f t="shared" si="1"/>
        <v>4.3</v>
      </c>
      <c r="AU11" s="84">
        <f t="shared" si="1"/>
        <v>4.3</v>
      </c>
      <c r="AV11" s="84">
        <f t="shared" si="1"/>
        <v>4.3</v>
      </c>
      <c r="AW11" s="84">
        <f t="shared" si="1"/>
        <v>4.3</v>
      </c>
      <c r="AX11" s="77">
        <f>J4</f>
        <v>4.3</v>
      </c>
    </row>
    <row r="12" spans="1:50" x14ac:dyDescent="0.35">
      <c r="A12" s="27"/>
      <c r="B12" s="27"/>
      <c r="C12" s="27"/>
      <c r="D12" s="27"/>
      <c r="E12" s="27"/>
      <c r="F12" s="27">
        <f t="shared" ref="F12:K12" si="7">SUM(F4:F11)</f>
        <v>100</v>
      </c>
      <c r="G12" s="27">
        <f t="shared" si="7"/>
        <v>100</v>
      </c>
      <c r="H12" s="27">
        <f t="shared" si="7"/>
        <v>99.9</v>
      </c>
      <c r="I12" s="27">
        <f t="shared" si="7"/>
        <v>99.899999999999991</v>
      </c>
      <c r="J12" s="27">
        <f t="shared" si="7"/>
        <v>100.00000000000001</v>
      </c>
      <c r="K12" s="27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33</v>
      </c>
      <c r="D17" t="s">
        <v>118</v>
      </c>
      <c r="E17" t="s">
        <v>119</v>
      </c>
      <c r="F17">
        <v>4.3</v>
      </c>
      <c r="G17">
        <v>4.3</v>
      </c>
      <c r="H17">
        <v>4.7</v>
      </c>
      <c r="I17">
        <v>5.6</v>
      </c>
      <c r="J17">
        <v>7.7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K17" s="77" t="s">
        <v>90</v>
      </c>
      <c r="AL17" s="77">
        <f>F23</f>
        <v>11</v>
      </c>
      <c r="AM17" s="77">
        <f>0.5*(AL17+AN17)</f>
        <v>5.5</v>
      </c>
      <c r="AN17" s="77">
        <f t="shared" ref="AN17:AN18" si="8">G23</f>
        <v>0</v>
      </c>
      <c r="AO17" s="77">
        <f>0.5*(AN17+AP17)</f>
        <v>0.05</v>
      </c>
      <c r="AP17" s="77">
        <f>H23</f>
        <v>0.1</v>
      </c>
      <c r="AQ17" s="77">
        <f>0.5*(AP17+AR17)</f>
        <v>0.15000000000000002</v>
      </c>
      <c r="AR17" s="77">
        <f>I23</f>
        <v>0.2</v>
      </c>
      <c r="AS17" s="77">
        <f>AR42</f>
        <v>0.30000000000000004</v>
      </c>
      <c r="AT17" s="84">
        <f t="shared" ref="AT17:AW24" si="9">($AX$3-AT$3)/($AX$3-$AR$3)*$AR17+(AT$3-$AR$3)/($AX$3-$AR$3)*$AX17</f>
        <v>0.28000000000000003</v>
      </c>
      <c r="AU17" s="84">
        <f t="shared" si="9"/>
        <v>0.36</v>
      </c>
      <c r="AV17" s="84">
        <f t="shared" si="9"/>
        <v>0.44</v>
      </c>
      <c r="AW17" s="84">
        <f t="shared" si="9"/>
        <v>0.52</v>
      </c>
      <c r="AX17" s="77">
        <f>J23</f>
        <v>0.6</v>
      </c>
    </row>
    <row r="18" spans="1:50" x14ac:dyDescent="0.35">
      <c r="A18" t="s">
        <v>11</v>
      </c>
      <c r="B18" t="s">
        <v>12</v>
      </c>
      <c r="C18" t="s">
        <v>33</v>
      </c>
      <c r="D18" t="s">
        <v>118</v>
      </c>
      <c r="E18" t="s">
        <v>119</v>
      </c>
      <c r="F18">
        <v>54.3</v>
      </c>
      <c r="G18">
        <v>74.2</v>
      </c>
      <c r="H18">
        <v>75.3</v>
      </c>
      <c r="I18">
        <v>77.5</v>
      </c>
      <c r="J18">
        <v>83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K18" s="77" t="s">
        <v>91</v>
      </c>
      <c r="AL18" s="77">
        <f>F24</f>
        <v>3.7</v>
      </c>
      <c r="AM18" s="77">
        <f>0.5*(AL18+AN18)</f>
        <v>1.85</v>
      </c>
      <c r="AN18" s="77">
        <f t="shared" si="8"/>
        <v>0</v>
      </c>
      <c r="AO18" s="77">
        <f>0.5*(AN18+AP18)</f>
        <v>0</v>
      </c>
      <c r="AP18" s="77">
        <f>H24</f>
        <v>0</v>
      </c>
      <c r="AQ18" s="77">
        <f t="shared" ref="AQ18:AQ24" si="10">0.5*(AP18+AR18)</f>
        <v>0.05</v>
      </c>
      <c r="AR18" s="77">
        <f>I24</f>
        <v>0.1</v>
      </c>
      <c r="AT18" s="84">
        <f t="shared" si="9"/>
        <v>0.12000000000000002</v>
      </c>
      <c r="AU18" s="84">
        <f t="shared" si="9"/>
        <v>0.14000000000000001</v>
      </c>
      <c r="AV18" s="84">
        <f t="shared" si="9"/>
        <v>0.16</v>
      </c>
      <c r="AW18" s="84">
        <f t="shared" si="9"/>
        <v>0.18000000000000005</v>
      </c>
      <c r="AX18" s="77">
        <f>J24</f>
        <v>0.2</v>
      </c>
    </row>
    <row r="19" spans="1:50" x14ac:dyDescent="0.35">
      <c r="A19" t="s">
        <v>10</v>
      </c>
      <c r="B19" t="s">
        <v>12</v>
      </c>
      <c r="C19" t="s">
        <v>33</v>
      </c>
      <c r="D19" t="s">
        <v>118</v>
      </c>
      <c r="E19" t="s">
        <v>119</v>
      </c>
      <c r="F19">
        <v>19.2</v>
      </c>
      <c r="G19">
        <v>10.1</v>
      </c>
      <c r="H19">
        <v>9.3000000000000007</v>
      </c>
      <c r="I19">
        <v>7.9</v>
      </c>
      <c r="J19">
        <v>4.0999999999999996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K19" s="77" t="s">
        <v>85</v>
      </c>
      <c r="AL19" s="77">
        <f>F18</f>
        <v>54.3</v>
      </c>
      <c r="AM19" s="85">
        <f>AL43</f>
        <v>59.059152305542618</v>
      </c>
      <c r="AN19" s="77">
        <f t="shared" ref="AN19:AN21" si="11">G18</f>
        <v>74.2</v>
      </c>
      <c r="AO19" s="85">
        <f>AN43</f>
        <v>62.568715642178915</v>
      </c>
      <c r="AP19" s="77">
        <f>H18</f>
        <v>75.3</v>
      </c>
      <c r="AQ19" s="77">
        <f t="shared" si="10"/>
        <v>76.400000000000006</v>
      </c>
      <c r="AR19" s="77">
        <f>I18</f>
        <v>77.5</v>
      </c>
      <c r="AS19" s="85">
        <f>AR43</f>
        <v>58.624127617148559</v>
      </c>
      <c r="AT19" s="84">
        <f t="shared" si="9"/>
        <v>78.599999999999994</v>
      </c>
      <c r="AU19" s="84">
        <f t="shared" si="9"/>
        <v>79.7</v>
      </c>
      <c r="AV19" s="84">
        <f t="shared" si="9"/>
        <v>80.8</v>
      </c>
      <c r="AW19" s="84">
        <f t="shared" si="9"/>
        <v>81.900000000000006</v>
      </c>
      <c r="AX19" s="77">
        <f>J18</f>
        <v>83</v>
      </c>
    </row>
    <row r="20" spans="1:50" x14ac:dyDescent="0.35">
      <c r="A20" t="s">
        <v>45</v>
      </c>
      <c r="B20" t="s">
        <v>12</v>
      </c>
      <c r="C20" t="s">
        <v>33</v>
      </c>
      <c r="D20" t="s">
        <v>118</v>
      </c>
      <c r="E20" t="s">
        <v>119</v>
      </c>
      <c r="F20">
        <v>2.7</v>
      </c>
      <c r="G20">
        <v>3.4</v>
      </c>
      <c r="H20">
        <v>3.1</v>
      </c>
      <c r="I20">
        <v>2.6</v>
      </c>
      <c r="J20">
        <v>1.3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K20" s="77" t="s">
        <v>86</v>
      </c>
      <c r="AL20" s="77">
        <f>F19</f>
        <v>19.2</v>
      </c>
      <c r="AM20" s="85">
        <f>AL44</f>
        <v>15.836050302748021</v>
      </c>
      <c r="AN20" s="77">
        <f t="shared" si="11"/>
        <v>10.1</v>
      </c>
      <c r="AO20" s="85">
        <f>AN44</f>
        <v>17.191404297851076</v>
      </c>
      <c r="AP20" s="77">
        <f>H19</f>
        <v>9.3000000000000007</v>
      </c>
      <c r="AQ20" s="77">
        <f t="shared" si="10"/>
        <v>8.6000000000000014</v>
      </c>
      <c r="AR20" s="77">
        <f>I19</f>
        <v>7.9</v>
      </c>
      <c r="AS20" s="85">
        <f>AR44</f>
        <v>14.85543369890329</v>
      </c>
      <c r="AT20" s="84">
        <f t="shared" si="9"/>
        <v>7.1400000000000006</v>
      </c>
      <c r="AU20" s="84">
        <f t="shared" si="9"/>
        <v>6.38</v>
      </c>
      <c r="AV20" s="84">
        <f t="shared" si="9"/>
        <v>5.6199999999999992</v>
      </c>
      <c r="AW20" s="84">
        <f t="shared" si="9"/>
        <v>4.8599999999999994</v>
      </c>
      <c r="AX20" s="77">
        <f>J19</f>
        <v>4.0999999999999996</v>
      </c>
    </row>
    <row r="21" spans="1:50" x14ac:dyDescent="0.35">
      <c r="A21" t="s">
        <v>8</v>
      </c>
      <c r="B21" t="s">
        <v>12</v>
      </c>
      <c r="C21" t="s">
        <v>33</v>
      </c>
      <c r="D21" t="s">
        <v>118</v>
      </c>
      <c r="E21" t="s">
        <v>119</v>
      </c>
      <c r="F21">
        <v>4.8</v>
      </c>
      <c r="G21">
        <v>8</v>
      </c>
      <c r="H21">
        <v>7.4</v>
      </c>
      <c r="I21">
        <v>6.2</v>
      </c>
      <c r="J21">
        <v>3.1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AK21" s="77" t="s">
        <v>87</v>
      </c>
      <c r="AL21" s="77">
        <f>F20</f>
        <v>2.7</v>
      </c>
      <c r="AM21" s="85">
        <f>AL45</f>
        <v>7.6385654401490442</v>
      </c>
      <c r="AN21" s="77">
        <f t="shared" si="11"/>
        <v>3.4</v>
      </c>
      <c r="AO21" s="85">
        <f>AN45</f>
        <v>7.2963518240879566</v>
      </c>
      <c r="AP21" s="77">
        <f>H20</f>
        <v>3.1</v>
      </c>
      <c r="AQ21" s="77">
        <f t="shared" si="10"/>
        <v>2.85</v>
      </c>
      <c r="AR21" s="77">
        <f>I20</f>
        <v>2.6</v>
      </c>
      <c r="AS21" s="85">
        <f>AR45</f>
        <v>4.9850448654037889</v>
      </c>
      <c r="AT21" s="84">
        <f t="shared" si="9"/>
        <v>2.34</v>
      </c>
      <c r="AU21" s="84">
        <f t="shared" si="9"/>
        <v>2.08</v>
      </c>
      <c r="AV21" s="84">
        <f t="shared" si="9"/>
        <v>1.82</v>
      </c>
      <c r="AW21" s="84">
        <f t="shared" si="9"/>
        <v>1.56</v>
      </c>
      <c r="AX21" s="77">
        <f>J20</f>
        <v>1.3</v>
      </c>
    </row>
    <row r="22" spans="1:50" x14ac:dyDescent="0.35">
      <c r="A22" t="s">
        <v>44</v>
      </c>
      <c r="B22" t="s">
        <v>12</v>
      </c>
      <c r="C22" t="s">
        <v>33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33</v>
      </c>
      <c r="D23" t="s">
        <v>118</v>
      </c>
      <c r="E23" t="s">
        <v>119</v>
      </c>
      <c r="F23">
        <v>11</v>
      </c>
      <c r="G23">
        <v>0</v>
      </c>
      <c r="H23">
        <v>0.1</v>
      </c>
      <c r="I23">
        <v>0.2</v>
      </c>
      <c r="J23">
        <v>0.6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AK23" s="77" t="s">
        <v>129</v>
      </c>
      <c r="AL23" s="77">
        <f>F21</f>
        <v>4.8</v>
      </c>
      <c r="AM23" s="85">
        <f>AL46</f>
        <v>10.619469026548673</v>
      </c>
      <c r="AN23" s="77">
        <f t="shared" ref="AN23" si="13">G21</f>
        <v>8</v>
      </c>
      <c r="AO23" s="85">
        <f>AN46</f>
        <v>12.993503248375813</v>
      </c>
      <c r="AP23" s="77">
        <f>H21</f>
        <v>7.4</v>
      </c>
      <c r="AQ23" s="77">
        <f t="shared" si="10"/>
        <v>6.8000000000000007</v>
      </c>
      <c r="AR23" s="77">
        <f>I21</f>
        <v>6.2</v>
      </c>
      <c r="AS23" s="85">
        <f>AR46</f>
        <v>21.335992023928217</v>
      </c>
      <c r="AT23" s="84">
        <f t="shared" si="9"/>
        <v>5.580000000000001</v>
      </c>
      <c r="AU23" s="84">
        <f t="shared" si="9"/>
        <v>4.96</v>
      </c>
      <c r="AV23" s="84">
        <f t="shared" si="9"/>
        <v>4.34</v>
      </c>
      <c r="AW23" s="84">
        <f t="shared" si="9"/>
        <v>3.7200000000000006</v>
      </c>
      <c r="AX23" s="77">
        <f>J21</f>
        <v>3.1</v>
      </c>
    </row>
    <row r="24" spans="1:50" x14ac:dyDescent="0.35">
      <c r="A24" t="s">
        <v>81</v>
      </c>
      <c r="B24" t="s">
        <v>12</v>
      </c>
      <c r="C24" t="s">
        <v>33</v>
      </c>
      <c r="D24" t="s">
        <v>118</v>
      </c>
      <c r="E24" t="s">
        <v>119</v>
      </c>
      <c r="F24">
        <v>3.7</v>
      </c>
      <c r="G24">
        <v>0</v>
      </c>
      <c r="H24">
        <v>0</v>
      </c>
      <c r="I24">
        <v>0.1</v>
      </c>
      <c r="J24">
        <v>0.2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AK24" s="77" t="s">
        <v>131</v>
      </c>
      <c r="AL24" s="77">
        <f>F17</f>
        <v>4.3</v>
      </c>
      <c r="AN24" s="77">
        <f t="shared" ref="AN24" si="14">G17</f>
        <v>4.3</v>
      </c>
      <c r="AP24" s="77">
        <f>H17</f>
        <v>4.7</v>
      </c>
      <c r="AQ24" s="77">
        <f t="shared" si="10"/>
        <v>5.15</v>
      </c>
      <c r="AR24" s="77">
        <f>I17</f>
        <v>5.6</v>
      </c>
      <c r="AS24" s="85"/>
      <c r="AT24" s="84">
        <f t="shared" si="9"/>
        <v>6.02</v>
      </c>
      <c r="AU24" s="84">
        <f t="shared" si="9"/>
        <v>6.4399999999999995</v>
      </c>
      <c r="AV24" s="84">
        <f t="shared" si="9"/>
        <v>6.8599999999999994</v>
      </c>
      <c r="AW24" s="84">
        <f t="shared" si="9"/>
        <v>7.28</v>
      </c>
      <c r="AX24" s="77">
        <f>J17</f>
        <v>7.7</v>
      </c>
    </row>
    <row r="25" spans="1:50" x14ac:dyDescent="0.35">
      <c r="A25" s="27"/>
      <c r="B25" s="27"/>
      <c r="C25" s="27"/>
      <c r="D25" s="27"/>
      <c r="E25" s="27"/>
      <c r="F25" s="27">
        <f t="shared" ref="F25:K25" si="15">SUM(F17:F24)</f>
        <v>100</v>
      </c>
      <c r="G25" s="27">
        <f t="shared" si="15"/>
        <v>100</v>
      </c>
      <c r="H25" s="27">
        <f t="shared" si="15"/>
        <v>99.899999999999991</v>
      </c>
      <c r="I25" s="27">
        <f t="shared" si="15"/>
        <v>100.1</v>
      </c>
      <c r="J25" s="27">
        <f t="shared" si="15"/>
        <v>99.999999999999986</v>
      </c>
      <c r="K25" s="27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</row>
    <row r="30" spans="1:50" x14ac:dyDescent="0.35">
      <c r="A30" s="5" t="s">
        <v>8</v>
      </c>
      <c r="B30" s="5" t="s">
        <v>12</v>
      </c>
      <c r="C30" s="5" t="str">
        <f>C8</f>
        <v>REF</v>
      </c>
      <c r="D30" s="5" t="s">
        <v>14</v>
      </c>
      <c r="E30" s="5" t="s">
        <v>15</v>
      </c>
      <c r="F30" s="5">
        <f t="shared" ref="F30:K36" si="16">F18-F5</f>
        <v>-2.8</v>
      </c>
      <c r="G30" s="75">
        <f t="shared" si="16"/>
        <v>0</v>
      </c>
      <c r="H30" s="75">
        <f t="shared" si="16"/>
        <v>-6.3999999999999995</v>
      </c>
      <c r="I30" s="75">
        <f t="shared" si="16"/>
        <v>-8.5</v>
      </c>
      <c r="J30" s="75">
        <f t="shared" si="16"/>
        <v>-14.7</v>
      </c>
      <c r="K30" s="75">
        <f t="shared" si="16"/>
        <v>-4.2</v>
      </c>
      <c r="X30" s="33"/>
      <c r="Y30" s="33"/>
      <c r="Z30" s="33"/>
    </row>
    <row r="31" spans="1:50" x14ac:dyDescent="0.35">
      <c r="A31" s="5" t="s">
        <v>44</v>
      </c>
      <c r="B31" s="5" t="s">
        <v>12</v>
      </c>
      <c r="C31" s="5" t="str">
        <f>C9</f>
        <v>REF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12</v>
      </c>
      <c r="C32" s="5" t="str">
        <f>C9</f>
        <v>REF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1.2999999999999998</v>
      </c>
      <c r="I32" s="75">
        <f t="shared" si="16"/>
        <v>1.1000000000000001</v>
      </c>
      <c r="J32" s="75">
        <f t="shared" si="16"/>
        <v>0.39999999999999991</v>
      </c>
      <c r="K32" s="75">
        <f t="shared" si="16"/>
        <v>-5.2</v>
      </c>
    </row>
    <row r="33" spans="1:46" x14ac:dyDescent="0.35">
      <c r="A33" s="5" t="s">
        <v>10</v>
      </c>
      <c r="B33" s="5" t="s">
        <v>12</v>
      </c>
      <c r="C33" s="5" t="str">
        <f>C7</f>
        <v>REF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-0.39999999999999858</v>
      </c>
      <c r="I33" s="75">
        <f t="shared" si="16"/>
        <v>-1.3000000000000007</v>
      </c>
      <c r="J33" s="75">
        <f t="shared" si="16"/>
        <v>-5.3</v>
      </c>
      <c r="K33" s="75">
        <f t="shared" si="16"/>
        <v>-18.700000000000003</v>
      </c>
    </row>
    <row r="34" spans="1:46" x14ac:dyDescent="0.35">
      <c r="A34" s="5" t="s">
        <v>11</v>
      </c>
      <c r="B34" s="5" t="s">
        <v>12</v>
      </c>
      <c r="C34" s="5" t="str">
        <f>C6</f>
        <v>REF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5.5</v>
      </c>
      <c r="I34" s="75">
        <f t="shared" si="16"/>
        <v>8.3999999999999915</v>
      </c>
      <c r="J34" s="75">
        <f t="shared" si="16"/>
        <v>18.700000000000003</v>
      </c>
      <c r="K34" s="75">
        <f t="shared" si="16"/>
        <v>26.599999999999994</v>
      </c>
    </row>
    <row r="35" spans="1:46" x14ac:dyDescent="0.35">
      <c r="A35" s="33" t="s">
        <v>80</v>
      </c>
      <c r="B35" s="5" t="s">
        <v>12</v>
      </c>
      <c r="C35" s="5" t="str">
        <f>C5</f>
        <v>REF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0.1</v>
      </c>
      <c r="J35" s="75">
        <f t="shared" si="16"/>
        <v>0.2</v>
      </c>
      <c r="K35" s="75">
        <f t="shared" si="16"/>
        <v>0.4</v>
      </c>
    </row>
    <row r="36" spans="1:46" x14ac:dyDescent="0.35">
      <c r="A36" s="10" t="s">
        <v>81</v>
      </c>
      <c r="B36" s="10" t="s">
        <v>12</v>
      </c>
      <c r="C36" s="10" t="str">
        <f>C10</f>
        <v>REF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0.1</v>
      </c>
      <c r="I36" s="10">
        <f t="shared" si="16"/>
        <v>0.2</v>
      </c>
      <c r="J36" s="10">
        <f t="shared" si="16"/>
        <v>0.7</v>
      </c>
      <c r="K36" s="10">
        <f t="shared" si="16"/>
        <v>1.1000000000000001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-2.8</v>
      </c>
      <c r="G37" s="2">
        <f t="shared" ref="G37:J37" si="17">SUM(G30:G36)</f>
        <v>0</v>
      </c>
      <c r="H37" s="2">
        <f t="shared" si="17"/>
        <v>0.10000000000000178</v>
      </c>
      <c r="I37" s="2">
        <f t="shared" si="17"/>
        <v>-9.5756735873919752E-15</v>
      </c>
      <c r="J37" s="2">
        <f t="shared" si="17"/>
        <v>4.8849813083506888E-15</v>
      </c>
      <c r="K37" s="2">
        <f>SUM(K30:K36)</f>
        <v>-7.1054273576010019E-15</v>
      </c>
    </row>
    <row r="39" spans="1:46" ht="21" x14ac:dyDescent="0.5">
      <c r="A39" s="32" t="s">
        <v>71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33</v>
      </c>
      <c r="D42" t="s">
        <v>51</v>
      </c>
      <c r="E42" t="s">
        <v>52</v>
      </c>
      <c r="F42">
        <v>11.4</v>
      </c>
      <c r="G42">
        <v>13</v>
      </c>
      <c r="H42">
        <v>15</v>
      </c>
      <c r="I42">
        <v>21.4</v>
      </c>
      <c r="J42">
        <v>23.8</v>
      </c>
      <c r="AK42" s="77" t="s">
        <v>138</v>
      </c>
      <c r="AL42" s="77">
        <f>0.5*(AL17+AN17+AL18+AN18)</f>
        <v>7.35</v>
      </c>
      <c r="AN42" s="77">
        <f>0.5*(AN17+AP17+AN18+AP18)</f>
        <v>0.05</v>
      </c>
      <c r="AR42" s="77">
        <f>AR17+AR18</f>
        <v>0.30000000000000004</v>
      </c>
    </row>
    <row r="43" spans="1:46" x14ac:dyDescent="0.35">
      <c r="A43" t="s">
        <v>9</v>
      </c>
      <c r="B43" t="s">
        <v>12</v>
      </c>
      <c r="C43" t="s">
        <v>33</v>
      </c>
      <c r="D43" t="s">
        <v>51</v>
      </c>
      <c r="E43" t="s">
        <v>52</v>
      </c>
      <c r="F43">
        <v>8.1999999999999993</v>
      </c>
      <c r="G43">
        <v>7.3</v>
      </c>
      <c r="H43">
        <v>6.4</v>
      </c>
      <c r="I43">
        <v>5</v>
      </c>
      <c r="J43">
        <v>5.0999999999999996</v>
      </c>
      <c r="AK43" s="77" t="s">
        <v>85</v>
      </c>
      <c r="AL43" s="85">
        <f>100*F45/(100+AL$42)</f>
        <v>59.059152305542618</v>
      </c>
      <c r="AM43" s="85"/>
      <c r="AN43" s="85">
        <f>100*G45/(100+AN$42)</f>
        <v>62.568715642178915</v>
      </c>
      <c r="AO43" s="85"/>
      <c r="AR43" s="85">
        <f>100*I45/(100+AR$42)</f>
        <v>58.624127617148559</v>
      </c>
    </row>
    <row r="44" spans="1:46" x14ac:dyDescent="0.35">
      <c r="A44" t="s">
        <v>10</v>
      </c>
      <c r="B44" t="s">
        <v>12</v>
      </c>
      <c r="C44" t="s">
        <v>33</v>
      </c>
      <c r="D44" t="s">
        <v>51</v>
      </c>
      <c r="E44" t="s">
        <v>52</v>
      </c>
      <c r="F44">
        <v>17</v>
      </c>
      <c r="G44">
        <v>17.2</v>
      </c>
      <c r="H44">
        <v>16.5</v>
      </c>
      <c r="I44">
        <v>14.9</v>
      </c>
      <c r="J44">
        <v>14.9</v>
      </c>
      <c r="AK44" s="77" t="s">
        <v>86</v>
      </c>
      <c r="AL44" s="85">
        <f>100*F44/(100+AL$42)</f>
        <v>15.836050302748021</v>
      </c>
      <c r="AM44" s="85"/>
      <c r="AN44" s="85">
        <f>100*G44/(100+AN$42)</f>
        <v>17.191404297851076</v>
      </c>
      <c r="AO44" s="85"/>
      <c r="AR44" s="85">
        <f>100*I44/(100+AR$42)</f>
        <v>14.85543369890329</v>
      </c>
    </row>
    <row r="45" spans="1:46" x14ac:dyDescent="0.35">
      <c r="A45" t="s">
        <v>11</v>
      </c>
      <c r="B45" t="s">
        <v>12</v>
      </c>
      <c r="C45" t="s">
        <v>33</v>
      </c>
      <c r="D45" t="s">
        <v>51</v>
      </c>
      <c r="E45" t="s">
        <v>52</v>
      </c>
      <c r="F45">
        <v>63.4</v>
      </c>
      <c r="G45">
        <v>62.6</v>
      </c>
      <c r="H45">
        <v>62.1</v>
      </c>
      <c r="I45">
        <v>58.8</v>
      </c>
      <c r="J45">
        <v>56.2</v>
      </c>
      <c r="AK45" s="77" t="s">
        <v>87</v>
      </c>
      <c r="AL45" s="85">
        <f>100*F43/(100+AL$42)</f>
        <v>7.6385654401490442</v>
      </c>
      <c r="AM45" s="85"/>
      <c r="AN45" s="85">
        <f>100*G43/(100+AN$42)</f>
        <v>7.2963518240879566</v>
      </c>
      <c r="AO45" s="85"/>
      <c r="AR45" s="85">
        <f>100*I43/(100+AR$42)</f>
        <v>4.9850448654037889</v>
      </c>
    </row>
    <row r="46" spans="1:46" x14ac:dyDescent="0.35">
      <c r="AK46" s="77" t="s">
        <v>137</v>
      </c>
      <c r="AL46" s="85">
        <f>100*F42/(100+AL$42)</f>
        <v>10.619469026548673</v>
      </c>
      <c r="AM46" s="85"/>
      <c r="AN46" s="85">
        <f>100*G42/(100+AN$42)</f>
        <v>12.993503248375813</v>
      </c>
      <c r="AO46" s="85"/>
      <c r="AR46" s="85">
        <f>100*I42/(100+AR$42)</f>
        <v>21.335992023928217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0.22757686797565499</v>
      </c>
      <c r="E57">
        <v>0.23426269107185199</v>
      </c>
      <c r="F57">
        <v>0.23911317512628899</v>
      </c>
      <c r="G57">
        <v>0.243497802557918</v>
      </c>
      <c r="H57">
        <v>0.25350138588409998</v>
      </c>
      <c r="I57">
        <v>0.26504770522374299</v>
      </c>
      <c r="J57">
        <v>0.27644065136648999</v>
      </c>
      <c r="K57">
        <v>0.28220302164129402</v>
      </c>
      <c r="L57">
        <v>0.28625810038678701</v>
      </c>
      <c r="M57">
        <v>0.29080634940696098</v>
      </c>
      <c r="N57">
        <v>0.29701411065650202</v>
      </c>
      <c r="O57">
        <v>0.310204114991043</v>
      </c>
      <c r="P57">
        <v>0.32154609724230598</v>
      </c>
      <c r="Q57">
        <v>0.333149023283142</v>
      </c>
      <c r="R57">
        <v>0.34566875309560402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0.16503785849789601</v>
      </c>
      <c r="E58">
        <v>0.16905941729236301</v>
      </c>
      <c r="F58">
        <v>0.172002076419567</v>
      </c>
      <c r="G58">
        <v>0.17169761074109699</v>
      </c>
      <c r="H58">
        <v>0.18044895649894099</v>
      </c>
      <c r="I58">
        <v>0.19276740584829</v>
      </c>
      <c r="J58">
        <v>0.20219975265027501</v>
      </c>
      <c r="K58">
        <v>0.20815242886242899</v>
      </c>
      <c r="L58">
        <v>0.21141742627721799</v>
      </c>
      <c r="M58">
        <v>0.21513026521180101</v>
      </c>
      <c r="N58">
        <v>0.22066639343525099</v>
      </c>
      <c r="O58">
        <v>0.23071155411683</v>
      </c>
      <c r="P58">
        <v>0.238162715707746</v>
      </c>
      <c r="Q58">
        <v>0.246220655533196</v>
      </c>
      <c r="R58">
        <v>0.25613118730058798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7.8170367673722999E-2</v>
      </c>
      <c r="E59">
        <v>8.0595225357283501E-2</v>
      </c>
      <c r="F59">
        <v>8.2293070368575805E-2</v>
      </c>
      <c r="G59">
        <v>9.2535039476966105E-2</v>
      </c>
      <c r="H59">
        <v>0.10314891820986601</v>
      </c>
      <c r="I59">
        <v>0.11105110929291399</v>
      </c>
      <c r="J59">
        <v>0.11718409746792301</v>
      </c>
      <c r="K59">
        <v>0.122076656826024</v>
      </c>
      <c r="L59">
        <v>0.12629741086681101</v>
      </c>
      <c r="M59">
        <v>0.13099902911065101</v>
      </c>
      <c r="N59">
        <v>0.13649609500163501</v>
      </c>
      <c r="O59">
        <v>0.14777330097454699</v>
      </c>
      <c r="P59">
        <v>0.15657140950294701</v>
      </c>
      <c r="Q59">
        <v>0.166197143973632</v>
      </c>
      <c r="R59">
        <v>0.177459169907417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0.18248820178425301</v>
      </c>
      <c r="E60">
        <v>0.17286943751616199</v>
      </c>
      <c r="F60">
        <v>0.16033351953338101</v>
      </c>
      <c r="G60">
        <v>0.14401274734324601</v>
      </c>
      <c r="H60">
        <v>0.140181770516143</v>
      </c>
      <c r="I60">
        <v>0.14332319022641299</v>
      </c>
      <c r="J60">
        <v>0.148962392853564</v>
      </c>
      <c r="K60">
        <v>0.153304907379995</v>
      </c>
      <c r="L60">
        <v>0.15594991000649899</v>
      </c>
      <c r="M60">
        <v>0.16278760051212801</v>
      </c>
      <c r="N60">
        <v>0.170834360488788</v>
      </c>
      <c r="O60">
        <v>0.17445702618971001</v>
      </c>
      <c r="P60">
        <v>0.172468472961462</v>
      </c>
      <c r="Q60">
        <v>0.17063756911828001</v>
      </c>
      <c r="R60">
        <v>0.17532726838469201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E61">
        <v>0.115584960642429</v>
      </c>
      <c r="F61">
        <v>8.5423455052109007E-2</v>
      </c>
      <c r="G61">
        <v>9.4531298486285095E-2</v>
      </c>
      <c r="H61">
        <v>0.10083656486522</v>
      </c>
      <c r="I61">
        <v>0.102737574299073</v>
      </c>
      <c r="J61">
        <v>0.103733137301725</v>
      </c>
      <c r="K61">
        <v>0.104867511712669</v>
      </c>
      <c r="L61">
        <v>0.10645049349069199</v>
      </c>
      <c r="M61">
        <v>0.108358915820501</v>
      </c>
      <c r="N61">
        <v>0.11012862552586999</v>
      </c>
      <c r="O61">
        <v>0.11428502051560201</v>
      </c>
      <c r="P61">
        <v>0.117262117302232</v>
      </c>
      <c r="Q61">
        <v>0.121080946045957</v>
      </c>
      <c r="R61">
        <v>0.1257963668707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0.37618456107732501</v>
      </c>
      <c r="E62">
        <v>0.40785920129397901</v>
      </c>
      <c r="F62">
        <v>0.43214254468906599</v>
      </c>
      <c r="G62">
        <v>0.47367374509757398</v>
      </c>
      <c r="H62">
        <v>0.56318636225155705</v>
      </c>
      <c r="I62">
        <v>0.67079284273885398</v>
      </c>
      <c r="J62">
        <v>0.76782695469273099</v>
      </c>
      <c r="K62">
        <v>0.84646926687369095</v>
      </c>
      <c r="L62">
        <v>0.910886689124077</v>
      </c>
      <c r="M62">
        <v>0.97862786058844098</v>
      </c>
      <c r="N62">
        <v>1.06599844153402</v>
      </c>
      <c r="O62">
        <v>1.2576862619909499</v>
      </c>
      <c r="P62">
        <v>1.4418223945114199</v>
      </c>
      <c r="Q62">
        <v>1.64091288296321</v>
      </c>
      <c r="R62">
        <v>1.86398525161238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0.120379059544744</v>
      </c>
      <c r="E63">
        <v>0.13051494441407299</v>
      </c>
      <c r="F63">
        <v>0.13828561430050099</v>
      </c>
      <c r="G63">
        <v>0.15157559843122401</v>
      </c>
      <c r="H63">
        <v>0.180219635920498</v>
      </c>
      <c r="I63">
        <v>0.21465370967643299</v>
      </c>
      <c r="J63">
        <v>0.24570462550167399</v>
      </c>
      <c r="K63">
        <v>0.27087016539958098</v>
      </c>
      <c r="L63">
        <v>0.29148374051970399</v>
      </c>
      <c r="M63">
        <v>0.31316091538830099</v>
      </c>
      <c r="N63">
        <v>0.34111950129088697</v>
      </c>
      <c r="O63">
        <v>0.402459603837103</v>
      </c>
      <c r="P63">
        <v>0.461383166243653</v>
      </c>
      <c r="Q63">
        <v>0.52509212254822601</v>
      </c>
      <c r="R63">
        <v>0.59647528051596299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0.211222659310494</v>
      </c>
      <c r="E64">
        <v>0.22115339008223101</v>
      </c>
      <c r="F64">
        <v>0.23107779895812</v>
      </c>
      <c r="G64">
        <v>0.23612319980538701</v>
      </c>
      <c r="H64">
        <v>0.24459179723750801</v>
      </c>
      <c r="I64">
        <v>0.25562961968120301</v>
      </c>
      <c r="J64">
        <v>0.26679032171962402</v>
      </c>
      <c r="K64">
        <v>0.273143088331122</v>
      </c>
      <c r="L64">
        <v>0.27770499829156597</v>
      </c>
      <c r="M64">
        <v>0.28262466924406898</v>
      </c>
      <c r="N64">
        <v>0.28907719276094501</v>
      </c>
      <c r="O64">
        <v>0.30201935549117598</v>
      </c>
      <c r="P64">
        <v>0.31254494022139001</v>
      </c>
      <c r="Q64">
        <v>0.32322675864289302</v>
      </c>
      <c r="R64">
        <v>0.33509585553169902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18">$D69*G97</f>
        <v>1</v>
      </c>
      <c r="G69" s="5">
        <f>(F69+H69)/2</f>
        <v>1</v>
      </c>
      <c r="H69" s="5">
        <f t="shared" ref="H69:H76" si="19">$D69*K97</f>
        <v>1</v>
      </c>
      <c r="I69" s="5">
        <f t="shared" ref="I69:K76" si="20">($L$56-I$56)/($L$56-$H$56)*$H69+(I$56-$H$56)/($L$56-$H$56)*$L69</f>
        <v>1</v>
      </c>
      <c r="J69" s="5">
        <f t="shared" si="20"/>
        <v>1</v>
      </c>
      <c r="K69" s="5">
        <f t="shared" si="20"/>
        <v>1</v>
      </c>
      <c r="L69" s="5">
        <f t="shared" ref="L69:L76" si="21">$D69*P97</f>
        <v>1</v>
      </c>
      <c r="M69" s="5">
        <f t="shared" ref="M69:Q76" si="22">($R$56-M$56)/($R$56-$L$56)*$L69+(M$56-$L$56)/($R$56-$L$56)*$R69</f>
        <v>1</v>
      </c>
      <c r="N69" s="5">
        <f t="shared" si="22"/>
        <v>1</v>
      </c>
      <c r="O69" s="5">
        <f t="shared" si="22"/>
        <v>1</v>
      </c>
      <c r="P69" s="5">
        <f t="shared" si="22"/>
        <v>1</v>
      </c>
      <c r="Q69" s="5">
        <f t="shared" si="22"/>
        <v>1</v>
      </c>
      <c r="R69" s="5">
        <f t="shared" ref="R69:R76" si="23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4">C5</f>
        <v>REF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0.186226459565144</v>
      </c>
      <c r="E70" s="5">
        <f t="shared" ref="E70:G76" si="25">(D70+F70)/2</f>
        <v>9.9072476488656608E-2</v>
      </c>
      <c r="F70" s="5">
        <f t="shared" si="18"/>
        <v>1.1918493412169216E-2</v>
      </c>
      <c r="G70" s="5">
        <f t="shared" si="25"/>
        <v>9.6837758973874876E-3</v>
      </c>
      <c r="H70" s="5">
        <f t="shared" si="19"/>
        <v>7.4490583826057602E-3</v>
      </c>
      <c r="I70" s="5">
        <f t="shared" si="20"/>
        <v>6.51792608478004E-3</v>
      </c>
      <c r="J70" s="5">
        <f t="shared" si="20"/>
        <v>5.5867937869543199E-3</v>
      </c>
      <c r="K70" s="5">
        <f t="shared" si="20"/>
        <v>4.6556614891285998E-3</v>
      </c>
      <c r="L70" s="5">
        <f t="shared" si="21"/>
        <v>3.7245291913028801E-3</v>
      </c>
      <c r="M70" s="5">
        <f t="shared" si="22"/>
        <v>3.5383027317377361E-3</v>
      </c>
      <c r="N70" s="5">
        <f t="shared" si="22"/>
        <v>3.3520762721725925E-3</v>
      </c>
      <c r="O70" s="5">
        <f t="shared" si="22"/>
        <v>2.979623353042304E-3</v>
      </c>
      <c r="P70" s="5">
        <f t="shared" si="22"/>
        <v>2.6071704339120164E-3</v>
      </c>
      <c r="Q70" s="5">
        <f t="shared" si="22"/>
        <v>2.2347175147817283E-3</v>
      </c>
      <c r="R70" s="5">
        <f t="shared" si="23"/>
        <v>1.86226459565144E-3</v>
      </c>
      <c r="S70" s="5"/>
      <c r="T70" s="5"/>
      <c r="U70" s="5"/>
      <c r="V70" s="5"/>
      <c r="W70" s="5"/>
      <c r="X70" s="5" t="s">
        <v>86</v>
      </c>
      <c r="Y70" s="77" t="str">
        <f t="shared" si="24"/>
        <v>REF</v>
      </c>
      <c r="Z70" s="5">
        <f>F70/MAX(F$69:F$70)</f>
        <v>1.1918493412169216E-2</v>
      </c>
      <c r="AA70" s="5">
        <f>H70/MAX(H$69:H$70)</f>
        <v>7.4490583826057602E-3</v>
      </c>
      <c r="AB70" s="5">
        <f>L70/MAX(L$69:L$70)</f>
        <v>3.7245291913028801E-3</v>
      </c>
      <c r="AC70" s="5">
        <f>Q70/MAX(Q$69:Q$70)</f>
        <v>2.2347175147817283E-3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1.85602035367687E-3</v>
      </c>
      <c r="E71" s="5">
        <f t="shared" si="25"/>
        <v>9.4425035493310764E-4</v>
      </c>
      <c r="F71" s="5">
        <f t="shared" si="18"/>
        <v>3.2480356189345231E-5</v>
      </c>
      <c r="G71" s="5">
        <f t="shared" si="25"/>
        <v>3.9440432515633485E-5</v>
      </c>
      <c r="H71" s="5">
        <f t="shared" si="19"/>
        <v>4.6400508841921746E-5</v>
      </c>
      <c r="I71" s="5">
        <f t="shared" si="20"/>
        <v>5.1040559726113927E-5</v>
      </c>
      <c r="J71" s="5">
        <f t="shared" si="20"/>
        <v>5.5680610610306101E-5</v>
      </c>
      <c r="K71" s="5">
        <f t="shared" si="20"/>
        <v>6.0320661494498268E-5</v>
      </c>
      <c r="L71" s="5">
        <f t="shared" si="21"/>
        <v>6.4960712378690449E-5</v>
      </c>
      <c r="M71" s="5">
        <f t="shared" si="22"/>
        <v>6.2176681848175139E-5</v>
      </c>
      <c r="N71" s="5">
        <f t="shared" si="22"/>
        <v>5.9392651317659843E-5</v>
      </c>
      <c r="O71" s="5">
        <f t="shared" si="22"/>
        <v>5.382459025662923E-5</v>
      </c>
      <c r="P71" s="5">
        <f t="shared" si="22"/>
        <v>4.8256529195598617E-5</v>
      </c>
      <c r="Q71" s="5">
        <f t="shared" si="22"/>
        <v>4.2688468134568011E-5</v>
      </c>
      <c r="R71" s="5">
        <f t="shared" si="23"/>
        <v>3.7120407073537398E-5</v>
      </c>
      <c r="S71" s="5"/>
      <c r="T71" s="5"/>
      <c r="U71" s="5"/>
      <c r="V71" s="5"/>
      <c r="W71" s="5"/>
      <c r="X71" s="5" t="s">
        <v>97</v>
      </c>
      <c r="Y71" s="77" t="str">
        <f t="shared" si="24"/>
        <v>REF</v>
      </c>
      <c r="Z71" s="5">
        <f t="shared" ref="Z71:Z76" si="26">F71/MAX(F$71:F$76)</f>
        <v>5.196856990295237E-4</v>
      </c>
      <c r="AA71" s="5">
        <f t="shared" ref="AA71:AA76" si="27">H71/MAX(H$71:H$76)</f>
        <v>3.7120407073537397E-4</v>
      </c>
      <c r="AB71" s="5">
        <f t="shared" ref="AB71:AB76" si="28">L71/MAX(L$71:L$76)</f>
        <v>1.5414273340728582E-4</v>
      </c>
      <c r="AC71" s="5">
        <f t="shared" ref="AC71:AC76" si="29">Q71/MAX(Q$71:Q$76)</f>
        <v>1.5728850347682225E-5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4.1900844893806903E-2</v>
      </c>
      <c r="E72" s="5">
        <f t="shared" si="25"/>
        <v>2.1644405190457128E-2</v>
      </c>
      <c r="F72" s="5">
        <f t="shared" si="18"/>
        <v>1.3879654871073537E-3</v>
      </c>
      <c r="G72" s="5">
        <f t="shared" si="25"/>
        <v>1.7415038658988493E-3</v>
      </c>
      <c r="H72" s="5">
        <f t="shared" si="19"/>
        <v>2.0950422446903449E-3</v>
      </c>
      <c r="I72" s="5">
        <f t="shared" si="20"/>
        <v>2.618802805862931E-3</v>
      </c>
      <c r="J72" s="5">
        <f t="shared" si="20"/>
        <v>3.1425633670355176E-3</v>
      </c>
      <c r="K72" s="5">
        <f t="shared" si="20"/>
        <v>3.6663239282081037E-3</v>
      </c>
      <c r="L72" s="5">
        <f t="shared" si="21"/>
        <v>4.1900844893806898E-3</v>
      </c>
      <c r="M72" s="5">
        <f t="shared" si="22"/>
        <v>4.064381954699269E-3</v>
      </c>
      <c r="N72" s="5">
        <f t="shared" si="22"/>
        <v>3.9386794200178491E-3</v>
      </c>
      <c r="O72" s="5">
        <f t="shared" si="22"/>
        <v>3.6872743506550071E-3</v>
      </c>
      <c r="P72" s="5">
        <f t="shared" si="22"/>
        <v>3.435869281292166E-3</v>
      </c>
      <c r="Q72" s="5">
        <f t="shared" si="22"/>
        <v>3.1844642119293249E-3</v>
      </c>
      <c r="R72" s="5">
        <f t="shared" si="23"/>
        <v>2.9330591425664834E-3</v>
      </c>
      <c r="S72" s="5"/>
      <c r="T72" s="5"/>
      <c r="U72" s="5"/>
      <c r="V72" s="5"/>
      <c r="W72" s="5"/>
      <c r="X72" s="5" t="s">
        <v>98</v>
      </c>
      <c r="Y72" s="77" t="str">
        <f t="shared" si="24"/>
        <v>REF</v>
      </c>
      <c r="Z72" s="5">
        <f t="shared" si="26"/>
        <v>2.2207447793717659E-2</v>
      </c>
      <c r="AA72" s="5">
        <f t="shared" si="27"/>
        <v>1.6760337957522759E-2</v>
      </c>
      <c r="AB72" s="5">
        <f t="shared" si="28"/>
        <v>9.9424875859655884E-3</v>
      </c>
      <c r="AC72" s="5">
        <f t="shared" si="29"/>
        <v>1.1733370443064981E-3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0</v>
      </c>
      <c r="E73" s="5">
        <f t="shared" si="25"/>
        <v>0</v>
      </c>
      <c r="F73" s="5">
        <f t="shared" si="18"/>
        <v>0</v>
      </c>
      <c r="G73" s="5">
        <f t="shared" si="25"/>
        <v>0</v>
      </c>
      <c r="H73" s="5">
        <f t="shared" si="19"/>
        <v>0</v>
      </c>
      <c r="I73" s="5">
        <f t="shared" si="20"/>
        <v>0</v>
      </c>
      <c r="J73" s="5">
        <f t="shared" si="20"/>
        <v>0</v>
      </c>
      <c r="K73" s="5">
        <f t="shared" si="20"/>
        <v>0</v>
      </c>
      <c r="L73" s="5">
        <f t="shared" si="21"/>
        <v>0</v>
      </c>
      <c r="M73" s="5">
        <f t="shared" si="22"/>
        <v>0</v>
      </c>
      <c r="N73" s="5">
        <f t="shared" si="22"/>
        <v>0</v>
      </c>
      <c r="O73" s="5">
        <f t="shared" si="22"/>
        <v>0</v>
      </c>
      <c r="P73" s="5">
        <f t="shared" si="22"/>
        <v>0</v>
      </c>
      <c r="Q73" s="5">
        <f t="shared" si="22"/>
        <v>0</v>
      </c>
      <c r="R73" s="5">
        <f t="shared" si="23"/>
        <v>0</v>
      </c>
      <c r="S73" s="5"/>
      <c r="T73" s="5"/>
      <c r="U73" s="5"/>
      <c r="V73" s="5"/>
      <c r="W73" s="5"/>
      <c r="X73" s="5" t="s">
        <v>89</v>
      </c>
      <c r="Y73" s="77" t="str">
        <f t="shared" si="24"/>
        <v>REF</v>
      </c>
      <c r="Z73" s="5">
        <f t="shared" si="26"/>
        <v>0</v>
      </c>
      <c r="AA73" s="5">
        <f t="shared" si="27"/>
        <v>0</v>
      </c>
      <c r="AB73" s="5">
        <f t="shared" si="28"/>
        <v>0</v>
      </c>
      <c r="AC73" s="5">
        <f t="shared" si="29"/>
        <v>0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0.84286441459484296</v>
      </c>
      <c r="E74" s="5">
        <f t="shared" si="25"/>
        <v>0.44513776895790141</v>
      </c>
      <c r="F74" s="5">
        <f t="shared" si="18"/>
        <v>4.7411123320959918E-2</v>
      </c>
      <c r="G74" s="5">
        <f t="shared" si="25"/>
        <v>5.7946928503395459E-2</v>
      </c>
      <c r="H74" s="5">
        <f t="shared" si="19"/>
        <v>6.8482733685830993E-2</v>
      </c>
      <c r="I74" s="5">
        <f t="shared" si="20"/>
        <v>0.15672010208872861</v>
      </c>
      <c r="J74" s="5">
        <f t="shared" si="20"/>
        <v>0.24495747049162625</v>
      </c>
      <c r="K74" s="5">
        <f t="shared" si="20"/>
        <v>0.33319483889452384</v>
      </c>
      <c r="L74" s="5">
        <f t="shared" si="21"/>
        <v>0.42143220729742148</v>
      </c>
      <c r="M74" s="5">
        <f t="shared" si="22"/>
        <v>0.70800610825966814</v>
      </c>
      <c r="N74" s="5">
        <f t="shared" si="22"/>
        <v>0.99458000922191481</v>
      </c>
      <c r="O74" s="5">
        <f t="shared" si="22"/>
        <v>1.5677278111464081</v>
      </c>
      <c r="P74" s="5">
        <f t="shared" si="22"/>
        <v>2.140875613070901</v>
      </c>
      <c r="Q74" s="5">
        <f t="shared" si="22"/>
        <v>2.7140234149953946</v>
      </c>
      <c r="R74" s="5">
        <f t="shared" si="23"/>
        <v>3.2871712169198877</v>
      </c>
      <c r="S74" s="5"/>
      <c r="T74" s="5"/>
      <c r="U74" s="5"/>
      <c r="V74" s="5"/>
      <c r="W74" s="5"/>
      <c r="X74" s="5" t="s">
        <v>90</v>
      </c>
      <c r="Y74" s="77" t="str">
        <f t="shared" si="24"/>
        <v>REF</v>
      </c>
      <c r="Z74" s="5">
        <f t="shared" si="26"/>
        <v>0.75857797313535869</v>
      </c>
      <c r="AA74" s="5">
        <f t="shared" si="27"/>
        <v>0.54786186948664795</v>
      </c>
      <c r="AB74" s="5">
        <f t="shared" si="28"/>
        <v>1</v>
      </c>
      <c r="AC74" s="5">
        <f t="shared" si="29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9.4203382858631807E-3</v>
      </c>
      <c r="E75" s="5">
        <f t="shared" si="25"/>
        <v>4.7837655357898965E-3</v>
      </c>
      <c r="F75" s="5">
        <f t="shared" si="18"/>
        <v>1.471927857166122E-4</v>
      </c>
      <c r="G75" s="5">
        <f t="shared" si="25"/>
        <v>1.7957519857426685E-4</v>
      </c>
      <c r="H75" s="5">
        <f t="shared" si="19"/>
        <v>2.1195761143192154E-4</v>
      </c>
      <c r="I75" s="5">
        <f t="shared" si="20"/>
        <v>4.4157835714983659E-4</v>
      </c>
      <c r="J75" s="5">
        <f t="shared" si="20"/>
        <v>6.7119910286775168E-4</v>
      </c>
      <c r="K75" s="5">
        <f t="shared" si="20"/>
        <v>9.0081984858566666E-4</v>
      </c>
      <c r="L75" s="5">
        <f t="shared" si="21"/>
        <v>1.1304405943035817E-3</v>
      </c>
      <c r="M75" s="5">
        <f t="shared" si="22"/>
        <v>1.9594303634595418E-3</v>
      </c>
      <c r="N75" s="5">
        <f t="shared" si="22"/>
        <v>2.7884201326155017E-3</v>
      </c>
      <c r="O75" s="5">
        <f t="shared" si="22"/>
        <v>4.4463996709274214E-3</v>
      </c>
      <c r="P75" s="5">
        <f t="shared" si="22"/>
        <v>6.1043792092393412E-3</v>
      </c>
      <c r="Q75" s="5">
        <f t="shared" si="22"/>
        <v>7.7623587475512618E-3</v>
      </c>
      <c r="R75" s="5">
        <f t="shared" si="23"/>
        <v>9.4203382858631807E-3</v>
      </c>
      <c r="S75" s="5"/>
      <c r="T75" s="5"/>
      <c r="U75" s="5"/>
      <c r="V75" s="5"/>
      <c r="W75" s="5"/>
      <c r="X75" s="5" t="s">
        <v>91</v>
      </c>
      <c r="Y75" s="77" t="str">
        <f t="shared" si="24"/>
        <v>REF</v>
      </c>
      <c r="Z75" s="5">
        <f t="shared" si="26"/>
        <v>2.3550845714657952E-3</v>
      </c>
      <c r="AA75" s="5">
        <f t="shared" si="27"/>
        <v>1.6956608914553723E-3</v>
      </c>
      <c r="AB75" s="5">
        <f t="shared" si="28"/>
        <v>2.6823782680325254E-3</v>
      </c>
      <c r="AC75" s="5">
        <f t="shared" si="29"/>
        <v>2.8600927702624236E-3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1</v>
      </c>
      <c r="E76" s="5">
        <f t="shared" si="25"/>
        <v>0.53125</v>
      </c>
      <c r="F76" s="5">
        <f t="shared" si="18"/>
        <v>6.25E-2</v>
      </c>
      <c r="G76" s="5">
        <f t="shared" si="25"/>
        <v>9.375E-2</v>
      </c>
      <c r="H76" s="5">
        <f t="shared" si="19"/>
        <v>0.125</v>
      </c>
      <c r="I76" s="5">
        <f t="shared" si="20"/>
        <v>0.171875</v>
      </c>
      <c r="J76" s="5">
        <f t="shared" si="20"/>
        <v>0.21875</v>
      </c>
      <c r="K76" s="5">
        <f t="shared" si="20"/>
        <v>0.265625</v>
      </c>
      <c r="L76" s="5">
        <f t="shared" si="21"/>
        <v>0.3125</v>
      </c>
      <c r="M76" s="5">
        <f t="shared" si="22"/>
        <v>0.3125</v>
      </c>
      <c r="N76" s="5">
        <f t="shared" si="22"/>
        <v>0.3125</v>
      </c>
      <c r="O76" s="5">
        <f t="shared" si="22"/>
        <v>0.3125</v>
      </c>
      <c r="P76" s="5">
        <f t="shared" si="22"/>
        <v>0.3125</v>
      </c>
      <c r="Q76" s="5">
        <f t="shared" si="22"/>
        <v>0.3125</v>
      </c>
      <c r="R76" s="5">
        <f t="shared" si="23"/>
        <v>0.3125</v>
      </c>
      <c r="S76" s="5"/>
      <c r="T76" s="5"/>
      <c r="U76" s="5"/>
      <c r="V76" s="5"/>
      <c r="W76" s="5"/>
      <c r="X76" s="5" t="s">
        <v>92</v>
      </c>
      <c r="Y76" s="77" t="str">
        <f>Y75</f>
        <v>REF</v>
      </c>
      <c r="Z76" s="5">
        <f t="shared" si="26"/>
        <v>1</v>
      </c>
      <c r="AA76" s="5">
        <f t="shared" si="27"/>
        <v>1</v>
      </c>
      <c r="AB76" s="5">
        <f t="shared" si="28"/>
        <v>0.74151902628423538</v>
      </c>
      <c r="AC76" s="5">
        <f t="shared" si="29"/>
        <v>0.11514270594475703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0">D69*D57^$D$53+D70*D58^$D$53</f>
        <v>26.145424120370308</v>
      </c>
      <c r="E78" s="39">
        <f t="shared" si="30"/>
        <v>21.688268518655526</v>
      </c>
      <c r="F78" s="39">
        <f t="shared" si="30"/>
        <v>17.892987820598655</v>
      </c>
      <c r="G78" s="39">
        <f t="shared" si="30"/>
        <v>17.19440052411467</v>
      </c>
      <c r="H78" s="39">
        <f t="shared" si="30"/>
        <v>15.789831866943693</v>
      </c>
      <c r="I78" s="39">
        <f t="shared" si="30"/>
        <v>14.410222586945199</v>
      </c>
      <c r="J78" s="39">
        <f t="shared" si="30"/>
        <v>13.222324065075151</v>
      </c>
      <c r="K78" s="39">
        <f t="shared" si="30"/>
        <v>12.664186581799086</v>
      </c>
      <c r="L78" s="39">
        <f t="shared" si="30"/>
        <v>12.286828472168164</v>
      </c>
      <c r="M78" s="39">
        <f t="shared" si="30"/>
        <v>11.901209714325724</v>
      </c>
      <c r="N78" s="39">
        <f t="shared" si="30"/>
        <v>11.404474622452771</v>
      </c>
      <c r="O78" s="39">
        <f t="shared" si="30"/>
        <v>10.448116337554421</v>
      </c>
      <c r="P78" s="39">
        <f t="shared" si="30"/>
        <v>9.7179026672096995</v>
      </c>
      <c r="Q78" s="39">
        <f t="shared" si="30"/>
        <v>9.0468225597825906</v>
      </c>
      <c r="R78" s="39">
        <f t="shared" si="30"/>
        <v>8.3975060097015319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 t="e">
        <f t="shared" ref="D79:R79" si="31">D71*D59^$D$54+D72*D60^$D$54+D73*D61^$D$54+D76*D64^$D$54+D74*D62^$D$54+D75*D63^$D$54</f>
        <v>#DIV/0!</v>
      </c>
      <c r="E79" s="39">
        <f t="shared" si="31"/>
        <v>63.8215484950356</v>
      </c>
      <c r="F79" s="39">
        <f t="shared" si="31"/>
        <v>6.1034819415256178</v>
      </c>
      <c r="G79" s="39">
        <f t="shared" si="31"/>
        <v>8.3508936669333362</v>
      </c>
      <c r="H79" s="39">
        <f t="shared" si="31"/>
        <v>9.7648869766322548</v>
      </c>
      <c r="I79" s="39">
        <f t="shared" si="31"/>
        <v>11.779803473503673</v>
      </c>
      <c r="J79" s="39">
        <f t="shared" si="31"/>
        <v>13.091314975751304</v>
      </c>
      <c r="K79" s="39">
        <f t="shared" si="31"/>
        <v>14.680036832133691</v>
      </c>
      <c r="L79" s="39">
        <f t="shared" si="31"/>
        <v>16.331731620503344</v>
      </c>
      <c r="M79" s="39">
        <f t="shared" si="31"/>
        <v>15.631713135270351</v>
      </c>
      <c r="N79" s="39">
        <f t="shared" si="31"/>
        <v>14.640904261275541</v>
      </c>
      <c r="O79" s="39">
        <f t="shared" si="31"/>
        <v>12.910851148459237</v>
      </c>
      <c r="P79" s="39">
        <f t="shared" si="31"/>
        <v>11.694309640568715</v>
      </c>
      <c r="Q79" s="39">
        <f t="shared" si="31"/>
        <v>10.57208389559999</v>
      </c>
      <c r="R79" s="39">
        <f t="shared" si="31"/>
        <v>9.4078803673078735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0.88018979833926447</v>
      </c>
      <c r="G84" s="44">
        <f t="shared" ref="G84:G92" si="32">F109</f>
        <v>0.97748504336072428</v>
      </c>
      <c r="H84" s="45">
        <f>F84-G84</f>
        <v>-9.7295245021459809E-2</v>
      </c>
      <c r="I84" s="5"/>
      <c r="J84" s="43">
        <f>J86/(J86+J87)</f>
        <v>0.89007092198581561</v>
      </c>
      <c r="K84" s="44">
        <f t="shared" ref="K84:K92" si="33">H109</f>
        <v>0.98551177697798997</v>
      </c>
      <c r="L84" s="45">
        <f>J84-K84</f>
        <v>-9.5440854992174362E-2</v>
      </c>
      <c r="M84" s="5"/>
      <c r="N84" s="5"/>
      <c r="O84" s="43">
        <f>O86/(O86+O87)</f>
        <v>0.90749414519906324</v>
      </c>
      <c r="P84" s="44">
        <f t="shared" ref="P84:P92" si="34">L109</f>
        <v>0.99321812120473874</v>
      </c>
      <c r="Q84" s="45">
        <f>O84-P84</f>
        <v>-8.5723976005675495E-2</v>
      </c>
      <c r="R84" s="5"/>
      <c r="S84" s="5"/>
      <c r="T84" s="43">
        <f>T86/(T86+T87)</f>
        <v>0.95292766934557982</v>
      </c>
      <c r="U84" s="44">
        <f t="shared" ref="U84:U92" si="35">R109</f>
        <v>0.99661961521657916</v>
      </c>
      <c r="V84" s="45">
        <f>T84-U84</f>
        <v>-4.3691945870999338E-2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0.11981020166073546</v>
      </c>
      <c r="G85" s="47">
        <f t="shared" si="32"/>
        <v>2.251495663927567E-2</v>
      </c>
      <c r="H85" s="48">
        <f t="shared" ref="H85:H92" si="36">F85-G85</f>
        <v>9.7295245021459781E-2</v>
      </c>
      <c r="I85" s="10"/>
      <c r="J85" s="46">
        <f>J87/(J86+J87)</f>
        <v>0.1099290780141844</v>
      </c>
      <c r="K85" s="47">
        <f t="shared" si="33"/>
        <v>1.4488223022010017E-2</v>
      </c>
      <c r="L85" s="48">
        <f t="shared" ref="L85:L92" si="37">J85-K85</f>
        <v>9.544085499217439E-2</v>
      </c>
      <c r="M85" s="10"/>
      <c r="N85" s="10"/>
      <c r="O85" s="46">
        <f>O87/(O86+O87)</f>
        <v>9.2505854800936774E-2</v>
      </c>
      <c r="P85" s="47">
        <f t="shared" si="34"/>
        <v>6.7818787952612187E-3</v>
      </c>
      <c r="Q85" s="48">
        <f t="shared" ref="Q85:Q92" si="38">O85-P85</f>
        <v>8.5723976005675551E-2</v>
      </c>
      <c r="R85" s="10"/>
      <c r="S85" s="10"/>
      <c r="T85" s="46">
        <f>T87/(T86+T87)</f>
        <v>4.7072330654420208E-2</v>
      </c>
      <c r="U85" s="47">
        <f t="shared" si="35"/>
        <v>3.3803847834208258E-3</v>
      </c>
      <c r="V85" s="48">
        <f t="shared" ref="V85:V92" si="39">T85-U85</f>
        <v>4.369194587099938E-2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0.77533960292580983</v>
      </c>
      <c r="G86" s="44">
        <f t="shared" si="32"/>
        <v>0.81121842803476518</v>
      </c>
      <c r="H86" s="45">
        <f t="shared" si="36"/>
        <v>-3.5878825108955348E-2</v>
      </c>
      <c r="I86" s="5"/>
      <c r="J86" s="73">
        <f>H18/SUM(H18:H24)</f>
        <v>0.79096638655462193</v>
      </c>
      <c r="K86" s="44">
        <f t="shared" si="33"/>
        <v>0.86214228451883546</v>
      </c>
      <c r="L86" s="45">
        <f t="shared" si="37"/>
        <v>-7.117589796421353E-2</v>
      </c>
      <c r="M86" s="5"/>
      <c r="N86" s="5"/>
      <c r="O86" s="73">
        <f>I18/SUM(I18:I24)</f>
        <v>0.82010582010582012</v>
      </c>
      <c r="P86" s="44">
        <f t="shared" si="34"/>
        <v>0.88738346543631175</v>
      </c>
      <c r="Q86" s="45">
        <f t="shared" si="38"/>
        <v>-6.7277645330491631E-2</v>
      </c>
      <c r="R86" s="5"/>
      <c r="S86" s="5"/>
      <c r="T86" s="49">
        <f>J18/SUM(J18:J24)</f>
        <v>0.8992416034669557</v>
      </c>
      <c r="U86" s="44">
        <f t="shared" si="35"/>
        <v>0.87979298851952736</v>
      </c>
      <c r="V86" s="45">
        <f t="shared" si="39"/>
        <v>1.9448614947428333E-2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0.10553814002089863</v>
      </c>
      <c r="G87" s="47">
        <f t="shared" si="32"/>
        <v>1.8685245218063029E-2</v>
      </c>
      <c r="H87" s="48">
        <f t="shared" si="36"/>
        <v>8.6852894802835603E-2</v>
      </c>
      <c r="I87" s="10"/>
      <c r="J87" s="74">
        <f>H19/SUM(H18:H24)</f>
        <v>9.7689075630252115E-2</v>
      </c>
      <c r="K87" s="47">
        <f t="shared" si="33"/>
        <v>1.2674541275515441E-2</v>
      </c>
      <c r="L87" s="48">
        <f t="shared" si="37"/>
        <v>8.5014534354736673E-2</v>
      </c>
      <c r="M87" s="10"/>
      <c r="N87" s="10"/>
      <c r="O87" s="74">
        <f>I19/SUM(I18:I24)</f>
        <v>8.3597883597883602E-2</v>
      </c>
      <c r="P87" s="47">
        <f t="shared" si="34"/>
        <v>6.0592200031632151E-3</v>
      </c>
      <c r="Q87" s="48">
        <f t="shared" si="38"/>
        <v>7.7538663594720392E-2</v>
      </c>
      <c r="R87" s="10"/>
      <c r="S87" s="10"/>
      <c r="T87" s="50">
        <f>J19/SUM(J18:J24)</f>
        <v>4.4420368364030342E-2</v>
      </c>
      <c r="U87" s="47">
        <f t="shared" si="35"/>
        <v>2.9841263261765564E-3</v>
      </c>
      <c r="V87" s="48">
        <f t="shared" si="39"/>
        <v>4.1436242037853788E-2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3.5527690700104489E-2</v>
      </c>
      <c r="G88" s="51">
        <f t="shared" si="32"/>
        <v>9.5488994570000034E-3</v>
      </c>
      <c r="H88" s="45">
        <f t="shared" si="36"/>
        <v>2.5978791243104486E-2</v>
      </c>
      <c r="I88" s="5"/>
      <c r="J88" s="80">
        <f>H20/SUM(H18:H24)</f>
        <v>3.2563025210084036E-2</v>
      </c>
      <c r="K88" s="51">
        <f t="shared" si="33"/>
        <v>4.3297367260735267E-3</v>
      </c>
      <c r="L88" s="45">
        <f t="shared" si="37"/>
        <v>2.8233288484010508E-2</v>
      </c>
      <c r="M88" s="5"/>
      <c r="N88" s="5"/>
      <c r="O88" s="73">
        <f>I20/SUM(I18:I24)</f>
        <v>2.7513227513227514E-2</v>
      </c>
      <c r="P88" s="51">
        <f t="shared" si="34"/>
        <v>1.9744002705480651E-3</v>
      </c>
      <c r="Q88" s="45">
        <f t="shared" si="38"/>
        <v>2.553882724267945E-2</v>
      </c>
      <c r="R88" s="5"/>
      <c r="S88" s="5"/>
      <c r="T88" s="49">
        <f>J20/SUM(J18:J24)</f>
        <v>1.4084507042253525E-2</v>
      </c>
      <c r="U88" s="51">
        <f t="shared" si="35"/>
        <v>7.0603398583911521E-4</v>
      </c>
      <c r="V88" s="45">
        <f t="shared" si="39"/>
        <v>1.337847305641441E-2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8.3594566353187044E-2</v>
      </c>
      <c r="G89" s="51">
        <f t="shared" si="32"/>
        <v>5.5173181167555541E-2</v>
      </c>
      <c r="H89" s="45">
        <f t="shared" si="36"/>
        <v>2.8421385185631504E-2</v>
      </c>
      <c r="I89" s="5"/>
      <c r="J89" s="80">
        <f>H21/SUM(H18:H24)</f>
        <v>7.7731092436974805E-2</v>
      </c>
      <c r="K89" s="51">
        <f t="shared" si="33"/>
        <v>7.7884482926986465E-2</v>
      </c>
      <c r="L89" s="45">
        <f t="shared" si="37"/>
        <v>-1.533904900116595E-4</v>
      </c>
      <c r="M89" s="5"/>
      <c r="N89" s="5"/>
      <c r="O89" s="73">
        <f>I21/SUM(I18:I24)</f>
        <v>6.5608465608465616E-2</v>
      </c>
      <c r="P89" s="51">
        <f t="shared" si="34"/>
        <v>6.7644915755436658E-2</v>
      </c>
      <c r="Q89" s="45">
        <f t="shared" si="38"/>
        <v>-2.0364501469710417E-3</v>
      </c>
      <c r="R89" s="5"/>
      <c r="S89" s="5"/>
      <c r="T89" s="49">
        <f>J21/SUM(J18:J24)</f>
        <v>3.3586132177681478E-2</v>
      </c>
      <c r="U89" s="51">
        <f t="shared" si="35"/>
        <v>5.7846972504379271E-2</v>
      </c>
      <c r="V89" s="45">
        <f t="shared" si="39"/>
        <v>-2.4260840326697793E-2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2"/>
        <v>0</v>
      </c>
      <c r="H90" s="45">
        <f t="shared" si="36"/>
        <v>0</v>
      </c>
      <c r="I90" s="5"/>
      <c r="J90" s="80">
        <f>H22/SUM(H18:H24)</f>
        <v>0</v>
      </c>
      <c r="K90" s="51">
        <f t="shared" si="33"/>
        <v>0</v>
      </c>
      <c r="L90" s="45">
        <f t="shared" si="37"/>
        <v>0</v>
      </c>
      <c r="M90" s="5"/>
      <c r="N90" s="5"/>
      <c r="O90" s="73">
        <f>I22/SUM(I18:I24)</f>
        <v>0</v>
      </c>
      <c r="P90" s="51">
        <f t="shared" si="34"/>
        <v>0</v>
      </c>
      <c r="Q90" s="45">
        <f t="shared" si="38"/>
        <v>0</v>
      </c>
      <c r="R90" s="5"/>
      <c r="S90" s="5"/>
      <c r="T90" s="49">
        <f>J22/SUM(J18:J24)</f>
        <v>0</v>
      </c>
      <c r="U90" s="51">
        <f t="shared" si="35"/>
        <v>0</v>
      </c>
      <c r="V90" s="45">
        <f t="shared" si="39"/>
        <v>0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0</v>
      </c>
      <c r="G91" s="51">
        <f t="shared" si="32"/>
        <v>9.6254602845198531E-2</v>
      </c>
      <c r="H91" s="45">
        <f t="shared" si="36"/>
        <v>-9.6254602845198531E-2</v>
      </c>
      <c r="I91" s="5"/>
      <c r="J91" s="80">
        <f>H23/SUM(H18:H24)</f>
        <v>1.0504201680672271E-3</v>
      </c>
      <c r="K91" s="51">
        <f t="shared" si="33"/>
        <v>3.9260649337860533E-2</v>
      </c>
      <c r="L91" s="45">
        <f t="shared" si="37"/>
        <v>-3.8210229169793303E-2</v>
      </c>
      <c r="M91" s="5"/>
      <c r="N91" s="5"/>
      <c r="O91" s="73">
        <f>I23/SUM(I18:I24)</f>
        <v>2.1164021164021165E-3</v>
      </c>
      <c r="P91" s="51">
        <f t="shared" si="34"/>
        <v>3.4143058413322498E-2</v>
      </c>
      <c r="Q91" s="45">
        <f t="shared" si="38"/>
        <v>-3.2026656296920385E-2</v>
      </c>
      <c r="R91" s="5"/>
      <c r="S91" s="5"/>
      <c r="T91" s="49">
        <f>J23/SUM(J18:J24)</f>
        <v>6.5005417118093184E-3</v>
      </c>
      <c r="U91" s="51">
        <f t="shared" si="35"/>
        <v>5.3951450340174692E-2</v>
      </c>
      <c r="V91" s="45">
        <f t="shared" si="39"/>
        <v>-4.7450908628365374E-2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0</v>
      </c>
      <c r="G92" s="51">
        <f t="shared" si="32"/>
        <v>9.119643277417747E-3</v>
      </c>
      <c r="H92" s="45">
        <f t="shared" si="36"/>
        <v>-9.119643277417747E-3</v>
      </c>
      <c r="I92" s="5"/>
      <c r="J92" s="80">
        <f>H24/SUM(H18:H24)</f>
        <v>0</v>
      </c>
      <c r="K92" s="51">
        <f t="shared" si="33"/>
        <v>3.7083052147283621E-3</v>
      </c>
      <c r="L92" s="45">
        <f t="shared" si="37"/>
        <v>-3.7083052147283621E-3</v>
      </c>
      <c r="M92" s="5"/>
      <c r="N92" s="5"/>
      <c r="O92" s="73">
        <f>I24/SUM(I18:I24)</f>
        <v>1.0582010582010583E-3</v>
      </c>
      <c r="P92" s="51">
        <f t="shared" si="34"/>
        <v>2.7949401212177109E-3</v>
      </c>
      <c r="Q92" s="45">
        <f t="shared" si="38"/>
        <v>-1.7367390630166526E-3</v>
      </c>
      <c r="R92" s="5"/>
      <c r="S92" s="5"/>
      <c r="T92" s="49">
        <f>J24/SUM(J18:J24)</f>
        <v>2.1668472372697728E-3</v>
      </c>
      <c r="U92" s="51">
        <f t="shared" si="35"/>
        <v>4.7184283239028665E-3</v>
      </c>
      <c r="V92" s="45">
        <f t="shared" si="39"/>
        <v>-2.5515810866330937E-3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0.99999999999999978</v>
      </c>
      <c r="L94" s="5"/>
      <c r="M94" s="5"/>
      <c r="N94" s="5"/>
      <c r="O94" s="45">
        <f>SUM(O86:O92)</f>
        <v>1</v>
      </c>
      <c r="P94" s="45">
        <f>SUM(P86:P92)</f>
        <v>0.99999999999999989</v>
      </c>
      <c r="Q94" s="5"/>
      <c r="R94" s="5"/>
      <c r="S94" s="5"/>
      <c r="T94" s="45">
        <f>SUM(T86:T92)</f>
        <v>1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0">D69*D57^$D$53/D78</f>
        <v>0.73849587958412888</v>
      </c>
      <c r="E109" s="58">
        <f t="shared" si="40"/>
        <v>0.840173274398617</v>
      </c>
      <c r="F109" s="58">
        <f t="shared" si="40"/>
        <v>0.97748504336072428</v>
      </c>
      <c r="G109" s="58">
        <f t="shared" si="40"/>
        <v>0.98089578540080025</v>
      </c>
      <c r="H109" s="58">
        <f t="shared" si="40"/>
        <v>0.98551177697798997</v>
      </c>
      <c r="I109" s="58">
        <f t="shared" si="40"/>
        <v>0.98782773114971745</v>
      </c>
      <c r="J109" s="58">
        <f t="shared" si="40"/>
        <v>0.98966540160561633</v>
      </c>
      <c r="K109" s="58">
        <f t="shared" si="40"/>
        <v>0.9915152093871662</v>
      </c>
      <c r="L109" s="58">
        <f t="shared" si="40"/>
        <v>0.99321812120473874</v>
      </c>
      <c r="M109" s="58">
        <f t="shared" si="40"/>
        <v>0.99357606919354013</v>
      </c>
      <c r="N109" s="58">
        <f t="shared" si="40"/>
        <v>0.99396376394915775</v>
      </c>
      <c r="O109" s="58">
        <f t="shared" si="40"/>
        <v>0.99464222242305023</v>
      </c>
      <c r="P109" s="58">
        <f t="shared" si="40"/>
        <v>0.9952701286328216</v>
      </c>
      <c r="Q109" s="58">
        <f t="shared" si="40"/>
        <v>0.99592546930356629</v>
      </c>
      <c r="R109" s="58">
        <f t="shared" si="40"/>
        <v>0.99661961521657916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1">D70*D58^$D$53/D78</f>
        <v>0.26150412041587112</v>
      </c>
      <c r="E110" s="58">
        <f t="shared" si="41"/>
        <v>0.15982672560138297</v>
      </c>
      <c r="F110" s="58">
        <f t="shared" si="41"/>
        <v>2.251495663927567E-2</v>
      </c>
      <c r="G110" s="58">
        <f t="shared" si="41"/>
        <v>1.9104214599199761E-2</v>
      </c>
      <c r="H110" s="58">
        <f t="shared" si="41"/>
        <v>1.4488223022010017E-2</v>
      </c>
      <c r="I110" s="58">
        <f t="shared" si="41"/>
        <v>1.2172268850282617E-2</v>
      </c>
      <c r="J110" s="58">
        <f t="shared" si="41"/>
        <v>1.0334598394383667E-2</v>
      </c>
      <c r="K110" s="58">
        <f t="shared" si="41"/>
        <v>8.484790612833722E-3</v>
      </c>
      <c r="L110" s="58">
        <f t="shared" si="41"/>
        <v>6.7818787952612187E-3</v>
      </c>
      <c r="M110" s="58">
        <f t="shared" si="41"/>
        <v>6.4239308064598767E-3</v>
      </c>
      <c r="N110" s="58">
        <f t="shared" si="41"/>
        <v>6.0362360508423264E-3</v>
      </c>
      <c r="O110" s="58">
        <f t="shared" si="41"/>
        <v>5.3577775769497139E-3</v>
      </c>
      <c r="P110" s="58">
        <f t="shared" si="41"/>
        <v>4.7298713671784639E-3</v>
      </c>
      <c r="Q110" s="58">
        <f t="shared" si="41"/>
        <v>4.0745306964337638E-3</v>
      </c>
      <c r="R110" s="58">
        <f t="shared" si="41"/>
        <v>3.3803847834208258E-3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 t="e">
        <f t="shared" ref="D111:R111" si="42">D76*D64^$D$54/D$79*D109</f>
        <v>#DIV/0!</v>
      </c>
      <c r="E111" s="59">
        <f t="shared" si="42"/>
        <v>0.6465761266094765</v>
      </c>
      <c r="F111" s="59">
        <f t="shared" si="42"/>
        <v>0.81121842803476518</v>
      </c>
      <c r="G111" s="59">
        <f t="shared" si="42"/>
        <v>0.83646006519292004</v>
      </c>
      <c r="H111" s="59">
        <f t="shared" si="42"/>
        <v>0.86214228451883546</v>
      </c>
      <c r="I111" s="59">
        <f t="shared" si="42"/>
        <v>0.86282428126090682</v>
      </c>
      <c r="J111" s="59">
        <f t="shared" si="42"/>
        <v>0.87084921584409081</v>
      </c>
      <c r="K111" s="59">
        <f t="shared" si="42"/>
        <v>0.88038074635139252</v>
      </c>
      <c r="L111" s="59">
        <f t="shared" si="42"/>
        <v>0.88738346543631175</v>
      </c>
      <c r="M111" s="59">
        <f t="shared" si="42"/>
        <v>0.87986160510258493</v>
      </c>
      <c r="N111" s="59">
        <f t="shared" si="42"/>
        <v>0.87823590228922643</v>
      </c>
      <c r="O111" s="59">
        <f t="shared" si="42"/>
        <v>0.87389189060947481</v>
      </c>
      <c r="P111" s="59">
        <f t="shared" si="42"/>
        <v>0.87112200606548906</v>
      </c>
      <c r="Q111" s="59">
        <f t="shared" si="42"/>
        <v>0.87175478230257797</v>
      </c>
      <c r="R111" s="59">
        <f t="shared" si="42"/>
        <v>0.87979298851952736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 t="e">
        <f t="shared" ref="D112:R112" si="43">D76*D64^$D$54/D$79*D110</f>
        <v>#DIV/0!</v>
      </c>
      <c r="E112" s="59">
        <f t="shared" si="43"/>
        <v>0.12299861030688834</v>
      </c>
      <c r="F112" s="59">
        <f t="shared" si="43"/>
        <v>1.8685245218063029E-2</v>
      </c>
      <c r="G112" s="59">
        <f t="shared" si="43"/>
        <v>1.6291142063146569E-2</v>
      </c>
      <c r="H112" s="59">
        <f t="shared" si="43"/>
        <v>1.2674541275515441E-2</v>
      </c>
      <c r="I112" s="59">
        <f t="shared" si="43"/>
        <v>1.0631944002863629E-2</v>
      </c>
      <c r="J112" s="59">
        <f t="shared" si="43"/>
        <v>9.0938582810022144E-3</v>
      </c>
      <c r="K112" s="59">
        <f t="shared" si="43"/>
        <v>7.5337687426688992E-3</v>
      </c>
      <c r="L112" s="59">
        <f t="shared" si="43"/>
        <v>6.0592200031632151E-3</v>
      </c>
      <c r="M112" s="59">
        <f t="shared" si="43"/>
        <v>5.6887139753954109E-3</v>
      </c>
      <c r="N112" s="59">
        <f t="shared" si="43"/>
        <v>5.3334330755476422E-3</v>
      </c>
      <c r="O112" s="59">
        <f t="shared" si="43"/>
        <v>4.7073392528818227E-3</v>
      </c>
      <c r="P112" s="59">
        <f t="shared" si="43"/>
        <v>4.1398761153096895E-3</v>
      </c>
      <c r="Q112" s="59">
        <f t="shared" si="43"/>
        <v>3.5665235298567412E-3</v>
      </c>
      <c r="R112" s="59">
        <f t="shared" si="43"/>
        <v>2.9841263261765564E-3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 t="e">
        <f t="shared" ref="D113:R113" si="44">D71*D59^$D$54/D$79</f>
        <v>#DIV/0!</v>
      </c>
      <c r="E113" s="59">
        <f t="shared" si="44"/>
        <v>2.8261283234176739E-2</v>
      </c>
      <c r="F113" s="59">
        <f t="shared" si="44"/>
        <v>9.5488994570000034E-3</v>
      </c>
      <c r="G113" s="59">
        <f t="shared" si="44"/>
        <v>5.9606012752916274E-3</v>
      </c>
      <c r="H113" s="59">
        <f t="shared" si="44"/>
        <v>4.3297367260735267E-3</v>
      </c>
      <c r="I113" s="59">
        <f t="shared" si="44"/>
        <v>3.1637975110287986E-3</v>
      </c>
      <c r="J113" s="59">
        <f t="shared" si="44"/>
        <v>2.6431065968010765E-3</v>
      </c>
      <c r="K113" s="59">
        <f t="shared" si="44"/>
        <v>2.2586090736574876E-3</v>
      </c>
      <c r="L113" s="59">
        <f t="shared" si="44"/>
        <v>1.9744002705480651E-3</v>
      </c>
      <c r="M113" s="59">
        <f t="shared" si="44"/>
        <v>1.7693621565275216E-3</v>
      </c>
      <c r="N113" s="59">
        <f t="shared" si="44"/>
        <v>1.5951595616332966E-3</v>
      </c>
      <c r="O113" s="59">
        <f t="shared" si="44"/>
        <v>1.2919268793220521E-3</v>
      </c>
      <c r="P113" s="59">
        <f t="shared" si="44"/>
        <v>1.0750882365556851E-3</v>
      </c>
      <c r="Q113" s="59">
        <f t="shared" si="44"/>
        <v>8.7958800987512507E-4</v>
      </c>
      <c r="R113" s="60">
        <f t="shared" si="44"/>
        <v>7.0603398583911521E-4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 t="e">
        <f t="shared" ref="D114:R114" si="45">D72*D60^$D$54/D$79</f>
        <v>#DIV/0!</v>
      </c>
      <c r="E114" s="59">
        <f t="shared" si="45"/>
        <v>6.5648326803438115E-2</v>
      </c>
      <c r="F114" s="59">
        <f t="shared" si="45"/>
        <v>5.5173181167555541E-2</v>
      </c>
      <c r="G114" s="59">
        <f t="shared" si="45"/>
        <v>6.98214208666222E-2</v>
      </c>
      <c r="H114" s="59">
        <f t="shared" si="45"/>
        <v>7.7884482926986465E-2</v>
      </c>
      <c r="I114" s="59">
        <f t="shared" si="45"/>
        <v>7.5511892165843295E-2</v>
      </c>
      <c r="J114" s="59">
        <f t="shared" si="45"/>
        <v>7.2622442540991566E-2</v>
      </c>
      <c r="K114" s="59">
        <f t="shared" si="45"/>
        <v>6.931632299187257E-2</v>
      </c>
      <c r="L114" s="59">
        <f t="shared" si="45"/>
        <v>6.7644915755436658E-2</v>
      </c>
      <c r="M114" s="59">
        <f t="shared" si="45"/>
        <v>6.0273161606321297E-2</v>
      </c>
      <c r="N114" s="59">
        <f t="shared" si="45"/>
        <v>5.3958150402271962E-2</v>
      </c>
      <c r="O114" s="59">
        <f t="shared" si="45"/>
        <v>5.3787973562058063E-2</v>
      </c>
      <c r="P114" s="59">
        <f t="shared" si="45"/>
        <v>5.7270752481719311E-2</v>
      </c>
      <c r="Q114" s="59">
        <f t="shared" si="45"/>
        <v>6.0625007440591266E-2</v>
      </c>
      <c r="R114" s="60">
        <f t="shared" si="45"/>
        <v>5.7846972504379271E-2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 t="e">
        <f t="shared" ref="D115:R115" si="46">D73*D61^$D$54/D$79</f>
        <v>#DIV/0!</v>
      </c>
      <c r="E115" s="59">
        <f t="shared" si="46"/>
        <v>0</v>
      </c>
      <c r="F115" s="59">
        <f t="shared" si="46"/>
        <v>0</v>
      </c>
      <c r="G115" s="59">
        <f t="shared" si="46"/>
        <v>0</v>
      </c>
      <c r="H115" s="59">
        <f t="shared" si="46"/>
        <v>0</v>
      </c>
      <c r="I115" s="59">
        <f t="shared" si="46"/>
        <v>0</v>
      </c>
      <c r="J115" s="59">
        <f t="shared" si="46"/>
        <v>0</v>
      </c>
      <c r="K115" s="59">
        <f t="shared" si="46"/>
        <v>0</v>
      </c>
      <c r="L115" s="59">
        <f t="shared" si="46"/>
        <v>0</v>
      </c>
      <c r="M115" s="59">
        <f t="shared" si="46"/>
        <v>0</v>
      </c>
      <c r="N115" s="59">
        <f t="shared" si="46"/>
        <v>0</v>
      </c>
      <c r="O115" s="59">
        <f t="shared" si="46"/>
        <v>0</v>
      </c>
      <c r="P115" s="59">
        <f t="shared" si="46"/>
        <v>0</v>
      </c>
      <c r="Q115" s="59">
        <f t="shared" si="46"/>
        <v>0</v>
      </c>
      <c r="R115" s="60">
        <f t="shared" si="46"/>
        <v>0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 t="e">
        <f t="shared" ref="D116:R116" si="47">D74*D62^$D$54/D$79</f>
        <v>#DIV/0!</v>
      </c>
      <c r="E116" s="59">
        <f t="shared" si="47"/>
        <v>0.10280075736915106</v>
      </c>
      <c r="F116" s="59">
        <f t="shared" si="47"/>
        <v>9.6254602845198531E-2</v>
      </c>
      <c r="G116" s="59">
        <f t="shared" si="47"/>
        <v>6.529193318771509E-2</v>
      </c>
      <c r="H116" s="59">
        <f t="shared" si="47"/>
        <v>3.9260649337860533E-2</v>
      </c>
      <c r="I116" s="59">
        <f t="shared" si="47"/>
        <v>4.4077951282727013E-2</v>
      </c>
      <c r="J116" s="59">
        <f t="shared" si="47"/>
        <v>4.1334944092468191E-2</v>
      </c>
      <c r="K116" s="59">
        <f t="shared" si="47"/>
        <v>3.7422908402130438E-2</v>
      </c>
      <c r="L116" s="59">
        <f t="shared" si="47"/>
        <v>3.4143058413322498E-2</v>
      </c>
      <c r="M116" s="59">
        <f t="shared" si="47"/>
        <v>4.8325649690728577E-2</v>
      </c>
      <c r="N116" s="59">
        <f t="shared" si="47"/>
        <v>5.6079239539644755E-2</v>
      </c>
      <c r="O116" s="59">
        <f t="shared" si="47"/>
        <v>6.1037795170407007E-2</v>
      </c>
      <c r="P116" s="59">
        <f t="shared" si="47"/>
        <v>6.1077541297914678E-2</v>
      </c>
      <c r="Q116" s="59">
        <f t="shared" si="47"/>
        <v>5.8102713499436326E-2</v>
      </c>
      <c r="R116" s="60">
        <f t="shared" si="47"/>
        <v>5.3951450340174692E-2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 t="e">
        <f t="shared" ref="D117:R117" si="48">D75*D63^$D$54/D$79</f>
        <v>#DIV/0!</v>
      </c>
      <c r="E117" s="59">
        <f t="shared" si="48"/>
        <v>3.3714895676869271E-2</v>
      </c>
      <c r="F117" s="59">
        <f t="shared" si="48"/>
        <v>9.119643277417747E-3</v>
      </c>
      <c r="G117" s="59">
        <f t="shared" si="48"/>
        <v>6.174837414304561E-3</v>
      </c>
      <c r="H117" s="59">
        <f t="shared" si="48"/>
        <v>3.7083052147283621E-3</v>
      </c>
      <c r="I117" s="59">
        <f t="shared" si="48"/>
        <v>3.7901337766305565E-3</v>
      </c>
      <c r="J117" s="59">
        <f t="shared" si="48"/>
        <v>3.4564326446460095E-3</v>
      </c>
      <c r="K117" s="59">
        <f t="shared" si="48"/>
        <v>3.0876444382780042E-3</v>
      </c>
      <c r="L117" s="59">
        <f t="shared" si="48"/>
        <v>2.7949401212177109E-3</v>
      </c>
      <c r="M117" s="59">
        <f t="shared" si="48"/>
        <v>4.0815074684422137E-3</v>
      </c>
      <c r="N117" s="59">
        <f t="shared" si="48"/>
        <v>4.798115131676029E-3</v>
      </c>
      <c r="O117" s="59">
        <f t="shared" si="48"/>
        <v>5.2830745258561403E-3</v>
      </c>
      <c r="P117" s="59">
        <f t="shared" si="48"/>
        <v>5.3147358030117319E-3</v>
      </c>
      <c r="Q117" s="59">
        <f t="shared" si="48"/>
        <v>5.071385217662594E-3</v>
      </c>
      <c r="R117" s="60">
        <f t="shared" si="48"/>
        <v>4.7184283239028665E-3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 t="e">
        <f>SUM(D111:D112)</f>
        <v>#DIV/0!</v>
      </c>
      <c r="E118" s="61">
        <f t="shared" ref="E118:R118" si="49">SUM(E111:E112)</f>
        <v>0.7695747369163648</v>
      </c>
      <c r="F118" s="61">
        <f t="shared" si="49"/>
        <v>0.82990367325282821</v>
      </c>
      <c r="G118" s="61">
        <f t="shared" si="49"/>
        <v>0.85275120725606657</v>
      </c>
      <c r="H118" s="61">
        <f t="shared" si="49"/>
        <v>0.87481682579435094</v>
      </c>
      <c r="I118" s="61">
        <f t="shared" si="49"/>
        <v>0.87345622526377042</v>
      </c>
      <c r="J118" s="61">
        <f t="shared" si="49"/>
        <v>0.87994307412509298</v>
      </c>
      <c r="K118" s="61">
        <f t="shared" si="49"/>
        <v>0.88791451509406139</v>
      </c>
      <c r="L118" s="61">
        <f t="shared" si="49"/>
        <v>0.89344268543947492</v>
      </c>
      <c r="M118" s="61">
        <f t="shared" si="49"/>
        <v>0.88555031907798032</v>
      </c>
      <c r="N118" s="61">
        <f t="shared" si="49"/>
        <v>0.88356933536477411</v>
      </c>
      <c r="O118" s="61">
        <f t="shared" si="49"/>
        <v>0.87859922986235661</v>
      </c>
      <c r="P118" s="61">
        <f t="shared" si="49"/>
        <v>0.8752618821807987</v>
      </c>
      <c r="Q118" s="61">
        <f t="shared" si="49"/>
        <v>0.87532130583243473</v>
      </c>
      <c r="R118" s="62">
        <f t="shared" si="49"/>
        <v>0.88277711484570387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 t="e">
        <f>SUM(D111:D117)</f>
        <v>#DIV/0!</v>
      </c>
      <c r="E119" s="45">
        <f t="shared" ref="E119:R119" si="50">SUM(E111:E117)</f>
        <v>1</v>
      </c>
      <c r="F119" s="45">
        <f t="shared" si="50"/>
        <v>1</v>
      </c>
      <c r="G119" s="45">
        <f t="shared" si="50"/>
        <v>1</v>
      </c>
      <c r="H119" s="45">
        <f t="shared" si="50"/>
        <v>0.99999999999999978</v>
      </c>
      <c r="I119" s="45">
        <f t="shared" si="50"/>
        <v>1.0000000000000002</v>
      </c>
      <c r="J119" s="45">
        <f t="shared" si="50"/>
        <v>0.99999999999999989</v>
      </c>
      <c r="K119" s="45">
        <f t="shared" si="50"/>
        <v>0.99999999999999989</v>
      </c>
      <c r="L119" s="45">
        <f t="shared" si="50"/>
        <v>0.99999999999999989</v>
      </c>
      <c r="M119" s="45">
        <f t="shared" si="50"/>
        <v>1</v>
      </c>
      <c r="N119" s="45">
        <f t="shared" si="50"/>
        <v>1</v>
      </c>
      <c r="O119" s="45">
        <f t="shared" si="50"/>
        <v>0.99999999999999989</v>
      </c>
      <c r="P119" s="45">
        <f t="shared" si="50"/>
        <v>1</v>
      </c>
      <c r="Q119" s="45">
        <f t="shared" si="50"/>
        <v>1</v>
      </c>
      <c r="R119" s="45">
        <f t="shared" si="50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X127"/>
  <sheetViews>
    <sheetView zoomScale="40" zoomScaleNormal="40" workbookViewId="0">
      <selection activeCell="L1" sqref="L1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3" t="s">
        <v>77</v>
      </c>
      <c r="B1" s="4"/>
      <c r="C1" s="4"/>
      <c r="D1" s="4"/>
      <c r="E1" s="4"/>
      <c r="F1" s="4"/>
      <c r="G1" s="4"/>
      <c r="H1" s="4"/>
      <c r="I1" s="4"/>
      <c r="J1" s="4"/>
      <c r="K1" s="4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35</v>
      </c>
      <c r="D4" t="s">
        <v>118</v>
      </c>
      <c r="E4" t="s">
        <v>119</v>
      </c>
      <c r="F4">
        <v>19.2</v>
      </c>
      <c r="G4">
        <v>19.2</v>
      </c>
      <c r="H4">
        <v>19.2</v>
      </c>
      <c r="I4">
        <v>19.2</v>
      </c>
      <c r="J4">
        <v>19.2</v>
      </c>
      <c r="K4">
        <v>19.100000000000001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1.7</v>
      </c>
      <c r="AN4" s="77">
        <f t="shared" ref="AN4:AN5" si="0">G10</f>
        <v>1.7</v>
      </c>
      <c r="AP4" s="77">
        <f>H10</f>
        <v>1.4</v>
      </c>
      <c r="AQ4" s="77">
        <f>0.5*(AP4+AR4)</f>
        <v>1.25</v>
      </c>
      <c r="AR4" s="77">
        <f>I10</f>
        <v>1.1000000000000001</v>
      </c>
      <c r="AT4" s="84">
        <f t="shared" ref="AT4:AW11" si="1">($AX$3-AT$3)/($AX$3-$AR$3)*$AR4+(AT$3-$AR$3)/($AX$3-$AR$3)*$AX4</f>
        <v>1.02</v>
      </c>
      <c r="AU4" s="84">
        <f t="shared" si="1"/>
        <v>0.94</v>
      </c>
      <c r="AV4" s="84">
        <f t="shared" si="1"/>
        <v>0.8600000000000001</v>
      </c>
      <c r="AW4" s="84">
        <f t="shared" si="1"/>
        <v>0.78</v>
      </c>
      <c r="AX4" s="77">
        <f>J10</f>
        <v>0.7</v>
      </c>
    </row>
    <row r="5" spans="1:50" x14ac:dyDescent="0.35">
      <c r="A5" t="s">
        <v>11</v>
      </c>
      <c r="B5" t="s">
        <v>12</v>
      </c>
      <c r="C5" t="s">
        <v>35</v>
      </c>
      <c r="D5" t="s">
        <v>118</v>
      </c>
      <c r="E5" t="s">
        <v>119</v>
      </c>
      <c r="F5">
        <v>55.1</v>
      </c>
      <c r="G5">
        <v>77.5</v>
      </c>
      <c r="H5">
        <v>77.900000000000006</v>
      </c>
      <c r="I5">
        <v>78.2</v>
      </c>
      <c r="J5">
        <v>78.099999999999994</v>
      </c>
      <c r="K5">
        <v>77.7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0.6</v>
      </c>
      <c r="AN5" s="77">
        <f t="shared" si="0"/>
        <v>0.6</v>
      </c>
      <c r="AP5" s="77">
        <f>H11</f>
        <v>0.5</v>
      </c>
      <c r="AQ5" s="77">
        <f t="shared" ref="AQ5:AQ11" si="2">0.5*(AP5+AR5)</f>
        <v>0.45</v>
      </c>
      <c r="AR5" s="77">
        <f>I11</f>
        <v>0.4</v>
      </c>
      <c r="AT5" s="84">
        <f t="shared" si="1"/>
        <v>0.3600000000000001</v>
      </c>
      <c r="AU5" s="84">
        <f t="shared" si="1"/>
        <v>0.32</v>
      </c>
      <c r="AV5" s="84">
        <f t="shared" si="1"/>
        <v>0.28000000000000003</v>
      </c>
      <c r="AW5" s="84">
        <f t="shared" si="1"/>
        <v>0.24000000000000005</v>
      </c>
      <c r="AX5" s="77">
        <f>J11</f>
        <v>0.2</v>
      </c>
    </row>
    <row r="6" spans="1:50" x14ac:dyDescent="0.35">
      <c r="A6" t="s">
        <v>10</v>
      </c>
      <c r="B6" t="s">
        <v>12</v>
      </c>
      <c r="C6" t="s">
        <v>35</v>
      </c>
      <c r="D6" t="s">
        <v>118</v>
      </c>
      <c r="E6" t="s">
        <v>119</v>
      </c>
      <c r="F6">
        <v>22.8</v>
      </c>
      <c r="G6">
        <v>0.4</v>
      </c>
      <c r="H6">
        <v>0.3</v>
      </c>
      <c r="I6">
        <v>0.2</v>
      </c>
      <c r="J6">
        <v>0.8</v>
      </c>
      <c r="K6">
        <v>2.2999999999999998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55.1</v>
      </c>
      <c r="AN6" s="77">
        <f t="shared" ref="AN6:AN8" si="3">G5</f>
        <v>77.5</v>
      </c>
      <c r="AP6" s="77">
        <f>H5</f>
        <v>77.900000000000006</v>
      </c>
      <c r="AQ6" s="77">
        <f t="shared" si="2"/>
        <v>78.050000000000011</v>
      </c>
      <c r="AR6" s="77">
        <f>I5</f>
        <v>78.2</v>
      </c>
      <c r="AT6" s="84">
        <f t="shared" si="1"/>
        <v>78.180000000000007</v>
      </c>
      <c r="AU6" s="84">
        <f t="shared" si="1"/>
        <v>78.16</v>
      </c>
      <c r="AV6" s="84">
        <f t="shared" si="1"/>
        <v>78.139999999999986</v>
      </c>
      <c r="AW6" s="84">
        <f t="shared" si="1"/>
        <v>78.12</v>
      </c>
      <c r="AX6" s="77">
        <f>J5</f>
        <v>78.099999999999994</v>
      </c>
    </row>
    <row r="7" spans="1:50" x14ac:dyDescent="0.35">
      <c r="A7" t="s">
        <v>45</v>
      </c>
      <c r="B7" t="s">
        <v>12</v>
      </c>
      <c r="C7" t="s">
        <v>35</v>
      </c>
      <c r="D7" t="s">
        <v>118</v>
      </c>
      <c r="E7" t="s">
        <v>119</v>
      </c>
      <c r="F7">
        <v>0.2</v>
      </c>
      <c r="G7">
        <v>0.2</v>
      </c>
      <c r="H7">
        <v>0.1</v>
      </c>
      <c r="I7">
        <v>0.1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22.8</v>
      </c>
      <c r="AN7" s="77">
        <f t="shared" si="3"/>
        <v>0.4</v>
      </c>
      <c r="AP7" s="77">
        <f>H6</f>
        <v>0.3</v>
      </c>
      <c r="AQ7" s="77">
        <f t="shared" si="2"/>
        <v>0.25</v>
      </c>
      <c r="AR7" s="77">
        <f>I6</f>
        <v>0.2</v>
      </c>
      <c r="AT7" s="84">
        <f t="shared" si="1"/>
        <v>0.32000000000000006</v>
      </c>
      <c r="AU7" s="84">
        <f t="shared" si="1"/>
        <v>0.44000000000000006</v>
      </c>
      <c r="AV7" s="84">
        <f t="shared" si="1"/>
        <v>0.56000000000000005</v>
      </c>
      <c r="AW7" s="84">
        <f t="shared" si="1"/>
        <v>0.68000000000000016</v>
      </c>
      <c r="AX7" s="77">
        <f>J6</f>
        <v>0.8</v>
      </c>
    </row>
    <row r="8" spans="1:50" x14ac:dyDescent="0.35">
      <c r="A8" t="s">
        <v>8</v>
      </c>
      <c r="B8" t="s">
        <v>12</v>
      </c>
      <c r="C8" t="s">
        <v>35</v>
      </c>
      <c r="D8" t="s">
        <v>118</v>
      </c>
      <c r="E8" t="s">
        <v>119</v>
      </c>
      <c r="F8">
        <v>0.3</v>
      </c>
      <c r="G8">
        <v>0.3</v>
      </c>
      <c r="H8">
        <v>0.4</v>
      </c>
      <c r="I8">
        <v>0.5</v>
      </c>
      <c r="J8">
        <v>0.7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0.2</v>
      </c>
      <c r="AN8" s="77">
        <f t="shared" si="3"/>
        <v>0.2</v>
      </c>
      <c r="AP8" s="77">
        <f>H7</f>
        <v>0.1</v>
      </c>
      <c r="AQ8" s="77">
        <f t="shared" si="2"/>
        <v>0.1</v>
      </c>
      <c r="AR8" s="77">
        <f>I7</f>
        <v>0.1</v>
      </c>
      <c r="AT8" s="84">
        <f t="shared" si="1"/>
        <v>8.0000000000000016E-2</v>
      </c>
      <c r="AU8" s="84">
        <f t="shared" si="1"/>
        <v>0.06</v>
      </c>
      <c r="AV8" s="84">
        <f t="shared" si="1"/>
        <v>4.0000000000000008E-2</v>
      </c>
      <c r="AW8" s="84">
        <f t="shared" si="1"/>
        <v>2.0000000000000004E-2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35</v>
      </c>
      <c r="D9" t="s">
        <v>118</v>
      </c>
      <c r="E9" t="s">
        <v>119</v>
      </c>
      <c r="F9">
        <v>0.1</v>
      </c>
      <c r="G9">
        <v>0.1</v>
      </c>
      <c r="H9">
        <v>0.2</v>
      </c>
      <c r="I9">
        <v>0.2</v>
      </c>
      <c r="J9">
        <v>0.3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0.1</v>
      </c>
      <c r="AN9" s="77">
        <f t="shared" ref="AN9" si="4">G9</f>
        <v>0.1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0.22000000000000003</v>
      </c>
      <c r="AU9" s="84">
        <f t="shared" si="1"/>
        <v>0.24</v>
      </c>
      <c r="AV9" s="84">
        <f t="shared" si="1"/>
        <v>0.26</v>
      </c>
      <c r="AW9" s="84">
        <f t="shared" si="1"/>
        <v>0.28000000000000003</v>
      </c>
      <c r="AX9" s="77">
        <f>J9</f>
        <v>0.3</v>
      </c>
    </row>
    <row r="10" spans="1:50" x14ac:dyDescent="0.35">
      <c r="A10" t="s">
        <v>80</v>
      </c>
      <c r="B10" t="s">
        <v>12</v>
      </c>
      <c r="C10" t="s">
        <v>35</v>
      </c>
      <c r="D10" t="s">
        <v>118</v>
      </c>
      <c r="E10" t="s">
        <v>119</v>
      </c>
      <c r="F10">
        <v>1.7</v>
      </c>
      <c r="G10">
        <v>1.7</v>
      </c>
      <c r="H10">
        <v>1.4</v>
      </c>
      <c r="I10">
        <v>1.1000000000000001</v>
      </c>
      <c r="J10">
        <v>0.7</v>
      </c>
      <c r="K10">
        <v>0.6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0.3</v>
      </c>
      <c r="AN10" s="77">
        <f t="shared" ref="AN10" si="5">G8</f>
        <v>0.3</v>
      </c>
      <c r="AP10" s="77">
        <f>H8</f>
        <v>0.4</v>
      </c>
      <c r="AQ10" s="77">
        <f t="shared" si="2"/>
        <v>0.45</v>
      </c>
      <c r="AR10" s="77">
        <f>I8</f>
        <v>0.5</v>
      </c>
      <c r="AT10" s="84">
        <f t="shared" si="1"/>
        <v>0.54</v>
      </c>
      <c r="AU10" s="84">
        <f t="shared" si="1"/>
        <v>0.57999999999999996</v>
      </c>
      <c r="AV10" s="84">
        <f t="shared" si="1"/>
        <v>0.62</v>
      </c>
      <c r="AW10" s="84">
        <f t="shared" si="1"/>
        <v>0.65999999999999992</v>
      </c>
      <c r="AX10" s="77">
        <f>J8</f>
        <v>0.7</v>
      </c>
    </row>
    <row r="11" spans="1:50" x14ac:dyDescent="0.35">
      <c r="A11" t="s">
        <v>81</v>
      </c>
      <c r="B11" t="s">
        <v>12</v>
      </c>
      <c r="C11" t="s">
        <v>35</v>
      </c>
      <c r="D11" t="s">
        <v>118</v>
      </c>
      <c r="E11" t="s">
        <v>119</v>
      </c>
      <c r="F11">
        <v>0.6</v>
      </c>
      <c r="G11">
        <v>0.6</v>
      </c>
      <c r="H11">
        <v>0.5</v>
      </c>
      <c r="I11">
        <v>0.4</v>
      </c>
      <c r="J11">
        <v>0.2</v>
      </c>
      <c r="K11">
        <v>0.2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19.2</v>
      </c>
      <c r="AN11" s="77">
        <f t="shared" ref="AN11" si="6">G4</f>
        <v>19.2</v>
      </c>
      <c r="AP11" s="77">
        <f>H4</f>
        <v>19.2</v>
      </c>
      <c r="AQ11" s="77">
        <f t="shared" si="2"/>
        <v>19.2</v>
      </c>
      <c r="AR11" s="77">
        <f>I4</f>
        <v>19.2</v>
      </c>
      <c r="AT11" s="84">
        <f t="shared" si="1"/>
        <v>19.2</v>
      </c>
      <c r="AU11" s="84">
        <f t="shared" si="1"/>
        <v>19.2</v>
      </c>
      <c r="AV11" s="84">
        <f t="shared" si="1"/>
        <v>19.2</v>
      </c>
      <c r="AW11" s="84">
        <f t="shared" si="1"/>
        <v>19.2</v>
      </c>
      <c r="AX11" s="77">
        <f>J4</f>
        <v>19.2</v>
      </c>
    </row>
    <row r="12" spans="1:50" x14ac:dyDescent="0.35">
      <c r="A12" s="27"/>
      <c r="B12" s="27"/>
      <c r="C12" s="27"/>
      <c r="D12" s="27"/>
      <c r="E12" s="27"/>
      <c r="F12" s="27">
        <f t="shared" ref="F12:K12" si="7">SUM(F4:F11)</f>
        <v>99.999999999999986</v>
      </c>
      <c r="G12" s="27">
        <f t="shared" si="7"/>
        <v>100</v>
      </c>
      <c r="H12" s="27">
        <f t="shared" si="7"/>
        <v>100.00000000000001</v>
      </c>
      <c r="I12" s="27">
        <f t="shared" si="7"/>
        <v>99.9</v>
      </c>
      <c r="J12" s="27">
        <f t="shared" si="7"/>
        <v>100</v>
      </c>
      <c r="K12" s="27">
        <f t="shared" si="7"/>
        <v>99.9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35</v>
      </c>
      <c r="D17" t="s">
        <v>118</v>
      </c>
      <c r="E17" t="s">
        <v>119</v>
      </c>
      <c r="F17">
        <v>19.2</v>
      </c>
      <c r="G17">
        <v>19.2</v>
      </c>
      <c r="H17">
        <v>19.2</v>
      </c>
      <c r="I17">
        <v>19.2</v>
      </c>
      <c r="J17">
        <v>19.100000000000001</v>
      </c>
      <c r="K17">
        <v>19.100000000000001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1.7</v>
      </c>
      <c r="AM17" s="77">
        <f>0.5*(AL17+AN17)</f>
        <v>1.7</v>
      </c>
      <c r="AN17" s="77">
        <f t="shared" ref="AN17:AN18" si="8">G23</f>
        <v>1.7</v>
      </c>
      <c r="AO17" s="77">
        <f>0.5*(AN17+AP17)</f>
        <v>1.65</v>
      </c>
      <c r="AP17" s="77">
        <f>H23</f>
        <v>1.6</v>
      </c>
      <c r="AQ17" s="77">
        <f>0.5*(AP17+AR17)</f>
        <v>1.5</v>
      </c>
      <c r="AR17" s="77">
        <f>I23</f>
        <v>1.4</v>
      </c>
      <c r="AS17" s="77">
        <f>AR42</f>
        <v>1.9</v>
      </c>
      <c r="AT17" s="84">
        <f t="shared" ref="AT17:AW24" si="9">($AX$3-AT$3)/($AX$3-$AR$3)*$AR17+(AT$3-$AR$3)/($AX$3-$AR$3)*$AX17</f>
        <v>1.3199999999999998</v>
      </c>
      <c r="AU17" s="84">
        <f t="shared" si="9"/>
        <v>1.24</v>
      </c>
      <c r="AV17" s="84">
        <f t="shared" si="9"/>
        <v>1.1599999999999999</v>
      </c>
      <c r="AW17" s="84">
        <f t="shared" si="9"/>
        <v>1.08</v>
      </c>
      <c r="AX17" s="77">
        <f>J23</f>
        <v>1</v>
      </c>
    </row>
    <row r="18" spans="1:50" x14ac:dyDescent="0.35">
      <c r="A18" t="s">
        <v>11</v>
      </c>
      <c r="B18" t="s">
        <v>12</v>
      </c>
      <c r="C18" t="s">
        <v>35</v>
      </c>
      <c r="D18" t="s">
        <v>118</v>
      </c>
      <c r="E18" t="s">
        <v>119</v>
      </c>
      <c r="F18">
        <v>55.1</v>
      </c>
      <c r="G18">
        <v>77.5</v>
      </c>
      <c r="H18">
        <v>77.599999999999994</v>
      </c>
      <c r="I18">
        <v>77.599999999999994</v>
      </c>
      <c r="J18">
        <v>77.7</v>
      </c>
      <c r="K18">
        <v>77.7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0.6</v>
      </c>
      <c r="AM18" s="77">
        <f>0.5*(AL18+AN18)</f>
        <v>0.6</v>
      </c>
      <c r="AN18" s="77">
        <f t="shared" si="8"/>
        <v>0.6</v>
      </c>
      <c r="AO18" s="77">
        <f>0.5*(AN18+AP18)</f>
        <v>0.55000000000000004</v>
      </c>
      <c r="AP18" s="77">
        <f>H24</f>
        <v>0.5</v>
      </c>
      <c r="AQ18" s="77">
        <f t="shared" ref="AQ18:AQ24" si="10">0.5*(AP18+AR18)</f>
        <v>0.5</v>
      </c>
      <c r="AR18" s="77">
        <f>I24</f>
        <v>0.5</v>
      </c>
      <c r="AT18" s="84">
        <f t="shared" si="9"/>
        <v>0.46</v>
      </c>
      <c r="AU18" s="84">
        <f t="shared" si="9"/>
        <v>0.42</v>
      </c>
      <c r="AV18" s="84">
        <f t="shared" si="9"/>
        <v>0.38</v>
      </c>
      <c r="AW18" s="84">
        <f t="shared" si="9"/>
        <v>0.33999999999999997</v>
      </c>
      <c r="AX18" s="77">
        <f>J24</f>
        <v>0.3</v>
      </c>
    </row>
    <row r="19" spans="1:50" x14ac:dyDescent="0.35">
      <c r="A19" t="s">
        <v>10</v>
      </c>
      <c r="B19" t="s">
        <v>12</v>
      </c>
      <c r="C19" t="s">
        <v>35</v>
      </c>
      <c r="D19" t="s">
        <v>118</v>
      </c>
      <c r="E19" t="s">
        <v>119</v>
      </c>
      <c r="F19">
        <v>22.8</v>
      </c>
      <c r="G19">
        <v>0.4</v>
      </c>
      <c r="H19">
        <v>0.5</v>
      </c>
      <c r="I19">
        <v>0.8</v>
      </c>
      <c r="J19">
        <v>1.5</v>
      </c>
      <c r="K19">
        <v>2.2999999999999998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55.1</v>
      </c>
      <c r="AM19" s="85">
        <f>AL43</f>
        <v>62.170087976539591</v>
      </c>
      <c r="AN19" s="77">
        <f t="shared" ref="AN19:AN21" si="11">G18</f>
        <v>77.5</v>
      </c>
      <c r="AO19" s="85">
        <f>AN43</f>
        <v>58.904109589041092</v>
      </c>
      <c r="AP19" s="77">
        <f>H18</f>
        <v>77.599999999999994</v>
      </c>
      <c r="AQ19" s="77">
        <f t="shared" si="10"/>
        <v>77.599999999999994</v>
      </c>
      <c r="AR19" s="77">
        <f>I18</f>
        <v>77.599999999999994</v>
      </c>
      <c r="AS19" s="85">
        <f>AR43</f>
        <v>52.993130520117759</v>
      </c>
      <c r="AT19" s="84">
        <f t="shared" si="9"/>
        <v>77.62</v>
      </c>
      <c r="AU19" s="84">
        <f t="shared" si="9"/>
        <v>77.64</v>
      </c>
      <c r="AV19" s="84">
        <f t="shared" si="9"/>
        <v>77.66</v>
      </c>
      <c r="AW19" s="84">
        <f t="shared" si="9"/>
        <v>77.680000000000007</v>
      </c>
      <c r="AX19" s="77">
        <f>J18</f>
        <v>77.7</v>
      </c>
    </row>
    <row r="20" spans="1:50" x14ac:dyDescent="0.35">
      <c r="A20" t="s">
        <v>45</v>
      </c>
      <c r="B20" t="s">
        <v>12</v>
      </c>
      <c r="C20" t="s">
        <v>35</v>
      </c>
      <c r="D20" t="s">
        <v>118</v>
      </c>
      <c r="E20" t="s">
        <v>119</v>
      </c>
      <c r="F20">
        <v>0.2</v>
      </c>
      <c r="G20">
        <v>0.2</v>
      </c>
      <c r="H20">
        <v>0.1</v>
      </c>
      <c r="I20">
        <v>0.1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22.8</v>
      </c>
      <c r="AM20" s="85">
        <f>AL44</f>
        <v>6.8426197458455524</v>
      </c>
      <c r="AN20" s="77">
        <f t="shared" si="11"/>
        <v>0.4</v>
      </c>
      <c r="AO20" s="85">
        <f>AN44</f>
        <v>6.262230919765166</v>
      </c>
      <c r="AP20" s="77">
        <f>H19</f>
        <v>0.5</v>
      </c>
      <c r="AQ20" s="77">
        <f t="shared" si="10"/>
        <v>0.65</v>
      </c>
      <c r="AR20" s="77">
        <f>I19</f>
        <v>0.8</v>
      </c>
      <c r="AS20" s="85">
        <f>AR44</f>
        <v>4.9067713444553478</v>
      </c>
      <c r="AT20" s="84">
        <f t="shared" si="9"/>
        <v>0.94000000000000017</v>
      </c>
      <c r="AU20" s="84">
        <f t="shared" si="9"/>
        <v>1.08</v>
      </c>
      <c r="AV20" s="84">
        <f t="shared" si="9"/>
        <v>1.22</v>
      </c>
      <c r="AW20" s="84">
        <f t="shared" si="9"/>
        <v>1.3600000000000003</v>
      </c>
      <c r="AX20" s="77">
        <f>J19</f>
        <v>1.5</v>
      </c>
    </row>
    <row r="21" spans="1:50" ht="15" thickBot="1" x14ac:dyDescent="0.4">
      <c r="A21" t="s">
        <v>8</v>
      </c>
      <c r="B21" t="s">
        <v>12</v>
      </c>
      <c r="C21" t="s">
        <v>35</v>
      </c>
      <c r="D21" t="s">
        <v>118</v>
      </c>
      <c r="E21" t="s">
        <v>119</v>
      </c>
      <c r="F21">
        <v>0.3</v>
      </c>
      <c r="G21">
        <v>0.3</v>
      </c>
      <c r="H21">
        <v>0.3</v>
      </c>
      <c r="I21">
        <v>0.3</v>
      </c>
      <c r="J21">
        <v>0.1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0.2</v>
      </c>
      <c r="AM21" s="85">
        <f>AL45</f>
        <v>8.7976539589442826</v>
      </c>
      <c r="AN21" s="77">
        <f t="shared" si="11"/>
        <v>0.2</v>
      </c>
      <c r="AO21" s="85">
        <f>AN45</f>
        <v>8.7084148727984338</v>
      </c>
      <c r="AP21" s="77">
        <f>H20</f>
        <v>0.1</v>
      </c>
      <c r="AQ21" s="77">
        <f t="shared" si="10"/>
        <v>0.1</v>
      </c>
      <c r="AR21" s="77">
        <f>I20</f>
        <v>0.1</v>
      </c>
      <c r="AS21" s="85">
        <f>AR45</f>
        <v>7.654563297350343</v>
      </c>
      <c r="AT21" s="84">
        <f t="shared" si="9"/>
        <v>0.10000000000000002</v>
      </c>
      <c r="AU21" s="84">
        <f t="shared" si="9"/>
        <v>0.1</v>
      </c>
      <c r="AV21" s="84">
        <f t="shared" si="9"/>
        <v>0.1</v>
      </c>
      <c r="AW21" s="84">
        <f t="shared" si="9"/>
        <v>0.10000000000000002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35</v>
      </c>
      <c r="D22" t="s">
        <v>118</v>
      </c>
      <c r="E22" t="s">
        <v>119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24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0.1</v>
      </c>
      <c r="AN22" s="77">
        <f t="shared" ref="AN22" si="12">G22</f>
        <v>0.1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35</v>
      </c>
      <c r="D23" t="s">
        <v>118</v>
      </c>
      <c r="E23" t="s">
        <v>119</v>
      </c>
      <c r="F23">
        <v>1.7</v>
      </c>
      <c r="G23">
        <v>1.7</v>
      </c>
      <c r="H23">
        <v>1.6</v>
      </c>
      <c r="I23">
        <v>1.4</v>
      </c>
      <c r="J23">
        <v>1</v>
      </c>
      <c r="K23">
        <v>0.6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0.3</v>
      </c>
      <c r="AM23" s="85">
        <f>AL46</f>
        <v>19.941348973607038</v>
      </c>
      <c r="AN23" s="77">
        <f t="shared" ref="AN23" si="13">G21</f>
        <v>0.3</v>
      </c>
      <c r="AO23" s="85">
        <f>AN46</f>
        <v>24.070450097847356</v>
      </c>
      <c r="AP23" s="77">
        <f>H21</f>
        <v>0.3</v>
      </c>
      <c r="AQ23" s="77">
        <f t="shared" si="10"/>
        <v>0.3</v>
      </c>
      <c r="AR23" s="77">
        <f>I21</f>
        <v>0.3</v>
      </c>
      <c r="AS23" s="85">
        <f>AR46</f>
        <v>32.580961727183514</v>
      </c>
      <c r="AT23" s="84">
        <f t="shared" si="9"/>
        <v>0.26</v>
      </c>
      <c r="AU23" s="84">
        <f t="shared" si="9"/>
        <v>0.22</v>
      </c>
      <c r="AV23" s="84">
        <f t="shared" si="9"/>
        <v>0.18</v>
      </c>
      <c r="AW23" s="84">
        <f t="shared" si="9"/>
        <v>0.14000000000000001</v>
      </c>
      <c r="AX23" s="77">
        <f>J21</f>
        <v>0.1</v>
      </c>
    </row>
    <row r="24" spans="1:50" x14ac:dyDescent="0.35">
      <c r="A24" t="s">
        <v>81</v>
      </c>
      <c r="B24" t="s">
        <v>12</v>
      </c>
      <c r="C24" t="s">
        <v>35</v>
      </c>
      <c r="D24" t="s">
        <v>118</v>
      </c>
      <c r="E24" t="s">
        <v>119</v>
      </c>
      <c r="F24">
        <v>0.6</v>
      </c>
      <c r="G24">
        <v>0.6</v>
      </c>
      <c r="H24">
        <v>0.5</v>
      </c>
      <c r="I24">
        <v>0.5</v>
      </c>
      <c r="J24">
        <v>0.3</v>
      </c>
      <c r="K24">
        <v>0.2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19.2</v>
      </c>
      <c r="AN24" s="77">
        <f t="shared" ref="AN24" si="14">G17</f>
        <v>19.2</v>
      </c>
      <c r="AP24" s="77">
        <f>H17</f>
        <v>19.2</v>
      </c>
      <c r="AQ24" s="77">
        <f t="shared" si="10"/>
        <v>19.2</v>
      </c>
      <c r="AR24" s="77">
        <f>I17</f>
        <v>19.2</v>
      </c>
      <c r="AS24" s="85"/>
      <c r="AT24" s="84">
        <f t="shared" si="9"/>
        <v>19.18</v>
      </c>
      <c r="AU24" s="84">
        <f t="shared" si="9"/>
        <v>19.16</v>
      </c>
      <c r="AV24" s="84">
        <f t="shared" si="9"/>
        <v>19.14</v>
      </c>
      <c r="AW24" s="84">
        <f t="shared" si="9"/>
        <v>19.12</v>
      </c>
      <c r="AX24" s="77">
        <f>J17</f>
        <v>19.100000000000001</v>
      </c>
    </row>
    <row r="25" spans="1:50" x14ac:dyDescent="0.35">
      <c r="A25" s="27"/>
      <c r="B25" s="27"/>
      <c r="C25" s="27"/>
      <c r="D25" s="27"/>
      <c r="E25" s="27"/>
      <c r="F25" s="27">
        <f t="shared" ref="F25:K25" si="15">SUM(F17:F24)</f>
        <v>99.999999999999986</v>
      </c>
      <c r="G25" s="27">
        <f t="shared" si="15"/>
        <v>100</v>
      </c>
      <c r="H25" s="27">
        <f t="shared" si="15"/>
        <v>99.899999999999977</v>
      </c>
      <c r="I25" s="27">
        <f t="shared" si="15"/>
        <v>99.999999999999986</v>
      </c>
      <c r="J25" s="27">
        <f t="shared" si="15"/>
        <v>99.899999999999991</v>
      </c>
      <c r="K25" s="27">
        <f t="shared" si="15"/>
        <v>99.9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/>
      <c r="C30" s="5"/>
      <c r="D30" s="5"/>
      <c r="E30" s="5"/>
      <c r="F30" s="5">
        <f t="shared" ref="F30:K36" si="16">F18-F5</f>
        <v>1.8000000000000003</v>
      </c>
      <c r="G30" s="75">
        <f t="shared" si="16"/>
        <v>0</v>
      </c>
      <c r="H30" s="75">
        <f t="shared" si="16"/>
        <v>-9.9999999999999978E-2</v>
      </c>
      <c r="I30" s="75">
        <f t="shared" si="16"/>
        <v>-0.39999999999999997</v>
      </c>
      <c r="J30" s="75">
        <f t="shared" si="16"/>
        <v>-0.60000000000000009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/>
      <c r="C31" s="5"/>
      <c r="D31" s="5"/>
      <c r="E31" s="5"/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-0.1</v>
      </c>
      <c r="J31" s="75">
        <f t="shared" si="16"/>
        <v>-0.19999999999999998</v>
      </c>
      <c r="K31" s="75">
        <f t="shared" si="16"/>
        <v>0</v>
      </c>
    </row>
    <row r="32" spans="1:50" x14ac:dyDescent="0.35">
      <c r="A32" s="5" t="s">
        <v>45</v>
      </c>
      <c r="B32" s="5"/>
      <c r="C32" s="5"/>
      <c r="D32" s="5"/>
      <c r="E32" s="5"/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0.1</v>
      </c>
      <c r="K32" s="75">
        <f t="shared" si="16"/>
        <v>0</v>
      </c>
    </row>
    <row r="33" spans="1:46" x14ac:dyDescent="0.35">
      <c r="A33" s="5" t="s">
        <v>10</v>
      </c>
      <c r="B33" s="5"/>
      <c r="C33" s="5"/>
      <c r="D33" s="5"/>
      <c r="E33" s="5"/>
      <c r="F33" s="75">
        <f t="shared" si="16"/>
        <v>0</v>
      </c>
      <c r="G33" s="75">
        <f t="shared" si="16"/>
        <v>0</v>
      </c>
      <c r="H33" s="75">
        <f t="shared" si="16"/>
        <v>0.19999999999999996</v>
      </c>
      <c r="I33" s="75">
        <f t="shared" si="16"/>
        <v>0.7</v>
      </c>
      <c r="J33" s="75">
        <f t="shared" si="16"/>
        <v>0.89999999999999991</v>
      </c>
      <c r="K33" s="75">
        <f t="shared" si="16"/>
        <v>0</v>
      </c>
    </row>
    <row r="34" spans="1:46" x14ac:dyDescent="0.35">
      <c r="A34" s="5" t="s">
        <v>11</v>
      </c>
      <c r="B34" s="5"/>
      <c r="C34" s="5"/>
      <c r="D34" s="5"/>
      <c r="E34" s="5"/>
      <c r="F34" s="75">
        <f t="shared" si="16"/>
        <v>0</v>
      </c>
      <c r="G34" s="75">
        <f t="shared" si="16"/>
        <v>0</v>
      </c>
      <c r="H34" s="75">
        <f t="shared" si="16"/>
        <v>-0.40000000000000568</v>
      </c>
      <c r="I34" s="75">
        <f t="shared" si="16"/>
        <v>-0.90000000000000568</v>
      </c>
      <c r="J34" s="75">
        <f t="shared" si="16"/>
        <v>-0.59999999999999432</v>
      </c>
      <c r="K34" s="75">
        <f t="shared" si="16"/>
        <v>0</v>
      </c>
    </row>
    <row r="35" spans="1:46" x14ac:dyDescent="0.35">
      <c r="A35" s="33" t="s">
        <v>80</v>
      </c>
      <c r="B35" s="5"/>
      <c r="C35" s="5"/>
      <c r="D35" s="5"/>
      <c r="E35" s="5"/>
      <c r="F35" s="75">
        <f t="shared" si="16"/>
        <v>0</v>
      </c>
      <c r="G35" s="75">
        <f t="shared" si="16"/>
        <v>0</v>
      </c>
      <c r="H35" s="75">
        <f t="shared" si="16"/>
        <v>9.9999999999999978E-2</v>
      </c>
      <c r="I35" s="75">
        <f t="shared" si="16"/>
        <v>9.9999999999999978E-2</v>
      </c>
      <c r="J35" s="75">
        <f t="shared" si="16"/>
        <v>0.10000000000000003</v>
      </c>
      <c r="K35" s="75">
        <f t="shared" si="16"/>
        <v>0</v>
      </c>
    </row>
    <row r="36" spans="1:46" x14ac:dyDescent="0.35">
      <c r="A36" s="10" t="s">
        <v>81</v>
      </c>
      <c r="B36" s="5"/>
      <c r="C36" s="5"/>
      <c r="D36" s="5"/>
      <c r="E36" s="10"/>
      <c r="F36" s="10">
        <f t="shared" si="16"/>
        <v>0</v>
      </c>
      <c r="G36" s="10">
        <f t="shared" si="16"/>
        <v>0</v>
      </c>
      <c r="H36" s="10">
        <f t="shared" si="16"/>
        <v>0.19999999999999996</v>
      </c>
      <c r="I36" s="10">
        <f t="shared" si="16"/>
        <v>0.40000000000000013</v>
      </c>
      <c r="J36" s="10">
        <f t="shared" si="16"/>
        <v>0.5</v>
      </c>
      <c r="K36" s="10">
        <f t="shared" si="16"/>
        <v>0</v>
      </c>
    </row>
    <row r="37" spans="1:4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>
        <f>SUM(K30:K36)</f>
        <v>0</v>
      </c>
    </row>
    <row r="39" spans="1:46" ht="21" x14ac:dyDescent="0.5">
      <c r="A39" s="32" t="s">
        <v>73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35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2.2999999999999998</v>
      </c>
      <c r="AN42" s="77">
        <f>0.5*(AN17+AP17+AN18+AP18)</f>
        <v>2.2000000000000002</v>
      </c>
      <c r="AR42" s="77">
        <f>AR17+AR18</f>
        <v>1.9</v>
      </c>
    </row>
    <row r="43" spans="1:46" x14ac:dyDescent="0.35">
      <c r="A43" t="s">
        <v>9</v>
      </c>
      <c r="B43" t="s">
        <v>12</v>
      </c>
      <c r="C43" t="s">
        <v>35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62.170087976539591</v>
      </c>
      <c r="AM43" s="85"/>
      <c r="AN43" s="85">
        <f>100*G45/(100+AN$42)</f>
        <v>58.904109589041092</v>
      </c>
      <c r="AO43" s="85"/>
      <c r="AR43" s="85">
        <f>100*I45/(100+AR$42)</f>
        <v>52.993130520117759</v>
      </c>
    </row>
    <row r="44" spans="1:46" x14ac:dyDescent="0.35">
      <c r="A44" t="s">
        <v>10</v>
      </c>
      <c r="B44" t="s">
        <v>12</v>
      </c>
      <c r="C44" t="s">
        <v>35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6.8426197458455524</v>
      </c>
      <c r="AM44" s="85"/>
      <c r="AN44" s="85">
        <f>100*G44/(100+AN$42)</f>
        <v>6.262230919765166</v>
      </c>
      <c r="AO44" s="85"/>
      <c r="AR44" s="85">
        <f>100*I44/(100+AR$42)</f>
        <v>4.9067713444553478</v>
      </c>
    </row>
    <row r="45" spans="1:46" x14ac:dyDescent="0.35">
      <c r="A45" t="s">
        <v>11</v>
      </c>
      <c r="B45" t="s">
        <v>12</v>
      </c>
      <c r="C45" t="s">
        <v>35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8.7976539589442826</v>
      </c>
      <c r="AM45" s="85"/>
      <c r="AN45" s="85">
        <f>100*G43/(100+AN$42)</f>
        <v>8.7084148727984338</v>
      </c>
      <c r="AO45" s="85"/>
      <c r="AR45" s="85">
        <f>100*I43/(100+AR$42)</f>
        <v>7.654563297350343</v>
      </c>
    </row>
    <row r="46" spans="1:46" x14ac:dyDescent="0.35">
      <c r="AK46" s="77" t="s">
        <v>137</v>
      </c>
      <c r="AL46" s="85">
        <f>100*F42/(100+AL$42)</f>
        <v>19.941348973607038</v>
      </c>
      <c r="AM46" s="85"/>
      <c r="AN46" s="85">
        <f>100*G42/(100+AN$42)</f>
        <v>24.070450097847356</v>
      </c>
      <c r="AO46" s="85"/>
      <c r="AR46" s="85">
        <f>100*I42/(100+AR$42)</f>
        <v>32.580961727183514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0.68922457220990496</v>
      </c>
      <c r="E57">
        <v>0.725690158818042</v>
      </c>
      <c r="F57">
        <v>0.74547841239877899</v>
      </c>
      <c r="G57">
        <v>0.79567581314202696</v>
      </c>
      <c r="H57">
        <v>0.82680592927527596</v>
      </c>
      <c r="I57">
        <v>0.85362709273814996</v>
      </c>
      <c r="J57">
        <v>0.88394703008386999</v>
      </c>
      <c r="K57">
        <v>0.91636087780589304</v>
      </c>
      <c r="L57">
        <v>0.94860388069316304</v>
      </c>
      <c r="M57">
        <v>0.98241312169164796</v>
      </c>
      <c r="N57">
        <v>1.0214618248498299</v>
      </c>
      <c r="O57">
        <v>1.1146474586663699</v>
      </c>
      <c r="P57">
        <v>1.21202193232735</v>
      </c>
      <c r="Q57">
        <v>1.31633622393644</v>
      </c>
      <c r="R57">
        <v>1.4345790738436199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0.61711366159171399</v>
      </c>
      <c r="E58">
        <v>0.66858707938958895</v>
      </c>
      <c r="F58">
        <v>0.70340616224103703</v>
      </c>
      <c r="G58">
        <v>0.76295242988672796</v>
      </c>
      <c r="H58">
        <v>0.79487346177214302</v>
      </c>
      <c r="I58">
        <v>0.82337271464526496</v>
      </c>
      <c r="J58">
        <v>0.85511282209157402</v>
      </c>
      <c r="K58">
        <v>0.88974201551883603</v>
      </c>
      <c r="L58">
        <v>0.92424577029585597</v>
      </c>
      <c r="M58">
        <v>0.96067955938865401</v>
      </c>
      <c r="N58">
        <v>1.0031637004846501</v>
      </c>
      <c r="O58">
        <v>1.1067071975213201</v>
      </c>
      <c r="P58">
        <v>1.2158725565756401</v>
      </c>
      <c r="Q58">
        <v>1.3332422928611001</v>
      </c>
      <c r="R58">
        <v>1.4673722002299801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0.56238734203250695</v>
      </c>
      <c r="E59">
        <v>0.59903170554530905</v>
      </c>
      <c r="F59">
        <v>0.62420933825037195</v>
      </c>
      <c r="G59">
        <v>0.67137061400759002</v>
      </c>
      <c r="H59">
        <v>0.69844514917674205</v>
      </c>
      <c r="I59">
        <v>0.72175198291700005</v>
      </c>
      <c r="J59">
        <v>0.74834381081260903</v>
      </c>
      <c r="K59">
        <v>0.77768704802441802</v>
      </c>
      <c r="L59">
        <v>0.80818205991721204</v>
      </c>
      <c r="M59">
        <v>0.840184146218662</v>
      </c>
      <c r="N59">
        <v>0.87589731749365496</v>
      </c>
      <c r="O59">
        <v>0.961004469136858</v>
      </c>
      <c r="P59">
        <v>1.0514392094121601</v>
      </c>
      <c r="Q59">
        <v>1.1482290046602599</v>
      </c>
      <c r="R59">
        <v>1.25832059063684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0.35553621429177001</v>
      </c>
      <c r="E60">
        <v>0.34774949878114297</v>
      </c>
      <c r="F60">
        <v>0.337781347810993</v>
      </c>
      <c r="G60">
        <v>0.34125745126908202</v>
      </c>
      <c r="H60">
        <v>0.33812209320047998</v>
      </c>
      <c r="I60">
        <v>0.33600470981121699</v>
      </c>
      <c r="J60">
        <v>0.34210054975988202</v>
      </c>
      <c r="K60">
        <v>0.35108993408257599</v>
      </c>
      <c r="L60">
        <v>0.36373689114274499</v>
      </c>
      <c r="M60">
        <v>0.37811510678618099</v>
      </c>
      <c r="N60">
        <v>0.39045153904062901</v>
      </c>
      <c r="O60">
        <v>0.41776628378256397</v>
      </c>
      <c r="P60">
        <v>0.447541521681668</v>
      </c>
      <c r="Q60">
        <v>0.47650729292354799</v>
      </c>
      <c r="R60">
        <v>0.50840831456029201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0.37752292698188999</v>
      </c>
      <c r="E61">
        <v>0.388379211613329</v>
      </c>
      <c r="F61">
        <v>0.39578337756835602</v>
      </c>
      <c r="G61">
        <v>0.41436404046526198</v>
      </c>
      <c r="H61">
        <v>0.42399864396423298</v>
      </c>
      <c r="I61">
        <v>0.43049324789125398</v>
      </c>
      <c r="J61">
        <v>0.43855759009082101</v>
      </c>
      <c r="K61">
        <v>0.44725644224872102</v>
      </c>
      <c r="L61">
        <v>0.45639551920420401</v>
      </c>
      <c r="M61">
        <v>0.46702605430164001</v>
      </c>
      <c r="N61">
        <v>0.47879526870919797</v>
      </c>
      <c r="O61">
        <v>0.50718926115401597</v>
      </c>
      <c r="P61">
        <v>0.53814333207664</v>
      </c>
      <c r="Q61">
        <v>0.57120018608263001</v>
      </c>
      <c r="R61">
        <v>0.60842177064011305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5.2726131315589804</v>
      </c>
      <c r="E62">
        <v>5.78568851374843</v>
      </c>
      <c r="F62">
        <v>6.1358490661122502</v>
      </c>
      <c r="G62">
        <v>6.7952948174107899</v>
      </c>
      <c r="H62">
        <v>7.2143782314686602</v>
      </c>
      <c r="I62">
        <v>7.5968842628298496</v>
      </c>
      <c r="J62">
        <v>8.0193495238874508</v>
      </c>
      <c r="K62">
        <v>8.4787345681185595</v>
      </c>
      <c r="L62">
        <v>8.9442320650856892</v>
      </c>
      <c r="M62">
        <v>9.4357221105719606</v>
      </c>
      <c r="N62">
        <v>10.000789935680499</v>
      </c>
      <c r="O62">
        <v>11.350898231203599</v>
      </c>
      <c r="P62">
        <v>12.794725511220999</v>
      </c>
      <c r="Q62">
        <v>14.375649720161499</v>
      </c>
      <c r="R62">
        <v>16.198206163441601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1.68723620209887</v>
      </c>
      <c r="E63">
        <v>1.8514203243995</v>
      </c>
      <c r="F63">
        <v>1.96347170115592</v>
      </c>
      <c r="G63">
        <v>2.1744943415714499</v>
      </c>
      <c r="H63">
        <v>2.3086010340699699</v>
      </c>
      <c r="I63">
        <v>2.4310029641055499</v>
      </c>
      <c r="J63">
        <v>2.5661918476439798</v>
      </c>
      <c r="K63">
        <v>2.7131950617979399</v>
      </c>
      <c r="L63">
        <v>2.86215426082742</v>
      </c>
      <c r="M63">
        <v>3.01943107538303</v>
      </c>
      <c r="N63">
        <v>3.2002527794177702</v>
      </c>
      <c r="O63">
        <v>3.6322874339851601</v>
      </c>
      <c r="P63">
        <v>4.0943121635907298</v>
      </c>
      <c r="Q63">
        <v>4.6002079104516698</v>
      </c>
      <c r="R63">
        <v>5.1834259723013201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0.66812382113255397</v>
      </c>
      <c r="E64">
        <v>0.71605411535683605</v>
      </c>
      <c r="F64">
        <v>0.74527571372024304</v>
      </c>
      <c r="G64">
        <v>0.79567581314202696</v>
      </c>
      <c r="H64">
        <v>0.82668724008014804</v>
      </c>
      <c r="I64">
        <v>0.85275990228160703</v>
      </c>
      <c r="J64">
        <v>0.88307764855279303</v>
      </c>
      <c r="K64">
        <v>0.91587048390880199</v>
      </c>
      <c r="L64">
        <v>0.94853770432490203</v>
      </c>
      <c r="M64">
        <v>0.98241312169164796</v>
      </c>
      <c r="N64">
        <v>1.0214618248498299</v>
      </c>
      <c r="O64">
        <v>1.1146474586663699</v>
      </c>
      <c r="P64">
        <v>1.21202193232735</v>
      </c>
      <c r="Q64">
        <v>1.3163787358518599</v>
      </c>
      <c r="R64">
        <v>1.43493004722858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17">$D69*G97</f>
        <v>1</v>
      </c>
      <c r="G69" s="5">
        <f>(F69+H69)/2</f>
        <v>1</v>
      </c>
      <c r="H69" s="5">
        <f t="shared" ref="H69:H76" si="18">$D69*K97</f>
        <v>1</v>
      </c>
      <c r="I69" s="5">
        <f t="shared" ref="I69:K76" si="19">($L$56-I$56)/($L$56-$H$56)*$H69+(I$56-$H$56)/($L$56-$H$56)*$L69</f>
        <v>1</v>
      </c>
      <c r="J69" s="5">
        <f t="shared" si="19"/>
        <v>1</v>
      </c>
      <c r="K69" s="5">
        <f t="shared" si="19"/>
        <v>1</v>
      </c>
      <c r="L69" s="5">
        <f t="shared" ref="L69:L76" si="20">$D69*P97</f>
        <v>1</v>
      </c>
      <c r="M69" s="5">
        <f t="shared" ref="M69:Q76" si="21">($R$56-M$56)/($R$56-$L$56)*$L69+(M$56-$L$56)/($R$56-$L$56)*$R69</f>
        <v>1</v>
      </c>
      <c r="N69" s="5">
        <f t="shared" si="21"/>
        <v>1</v>
      </c>
      <c r="O69" s="5">
        <f t="shared" si="21"/>
        <v>1</v>
      </c>
      <c r="P69" s="5">
        <f t="shared" si="21"/>
        <v>1</v>
      </c>
      <c r="Q69" s="5">
        <f t="shared" si="21"/>
        <v>1</v>
      </c>
      <c r="R69" s="5">
        <f t="shared" ref="R69:R76" si="22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3">C5</f>
        <v>UKI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0.33162712747916401</v>
      </c>
      <c r="E70" s="5">
        <f t="shared" ref="E70:G76" si="24">(D70+F70)/2</f>
        <v>0.17642563181891524</v>
      </c>
      <c r="F70" s="5">
        <f t="shared" si="17"/>
        <v>2.1224136158666498E-2</v>
      </c>
      <c r="G70" s="5">
        <f t="shared" si="24"/>
        <v>1.724461062891653E-2</v>
      </c>
      <c r="H70" s="5">
        <f t="shared" si="18"/>
        <v>1.326508509916656E-2</v>
      </c>
      <c r="I70" s="5">
        <f t="shared" si="19"/>
        <v>1.160694946177074E-2</v>
      </c>
      <c r="J70" s="5">
        <f t="shared" si="19"/>
        <v>9.9488138243749198E-3</v>
      </c>
      <c r="K70" s="5">
        <f t="shared" si="19"/>
        <v>8.2906781869790998E-3</v>
      </c>
      <c r="L70" s="5">
        <f t="shared" si="20"/>
        <v>6.6325425495832799E-3</v>
      </c>
      <c r="M70" s="5">
        <f t="shared" si="21"/>
        <v>6.3009154221041154E-3</v>
      </c>
      <c r="N70" s="5">
        <f t="shared" si="21"/>
        <v>5.9692882946249526E-3</v>
      </c>
      <c r="O70" s="5">
        <f t="shared" si="21"/>
        <v>5.3060340396666244E-3</v>
      </c>
      <c r="P70" s="5">
        <f t="shared" si="21"/>
        <v>4.6427797847082963E-3</v>
      </c>
      <c r="Q70" s="5">
        <f t="shared" si="21"/>
        <v>3.9795255297499681E-3</v>
      </c>
      <c r="R70" s="5">
        <f t="shared" si="22"/>
        <v>3.3162712747916399E-3</v>
      </c>
      <c r="S70" s="5"/>
      <c r="T70" s="5"/>
      <c r="U70" s="5"/>
      <c r="V70" s="5"/>
      <c r="W70" s="5"/>
      <c r="X70" s="5" t="s">
        <v>86</v>
      </c>
      <c r="Y70" s="77" t="str">
        <f t="shared" si="23"/>
        <v>UKI</v>
      </c>
      <c r="Z70" s="5">
        <f>F70/MAX(F$69:F$70)</f>
        <v>2.1224136158666498E-2</v>
      </c>
      <c r="AA70" s="5">
        <f>H70/MAX(H$69:H$70)</f>
        <v>1.326508509916656E-2</v>
      </c>
      <c r="AB70" s="5">
        <f>L70/MAX(L$69:L$70)</f>
        <v>6.6325425495832799E-3</v>
      </c>
      <c r="AC70" s="5">
        <f>Q70/MAX(Q$69:Q$70)</f>
        <v>3.9795255297499681E-3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1.10455781857892E-4</v>
      </c>
      <c r="E71" s="5">
        <f t="shared" si="24"/>
        <v>5.6194379020202557E-5</v>
      </c>
      <c r="F71" s="5">
        <f t="shared" si="17"/>
        <v>1.9329761825131103E-6</v>
      </c>
      <c r="G71" s="5">
        <f t="shared" si="24"/>
        <v>2.347185364480205E-6</v>
      </c>
      <c r="H71" s="5">
        <f t="shared" si="18"/>
        <v>2.7613945464472997E-6</v>
      </c>
      <c r="I71" s="5">
        <f t="shared" si="19"/>
        <v>3.0375340010920298E-6</v>
      </c>
      <c r="J71" s="5">
        <f t="shared" si="19"/>
        <v>3.3136734557367595E-6</v>
      </c>
      <c r="K71" s="5">
        <f t="shared" si="19"/>
        <v>3.5898129103814896E-6</v>
      </c>
      <c r="L71" s="5">
        <f t="shared" si="20"/>
        <v>3.8659523650262197E-6</v>
      </c>
      <c r="M71" s="5">
        <f t="shared" si="21"/>
        <v>3.7002686922393816E-6</v>
      </c>
      <c r="N71" s="5">
        <f t="shared" si="21"/>
        <v>3.5345850194525443E-6</v>
      </c>
      <c r="O71" s="5">
        <f t="shared" si="21"/>
        <v>3.203217673878868E-6</v>
      </c>
      <c r="P71" s="5">
        <f t="shared" si="21"/>
        <v>2.8718503283051917E-6</v>
      </c>
      <c r="Q71" s="5">
        <f t="shared" si="21"/>
        <v>2.5404829827315162E-6</v>
      </c>
      <c r="R71" s="5">
        <f t="shared" si="22"/>
        <v>2.20911563715784E-6</v>
      </c>
      <c r="S71" s="5"/>
      <c r="T71" s="5"/>
      <c r="U71" s="5"/>
      <c r="V71" s="5"/>
      <c r="W71" s="5"/>
      <c r="X71" s="5" t="s">
        <v>97</v>
      </c>
      <c r="Y71" s="77" t="str">
        <f t="shared" si="23"/>
        <v>UKI</v>
      </c>
      <c r="Z71" s="5">
        <f t="shared" ref="Z71:Z76" si="25">F71/MAX(F$71:F$76)</f>
        <v>3.4364021022455293E-5</v>
      </c>
      <c r="AA71" s="5">
        <f t="shared" ref="AA71:AA76" si="26">H71/MAX(H$71:H$76)</f>
        <v>3.398639441781292E-5</v>
      </c>
      <c r="AB71" s="5">
        <f t="shared" ref="AB71:AB76" si="27">L71/MAX(L$71:L$76)</f>
        <v>7.7319047300524394E-6</v>
      </c>
      <c r="AC71" s="5">
        <f t="shared" ref="AC71:AC76" si="28">Q71/MAX(Q$71:Q$76)</f>
        <v>7.8896987041351435E-7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5.5290698199914097E-5</v>
      </c>
      <c r="E72" s="5">
        <f t="shared" si="24"/>
        <v>2.8561101288893126E-5</v>
      </c>
      <c r="F72" s="5">
        <f t="shared" si="17"/>
        <v>1.8315043778721545E-6</v>
      </c>
      <c r="G72" s="5">
        <f t="shared" si="24"/>
        <v>2.2980196439339293E-6</v>
      </c>
      <c r="H72" s="5">
        <f t="shared" si="18"/>
        <v>2.7645349099957044E-6</v>
      </c>
      <c r="I72" s="5">
        <f t="shared" si="19"/>
        <v>3.4556686374946302E-6</v>
      </c>
      <c r="J72" s="5">
        <f t="shared" si="19"/>
        <v>4.1468023649935565E-6</v>
      </c>
      <c r="K72" s="5">
        <f t="shared" si="19"/>
        <v>4.8379360924924827E-6</v>
      </c>
      <c r="L72" s="5">
        <f t="shared" si="20"/>
        <v>5.5290698199914089E-6</v>
      </c>
      <c r="M72" s="5">
        <f t="shared" si="21"/>
        <v>5.363197725391667E-6</v>
      </c>
      <c r="N72" s="5">
        <f t="shared" si="21"/>
        <v>5.1973256307919252E-6</v>
      </c>
      <c r="O72" s="5">
        <f t="shared" si="21"/>
        <v>4.8655814415924398E-6</v>
      </c>
      <c r="P72" s="5">
        <f t="shared" si="21"/>
        <v>4.5338372523929561E-6</v>
      </c>
      <c r="Q72" s="5">
        <f t="shared" si="21"/>
        <v>4.2020930631934715E-6</v>
      </c>
      <c r="R72" s="5">
        <f t="shared" si="22"/>
        <v>3.870348873993987E-6</v>
      </c>
      <c r="S72" s="5"/>
      <c r="T72" s="5"/>
      <c r="U72" s="5"/>
      <c r="V72" s="5"/>
      <c r="W72" s="5"/>
      <c r="X72" s="5" t="s">
        <v>98</v>
      </c>
      <c r="Y72" s="77" t="str">
        <f t="shared" si="23"/>
        <v>UKI</v>
      </c>
      <c r="Z72" s="5">
        <f t="shared" si="25"/>
        <v>3.2560077828838304E-5</v>
      </c>
      <c r="AA72" s="5">
        <f t="shared" si="26"/>
        <v>3.4025045046100978E-5</v>
      </c>
      <c r="AB72" s="5">
        <f t="shared" si="27"/>
        <v>1.1058139639982818E-5</v>
      </c>
      <c r="AC72" s="5">
        <f t="shared" si="28"/>
        <v>1.3049978457122581E-6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2.3456848653275401E-5</v>
      </c>
      <c r="E73" s="5">
        <f t="shared" si="24"/>
        <v>2.3456848653275401E-5</v>
      </c>
      <c r="F73" s="5">
        <f t="shared" si="17"/>
        <v>2.3456848653275401E-5</v>
      </c>
      <c r="G73" s="5">
        <f t="shared" si="24"/>
        <v>2.3456848653275401E-5</v>
      </c>
      <c r="H73" s="5">
        <f t="shared" si="18"/>
        <v>2.3456848653275401E-5</v>
      </c>
      <c r="I73" s="5">
        <f t="shared" si="19"/>
        <v>2.3456848653275401E-5</v>
      </c>
      <c r="J73" s="5">
        <f t="shared" si="19"/>
        <v>2.3456848653275401E-5</v>
      </c>
      <c r="K73" s="5">
        <f t="shared" si="19"/>
        <v>2.3456848653275401E-5</v>
      </c>
      <c r="L73" s="5">
        <f t="shared" si="20"/>
        <v>2.3456848653275401E-5</v>
      </c>
      <c r="M73" s="5">
        <f t="shared" si="21"/>
        <v>2.3222280166742645E-5</v>
      </c>
      <c r="N73" s="5">
        <f t="shared" si="21"/>
        <v>2.2987711680209897E-5</v>
      </c>
      <c r="O73" s="5">
        <f t="shared" si="21"/>
        <v>2.2518574707144386E-5</v>
      </c>
      <c r="P73" s="5">
        <f t="shared" si="21"/>
        <v>2.2049437734078875E-5</v>
      </c>
      <c r="Q73" s="5">
        <f t="shared" si="21"/>
        <v>2.1580300761013371E-5</v>
      </c>
      <c r="R73" s="5">
        <f t="shared" si="22"/>
        <v>2.111116378794786E-5</v>
      </c>
      <c r="S73" s="5"/>
      <c r="T73" s="5"/>
      <c r="U73" s="5"/>
      <c r="V73" s="5"/>
      <c r="W73" s="5"/>
      <c r="X73" s="5" t="s">
        <v>89</v>
      </c>
      <c r="Y73" s="77" t="str">
        <f t="shared" si="23"/>
        <v>UKI</v>
      </c>
      <c r="Z73" s="5">
        <f t="shared" si="25"/>
        <v>4.1701064272489598E-4</v>
      </c>
      <c r="AA73" s="5">
        <f t="shared" si="26"/>
        <v>2.8869967573262031E-4</v>
      </c>
      <c r="AB73" s="5">
        <f t="shared" si="27"/>
        <v>4.6913697306550801E-5</v>
      </c>
      <c r="AC73" s="5">
        <f t="shared" si="28"/>
        <v>6.7019567580786864E-6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4"/>
        <v>0.52812499999999996</v>
      </c>
      <c r="F74" s="5">
        <f t="shared" si="17"/>
        <v>5.6250000000000001E-2</v>
      </c>
      <c r="G74" s="5">
        <f t="shared" si="24"/>
        <v>6.8750000000000006E-2</v>
      </c>
      <c r="H74" s="5">
        <f t="shared" si="18"/>
        <v>8.1250000000000003E-2</v>
      </c>
      <c r="I74" s="5">
        <f t="shared" si="19"/>
        <v>0.18593750000000001</v>
      </c>
      <c r="J74" s="5">
        <f t="shared" si="19"/>
        <v>0.29062500000000002</v>
      </c>
      <c r="K74" s="5">
        <f t="shared" si="19"/>
        <v>0.39531250000000001</v>
      </c>
      <c r="L74" s="5">
        <f t="shared" si="20"/>
        <v>0.5</v>
      </c>
      <c r="M74" s="5">
        <f t="shared" si="21"/>
        <v>0.84000000000000008</v>
      </c>
      <c r="N74" s="5">
        <f t="shared" si="21"/>
        <v>1.1800000000000002</v>
      </c>
      <c r="O74" s="5">
        <f t="shared" si="21"/>
        <v>1.86</v>
      </c>
      <c r="P74" s="5">
        <f t="shared" si="21"/>
        <v>2.54</v>
      </c>
      <c r="Q74" s="5">
        <f t="shared" si="21"/>
        <v>3.22</v>
      </c>
      <c r="R74" s="5">
        <f t="shared" si="22"/>
        <v>3.9</v>
      </c>
      <c r="S74" s="5"/>
      <c r="T74" s="5"/>
      <c r="U74" s="5"/>
      <c r="V74" s="5"/>
      <c r="W74" s="5"/>
      <c r="X74" s="5" t="s">
        <v>90</v>
      </c>
      <c r="Y74" s="77" t="str">
        <f t="shared" si="23"/>
        <v>UKI</v>
      </c>
      <c r="Z74" s="5">
        <f t="shared" si="25"/>
        <v>1</v>
      </c>
      <c r="AA74" s="5">
        <f t="shared" si="26"/>
        <v>1</v>
      </c>
      <c r="AB74" s="5">
        <f t="shared" si="27"/>
        <v>1</v>
      </c>
      <c r="AC74" s="5">
        <f t="shared" si="28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1.09223840189017E-2</v>
      </c>
      <c r="E75" s="5">
        <f t="shared" si="24"/>
        <v>5.5465231345985192E-3</v>
      </c>
      <c r="F75" s="5">
        <f t="shared" si="17"/>
        <v>1.7066225029533906E-4</v>
      </c>
      <c r="G75" s="5">
        <f t="shared" si="24"/>
        <v>2.0820794536031363E-4</v>
      </c>
      <c r="H75" s="5">
        <f t="shared" si="18"/>
        <v>2.4575364042528819E-4</v>
      </c>
      <c r="I75" s="5">
        <f t="shared" si="19"/>
        <v>5.1198675088601707E-4</v>
      </c>
      <c r="J75" s="5">
        <f t="shared" si="19"/>
        <v>7.7821986134674601E-4</v>
      </c>
      <c r="K75" s="5">
        <f t="shared" si="19"/>
        <v>1.044452971807475E-3</v>
      </c>
      <c r="L75" s="5">
        <f t="shared" si="20"/>
        <v>1.3106860822682039E-3</v>
      </c>
      <c r="M75" s="5">
        <f t="shared" si="21"/>
        <v>2.2718558759315536E-3</v>
      </c>
      <c r="N75" s="5">
        <f t="shared" si="21"/>
        <v>3.233025669594903E-3</v>
      </c>
      <c r="O75" s="5">
        <f t="shared" si="21"/>
        <v>5.1553652569216023E-3</v>
      </c>
      <c r="P75" s="5">
        <f t="shared" si="21"/>
        <v>7.0777048442483021E-3</v>
      </c>
      <c r="Q75" s="5">
        <f t="shared" si="21"/>
        <v>9.0000444315750001E-3</v>
      </c>
      <c r="R75" s="5">
        <f t="shared" si="22"/>
        <v>1.09223840189017E-2</v>
      </c>
      <c r="S75" s="5"/>
      <c r="T75" s="5"/>
      <c r="U75" s="5"/>
      <c r="V75" s="5"/>
      <c r="W75" s="5"/>
      <c r="X75" s="5" t="s">
        <v>91</v>
      </c>
      <c r="Y75" s="77" t="str">
        <f t="shared" si="23"/>
        <v>UKI</v>
      </c>
      <c r="Z75" s="5">
        <f t="shared" si="25"/>
        <v>3.0339955608060278E-3</v>
      </c>
      <c r="AA75" s="5">
        <f t="shared" si="26"/>
        <v>3.0246601898497008E-3</v>
      </c>
      <c r="AB75" s="5">
        <f t="shared" si="27"/>
        <v>2.6213721645364078E-3</v>
      </c>
      <c r="AC75" s="5">
        <f t="shared" si="28"/>
        <v>2.7950448545263976E-3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9.0542735073259994E-2</v>
      </c>
      <c r="E76" s="5">
        <f t="shared" si="24"/>
        <v>4.810082800766937E-2</v>
      </c>
      <c r="F76" s="5">
        <f t="shared" si="17"/>
        <v>5.6589209420787497E-3</v>
      </c>
      <c r="G76" s="5">
        <f t="shared" si="24"/>
        <v>8.4883814131181245E-3</v>
      </c>
      <c r="H76" s="5">
        <f t="shared" si="18"/>
        <v>1.1317841884157499E-2</v>
      </c>
      <c r="I76" s="5">
        <f t="shared" si="19"/>
        <v>1.5562032590716562E-2</v>
      </c>
      <c r="J76" s="5">
        <f t="shared" si="19"/>
        <v>1.9806223297275626E-2</v>
      </c>
      <c r="K76" s="5">
        <f t="shared" si="19"/>
        <v>2.4050414003834689E-2</v>
      </c>
      <c r="L76" s="5">
        <f t="shared" si="20"/>
        <v>2.8294604710393748E-2</v>
      </c>
      <c r="M76" s="5">
        <f t="shared" si="21"/>
        <v>2.8294604710393752E-2</v>
      </c>
      <c r="N76" s="5">
        <f t="shared" si="21"/>
        <v>2.8294604710393748E-2</v>
      </c>
      <c r="O76" s="5">
        <f t="shared" si="21"/>
        <v>2.8294604710393748E-2</v>
      </c>
      <c r="P76" s="5">
        <f t="shared" si="21"/>
        <v>2.8294604710393748E-2</v>
      </c>
      <c r="Q76" s="5">
        <f t="shared" si="21"/>
        <v>2.8294604710393748E-2</v>
      </c>
      <c r="R76" s="5">
        <f t="shared" si="22"/>
        <v>2.8294604710393748E-2</v>
      </c>
      <c r="S76" s="5"/>
      <c r="T76" s="5"/>
      <c r="U76" s="5"/>
      <c r="V76" s="5"/>
      <c r="W76" s="5"/>
      <c r="X76" s="5" t="s">
        <v>92</v>
      </c>
      <c r="Y76" s="77" t="str">
        <f>Y75</f>
        <v>UKI</v>
      </c>
      <c r="Z76" s="5">
        <f t="shared" si="25"/>
        <v>0.10060303897028888</v>
      </c>
      <c r="AA76" s="5">
        <f t="shared" si="26"/>
        <v>0.13929651549732305</v>
      </c>
      <c r="AB76" s="5">
        <f t="shared" si="27"/>
        <v>5.6589209420787497E-2</v>
      </c>
      <c r="AC76" s="5">
        <f t="shared" si="28"/>
        <v>8.7871443199980578E-3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29">D69*D57^$D$53+D70*D58^$D$53</f>
        <v>2.9759305586723541</v>
      </c>
      <c r="E78" s="39">
        <f t="shared" si="29"/>
        <v>2.2935606025996522</v>
      </c>
      <c r="F78" s="39">
        <f t="shared" si="29"/>
        <v>1.8423049567534426</v>
      </c>
      <c r="G78" s="39">
        <f t="shared" si="29"/>
        <v>1.6091543089056743</v>
      </c>
      <c r="H78" s="39">
        <f t="shared" si="29"/>
        <v>1.4838214649288983</v>
      </c>
      <c r="I78" s="39">
        <f t="shared" si="29"/>
        <v>1.3894668379513122</v>
      </c>
      <c r="J78" s="39">
        <f t="shared" si="29"/>
        <v>1.2934217609915029</v>
      </c>
      <c r="K78" s="39">
        <f t="shared" si="29"/>
        <v>1.2013498133942118</v>
      </c>
      <c r="L78" s="39">
        <f t="shared" si="29"/>
        <v>1.11906151385438</v>
      </c>
      <c r="M78" s="39">
        <f t="shared" si="29"/>
        <v>1.0429511601697887</v>
      </c>
      <c r="N78" s="39">
        <f t="shared" si="29"/>
        <v>0.96435136881555839</v>
      </c>
      <c r="O78" s="39">
        <f t="shared" si="29"/>
        <v>0.80920067704399645</v>
      </c>
      <c r="P78" s="39">
        <f t="shared" si="29"/>
        <v>0.68387703096852359</v>
      </c>
      <c r="Q78" s="39">
        <f t="shared" si="29"/>
        <v>0.57935906738201159</v>
      </c>
      <c r="R78" s="39">
        <f t="shared" si="29"/>
        <v>0.48744478015372655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0">D71*D59^$D$54+D72*D60^$D$54+D73*D61^$D$54+D76*D64^$D$54+D74*D62^$D$54+D75*D63^$D$54</f>
        <v>0.31497007117116244</v>
      </c>
      <c r="E79" s="39">
        <f t="shared" si="30"/>
        <v>0.13595508721635102</v>
      </c>
      <c r="F79" s="39">
        <f t="shared" si="30"/>
        <v>1.4370315696204613E-2</v>
      </c>
      <c r="G79" s="39">
        <f t="shared" si="30"/>
        <v>1.7485276953600654E-2</v>
      </c>
      <c r="H79" s="39">
        <f t="shared" si="30"/>
        <v>2.0656432994803502E-2</v>
      </c>
      <c r="I79" s="39">
        <f t="shared" si="30"/>
        <v>2.5947850599324539E-2</v>
      </c>
      <c r="J79" s="39">
        <f t="shared" si="30"/>
        <v>2.9760219610926977E-2</v>
      </c>
      <c r="K79" s="39">
        <f t="shared" si="30"/>
        <v>3.2387932253729906E-2</v>
      </c>
      <c r="L79" s="39">
        <f t="shared" si="30"/>
        <v>3.4277938568339092E-2</v>
      </c>
      <c r="M79" s="39">
        <f t="shared" si="30"/>
        <v>3.1257378221420301E-2</v>
      </c>
      <c r="N79" s="39">
        <f t="shared" si="30"/>
        <v>2.8128697655293949E-2</v>
      </c>
      <c r="O79" s="39">
        <f t="shared" si="30"/>
        <v>2.2053390819258369E-2</v>
      </c>
      <c r="P79" s="39">
        <f t="shared" si="30"/>
        <v>1.7402085603068662E-2</v>
      </c>
      <c r="Q79" s="39">
        <f t="shared" si="30"/>
        <v>1.3736603570444744E-2</v>
      </c>
      <c r="R79" s="39">
        <f t="shared" si="30"/>
        <v>1.0696946093240713E-2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0.99486521181001286</v>
      </c>
      <c r="G84" s="44">
        <f t="shared" ref="G84:G92" si="31">F109</f>
        <v>0.97671607642166902</v>
      </c>
      <c r="H84" s="45">
        <f>F84-G84</f>
        <v>1.814913538834384E-2</v>
      </c>
      <c r="I84" s="5"/>
      <c r="J84" s="43">
        <f>J86/(J86+J87)</f>
        <v>0.99359795134443019</v>
      </c>
      <c r="K84" s="44">
        <f t="shared" ref="K84:K92" si="32">H109</f>
        <v>0.98585078336339516</v>
      </c>
      <c r="L84" s="45">
        <f>J84-K84</f>
        <v>7.7471679810350302E-3</v>
      </c>
      <c r="M84" s="5"/>
      <c r="N84" s="5"/>
      <c r="O84" s="43">
        <f>O86/(O86+O87)</f>
        <v>0.98979591836734693</v>
      </c>
      <c r="P84" s="44">
        <f t="shared" ref="P84:P92" si="33">L109</f>
        <v>0.99306173087759142</v>
      </c>
      <c r="Q84" s="45">
        <f>O84-P84</f>
        <v>-3.2658125102444924E-3</v>
      </c>
      <c r="R84" s="5"/>
      <c r="S84" s="5"/>
      <c r="T84" s="43">
        <f>T86/(T86+T87)</f>
        <v>0.98106060606060608</v>
      </c>
      <c r="U84" s="44">
        <f t="shared" ref="U84:U92" si="34">R109</f>
        <v>0.99684031308929155</v>
      </c>
      <c r="V84" s="45">
        <f>T84-U84</f>
        <v>-1.5779707028685475E-2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5.1347881899871627E-3</v>
      </c>
      <c r="G85" s="47">
        <f t="shared" si="31"/>
        <v>2.3283923578330989E-2</v>
      </c>
      <c r="H85" s="48">
        <f t="shared" ref="H85:H92" si="35">F85-G85</f>
        <v>-1.8149135388343826E-2</v>
      </c>
      <c r="I85" s="10"/>
      <c r="J85" s="46">
        <f>J87/(J86+J87)</f>
        <v>6.4020486555697829E-3</v>
      </c>
      <c r="K85" s="47">
        <f t="shared" si="32"/>
        <v>1.4149216636604919E-2</v>
      </c>
      <c r="L85" s="48">
        <f t="shared" ref="L85:L92" si="36">J85-K85</f>
        <v>-7.7471679810351361E-3</v>
      </c>
      <c r="M85" s="10"/>
      <c r="N85" s="10"/>
      <c r="O85" s="46">
        <f>O87/(O86+O87)</f>
        <v>1.020408163265306E-2</v>
      </c>
      <c r="P85" s="47">
        <f t="shared" si="33"/>
        <v>6.9382691224085021E-3</v>
      </c>
      <c r="Q85" s="48">
        <f t="shared" ref="Q85:Q92" si="37">O85-P85</f>
        <v>3.2658125102445583E-3</v>
      </c>
      <c r="R85" s="10"/>
      <c r="S85" s="10"/>
      <c r="T85" s="46">
        <f>T87/(T86+T87)</f>
        <v>1.8939393939393936E-2</v>
      </c>
      <c r="U85" s="47">
        <f t="shared" si="34"/>
        <v>3.1596869107085191E-3</v>
      </c>
      <c r="V85" s="48">
        <f t="shared" ref="V85:V92" si="38">T85-U85</f>
        <v>1.5779707028685419E-2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0.95915841584158423</v>
      </c>
      <c r="G86" s="44">
        <f t="shared" si="31"/>
        <v>0.92914767893486649</v>
      </c>
      <c r="H86" s="45">
        <f t="shared" si="35"/>
        <v>3.0010736906717739E-2</v>
      </c>
      <c r="I86" s="5"/>
      <c r="J86" s="73">
        <f>H18/SUM(H18:H24)</f>
        <v>0.96158612143742284</v>
      </c>
      <c r="K86" s="44">
        <f t="shared" si="32"/>
        <v>0.95608339728390868</v>
      </c>
      <c r="L86" s="45">
        <f t="shared" si="36"/>
        <v>5.5027241535141602E-3</v>
      </c>
      <c r="M86" s="5"/>
      <c r="N86" s="5"/>
      <c r="O86" s="73">
        <f>I18/SUM(I18:I24)</f>
        <v>0.96039603960396058</v>
      </c>
      <c r="P86" s="44">
        <f t="shared" si="33"/>
        <v>0.96050888076548568</v>
      </c>
      <c r="Q86" s="45">
        <f t="shared" si="37"/>
        <v>-1.1284116152510126E-4</v>
      </c>
      <c r="R86" s="5"/>
      <c r="S86" s="5"/>
      <c r="T86" s="49">
        <f>J18/SUM(J18:J24)</f>
        <v>0.96163366336633682</v>
      </c>
      <c r="U86" s="44">
        <f t="shared" si="34"/>
        <v>0.89243630101309657</v>
      </c>
      <c r="V86" s="45">
        <f t="shared" si="38"/>
        <v>6.9197362353240255E-2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4.9504950495049506E-3</v>
      </c>
      <c r="G87" s="47">
        <f t="shared" si="31"/>
        <v>2.2149941084785733E-2</v>
      </c>
      <c r="H87" s="48">
        <f t="shared" si="35"/>
        <v>-1.7199446035280782E-2</v>
      </c>
      <c r="I87" s="10"/>
      <c r="J87" s="74">
        <f>H19/SUM(H18:H24)</f>
        <v>6.1957868649318484E-3</v>
      </c>
      <c r="K87" s="47">
        <f t="shared" si="32"/>
        <v>1.3721986470080967E-2</v>
      </c>
      <c r="L87" s="48">
        <f t="shared" si="36"/>
        <v>-7.5261996051491191E-3</v>
      </c>
      <c r="M87" s="10"/>
      <c r="N87" s="10"/>
      <c r="O87" s="74">
        <f>I19/SUM(I18:I24)</f>
        <v>9.9009900990099028E-3</v>
      </c>
      <c r="P87" s="47">
        <f t="shared" si="33"/>
        <v>6.7108306583569099E-3</v>
      </c>
      <c r="Q87" s="48">
        <f t="shared" si="37"/>
        <v>3.190159440652993E-3</v>
      </c>
      <c r="R87" s="10"/>
      <c r="S87" s="10"/>
      <c r="T87" s="50">
        <f>J19/SUM(J18:J24)</f>
        <v>1.8564356435643567E-2</v>
      </c>
      <c r="U87" s="47">
        <f t="shared" si="34"/>
        <v>2.8287572863233759E-3</v>
      </c>
      <c r="V87" s="48">
        <f t="shared" si="38"/>
        <v>1.5735599149320191E-2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2.4752475247524753E-3</v>
      </c>
      <c r="G88" s="51">
        <f t="shared" si="31"/>
        <v>5.5305638335453693E-4</v>
      </c>
      <c r="H88" s="45">
        <f t="shared" si="35"/>
        <v>1.9221911413979382E-3</v>
      </c>
      <c r="I88" s="5"/>
      <c r="J88" s="80">
        <f>H20/SUM(H18:H24)</f>
        <v>1.2391573729863697E-3</v>
      </c>
      <c r="K88" s="51">
        <f t="shared" si="32"/>
        <v>3.9235231361409075E-4</v>
      </c>
      <c r="L88" s="45">
        <f t="shared" si="36"/>
        <v>8.4680505937227897E-4</v>
      </c>
      <c r="M88" s="5"/>
      <c r="N88" s="5"/>
      <c r="O88" s="73">
        <f>I20/SUM(I18:I24)</f>
        <v>1.2376237623762379E-3</v>
      </c>
      <c r="P88" s="51">
        <f t="shared" si="33"/>
        <v>2.1365555321312894E-4</v>
      </c>
      <c r="Q88" s="45">
        <f t="shared" si="37"/>
        <v>1.0239682091631088E-3</v>
      </c>
      <c r="R88" s="5"/>
      <c r="S88" s="5"/>
      <c r="T88" s="49">
        <f>J20/SUM(J18:J24)</f>
        <v>1.2376237623762379E-3</v>
      </c>
      <c r="U88" s="51">
        <f t="shared" si="34"/>
        <v>1.0365368176224382E-4</v>
      </c>
      <c r="V88" s="45">
        <f t="shared" si="38"/>
        <v>1.133970080613994E-3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3.7128712871287127E-3</v>
      </c>
      <c r="G89" s="51">
        <f t="shared" si="31"/>
        <v>3.3070035351142396E-3</v>
      </c>
      <c r="H89" s="45">
        <f t="shared" si="35"/>
        <v>4.0586775201447312E-4</v>
      </c>
      <c r="I89" s="5"/>
      <c r="J89" s="80">
        <f>H21/SUM(H18:H24)</f>
        <v>3.7174721189591089E-3</v>
      </c>
      <c r="K89" s="51">
        <f t="shared" si="32"/>
        <v>3.4621517793798485E-3</v>
      </c>
      <c r="L89" s="45">
        <f t="shared" si="36"/>
        <v>2.553203395792604E-4</v>
      </c>
      <c r="M89" s="5"/>
      <c r="N89" s="5"/>
      <c r="O89" s="73">
        <f>I21/SUM(I18:I24)</f>
        <v>3.7128712871287136E-3</v>
      </c>
      <c r="P89" s="51">
        <f t="shared" si="33"/>
        <v>3.3517786195489531E-3</v>
      </c>
      <c r="Q89" s="45">
        <f t="shared" si="37"/>
        <v>3.6109266757976049E-4</v>
      </c>
      <c r="R89" s="5"/>
      <c r="S89" s="5"/>
      <c r="T89" s="49">
        <f>J21/SUM(J18:J24)</f>
        <v>1.2376237623762379E-3</v>
      </c>
      <c r="U89" s="51">
        <f t="shared" si="34"/>
        <v>2.7532926389522978E-3</v>
      </c>
      <c r="V89" s="45">
        <f t="shared" si="38"/>
        <v>-1.51566887657606E-3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1.2376237623762376E-3</v>
      </c>
      <c r="G90" s="51">
        <f t="shared" si="31"/>
        <v>2.6328778170330625E-2</v>
      </c>
      <c r="H90" s="45">
        <f t="shared" si="35"/>
        <v>-2.5091154407954386E-2</v>
      </c>
      <c r="I90" s="5"/>
      <c r="J90" s="80">
        <f>H22/SUM(H18:H24)</f>
        <v>1.2391573729863697E-3</v>
      </c>
      <c r="K90" s="51">
        <f t="shared" si="32"/>
        <v>1.4897758650434068E-2</v>
      </c>
      <c r="L90" s="45">
        <f t="shared" si="36"/>
        <v>-1.3658601277447698E-2</v>
      </c>
      <c r="M90" s="5"/>
      <c r="N90" s="5"/>
      <c r="O90" s="73">
        <f>I22/SUM(I18:I24)</f>
        <v>1.2376237623762379E-3</v>
      </c>
      <c r="P90" s="51">
        <f t="shared" si="33"/>
        <v>7.1983151025345688E-3</v>
      </c>
      <c r="Q90" s="45">
        <f t="shared" si="37"/>
        <v>-5.9606913401583309E-3</v>
      </c>
      <c r="R90" s="5"/>
      <c r="S90" s="5"/>
      <c r="T90" s="49">
        <f>J22/SUM(J18:J24)</f>
        <v>1.2376237623762379E-3</v>
      </c>
      <c r="U90" s="51">
        <f t="shared" si="34"/>
        <v>8.7627037849164081E-3</v>
      </c>
      <c r="V90" s="45">
        <f t="shared" si="38"/>
        <v>-7.5250800225401702E-3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2.1039603960396041E-2</v>
      </c>
      <c r="G91" s="51">
        <f t="shared" si="31"/>
        <v>1.6944634822713099E-2</v>
      </c>
      <c r="H91" s="45">
        <f t="shared" si="35"/>
        <v>4.0949691376829418E-3</v>
      </c>
      <c r="I91" s="5"/>
      <c r="J91" s="80">
        <f>H23/SUM(H18:H24)</f>
        <v>1.9826517967781915E-2</v>
      </c>
      <c r="K91" s="51">
        <f t="shared" si="32"/>
        <v>1.0475416959339281E-2</v>
      </c>
      <c r="L91" s="45">
        <f t="shared" si="36"/>
        <v>9.3511010084426343E-3</v>
      </c>
      <c r="M91" s="5"/>
      <c r="N91" s="5"/>
      <c r="O91" s="73">
        <f>I23/SUM(I18:I24)</f>
        <v>1.7326732673267328E-2</v>
      </c>
      <c r="P91" s="51">
        <f t="shared" si="33"/>
        <v>2.0385723613756439E-2</v>
      </c>
      <c r="Q91" s="45">
        <f t="shared" si="37"/>
        <v>-3.0589909404891112E-3</v>
      </c>
      <c r="R91" s="5"/>
      <c r="S91" s="5"/>
      <c r="T91" s="49">
        <f>J23/SUM(J18:J24)</f>
        <v>1.2376237623762379E-2</v>
      </c>
      <c r="U91" s="51">
        <f t="shared" si="34"/>
        <v>8.5783553661181219E-2</v>
      </c>
      <c r="V91" s="45">
        <f t="shared" si="38"/>
        <v>-7.3407316037418846E-2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7.4257425742574254E-3</v>
      </c>
      <c r="G92" s="51">
        <f t="shared" si="31"/>
        <v>1.5689070688351681E-3</v>
      </c>
      <c r="H92" s="45">
        <f t="shared" si="35"/>
        <v>5.8568355054222573E-3</v>
      </c>
      <c r="I92" s="5"/>
      <c r="J92" s="80">
        <f>H24/SUM(H18:H24)</f>
        <v>6.1957868649318484E-3</v>
      </c>
      <c r="K92" s="51">
        <f t="shared" si="32"/>
        <v>9.6693654324310268E-4</v>
      </c>
      <c r="L92" s="45">
        <f t="shared" si="36"/>
        <v>5.2288503216887453E-3</v>
      </c>
      <c r="M92" s="5"/>
      <c r="N92" s="5"/>
      <c r="O92" s="73">
        <f>I24/SUM(I18:I24)</f>
        <v>6.1881188118811893E-3</v>
      </c>
      <c r="P92" s="51">
        <f t="shared" si="33"/>
        <v>1.6308156871043006E-3</v>
      </c>
      <c r="Q92" s="45">
        <f t="shared" si="37"/>
        <v>4.5573031247768889E-3</v>
      </c>
      <c r="R92" s="5"/>
      <c r="S92" s="5"/>
      <c r="T92" s="49">
        <f>J24/SUM(J18:J24)</f>
        <v>3.7128712871287136E-3</v>
      </c>
      <c r="U92" s="51">
        <f t="shared" si="34"/>
        <v>7.3317379337680755E-3</v>
      </c>
      <c r="V92" s="45">
        <f t="shared" si="38"/>
        <v>-3.6188666466393619E-3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1.0000000000000004</v>
      </c>
      <c r="K94" s="45">
        <f>SUM(K86:K92)</f>
        <v>1</v>
      </c>
      <c r="L94" s="5"/>
      <c r="M94" s="5"/>
      <c r="N94" s="5"/>
      <c r="O94" s="45">
        <f>SUM(O86:O92)</f>
        <v>1.0000000000000002</v>
      </c>
      <c r="P94" s="45">
        <f>SUM(P86:P92)</f>
        <v>1</v>
      </c>
      <c r="Q94" s="5"/>
      <c r="R94" s="5"/>
      <c r="S94" s="5"/>
      <c r="T94" s="45">
        <f>SUM(T86:T92)</f>
        <v>1.0000000000000002</v>
      </c>
      <c r="U94" s="45">
        <f>SUM(U86:U92)</f>
        <v>1.0000000000000002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39">D69*D57^$D$53/D78</f>
        <v>0.70738476471231859</v>
      </c>
      <c r="E109" s="58">
        <f t="shared" si="39"/>
        <v>0.82791797720006621</v>
      </c>
      <c r="F109" s="58">
        <f t="shared" si="39"/>
        <v>0.97671607642166902</v>
      </c>
      <c r="G109" s="58">
        <f t="shared" si="39"/>
        <v>0.98158970365787801</v>
      </c>
      <c r="H109" s="58">
        <f t="shared" si="39"/>
        <v>0.98585078336339516</v>
      </c>
      <c r="I109" s="58">
        <f t="shared" si="39"/>
        <v>0.98767812027242363</v>
      </c>
      <c r="J109" s="58">
        <f t="shared" si="39"/>
        <v>0.98948076146506503</v>
      </c>
      <c r="K109" s="58">
        <f t="shared" si="39"/>
        <v>0.99128249161457938</v>
      </c>
      <c r="L109" s="58">
        <f t="shared" si="39"/>
        <v>0.99306173087759142</v>
      </c>
      <c r="M109" s="58">
        <f t="shared" si="39"/>
        <v>0.99345390086400931</v>
      </c>
      <c r="N109" s="58">
        <f t="shared" si="39"/>
        <v>0.99384902962485622</v>
      </c>
      <c r="O109" s="58">
        <f t="shared" si="39"/>
        <v>0.99464637033832604</v>
      </c>
      <c r="P109" s="58">
        <f t="shared" si="39"/>
        <v>0.99540776657825747</v>
      </c>
      <c r="Q109" s="58">
        <f t="shared" si="39"/>
        <v>0.99613574904290048</v>
      </c>
      <c r="R109" s="58">
        <f t="shared" si="39"/>
        <v>0.99684031308929155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0">D70*D58^$D$53/D78</f>
        <v>0.29261523528768135</v>
      </c>
      <c r="E110" s="58">
        <f t="shared" si="40"/>
        <v>0.17208202279993381</v>
      </c>
      <c r="F110" s="58">
        <f t="shared" si="40"/>
        <v>2.3283923578330989E-2</v>
      </c>
      <c r="G110" s="58">
        <f t="shared" si="40"/>
        <v>1.8410296342122021E-2</v>
      </c>
      <c r="H110" s="58">
        <f t="shared" si="40"/>
        <v>1.4149216636604919E-2</v>
      </c>
      <c r="I110" s="58">
        <f t="shared" si="40"/>
        <v>1.2321879727576314E-2</v>
      </c>
      <c r="J110" s="58">
        <f t="shared" si="40"/>
        <v>1.0519238534934876E-2</v>
      </c>
      <c r="K110" s="58">
        <f t="shared" si="40"/>
        <v>8.7175083854206439E-3</v>
      </c>
      <c r="L110" s="58">
        <f t="shared" si="40"/>
        <v>6.9382691224085021E-3</v>
      </c>
      <c r="M110" s="58">
        <f t="shared" si="40"/>
        <v>6.5460991359906724E-3</v>
      </c>
      <c r="N110" s="58">
        <f t="shared" si="40"/>
        <v>6.1509703751437888E-3</v>
      </c>
      <c r="O110" s="58">
        <f t="shared" si="40"/>
        <v>5.353629661673894E-3</v>
      </c>
      <c r="P110" s="58">
        <f t="shared" si="40"/>
        <v>4.5922334217425829E-3</v>
      </c>
      <c r="Q110" s="58">
        <f t="shared" si="40"/>
        <v>3.8642509570995104E-3</v>
      </c>
      <c r="R110" s="58">
        <f t="shared" si="40"/>
        <v>3.1596869107085191E-3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1">D76*D64^$D$54/D$79*D109</f>
        <v>0.68181908562222371</v>
      </c>
      <c r="E111" s="59">
        <f t="shared" si="41"/>
        <v>0.79782357859910669</v>
      </c>
      <c r="F111" s="59">
        <f t="shared" si="41"/>
        <v>0.92914767893486649</v>
      </c>
      <c r="G111" s="59">
        <f t="shared" si="41"/>
        <v>0.94596244358006065</v>
      </c>
      <c r="H111" s="59">
        <f t="shared" si="41"/>
        <v>0.95608339728390868</v>
      </c>
      <c r="I111" s="59">
        <f t="shared" si="41"/>
        <v>0.95521261957802051</v>
      </c>
      <c r="J111" s="59">
        <f t="shared" si="41"/>
        <v>0.95626049879103503</v>
      </c>
      <c r="K111" s="59">
        <f t="shared" si="41"/>
        <v>0.95815237598840464</v>
      </c>
      <c r="L111" s="59">
        <f t="shared" si="41"/>
        <v>0.96050888076548568</v>
      </c>
      <c r="M111" s="59">
        <f t="shared" si="41"/>
        <v>0.94845414523145666</v>
      </c>
      <c r="N111" s="59">
        <f t="shared" si="41"/>
        <v>0.93801115459707918</v>
      </c>
      <c r="O111" s="59">
        <f t="shared" si="41"/>
        <v>0.92147672192664243</v>
      </c>
      <c r="P111" s="59">
        <f t="shared" si="41"/>
        <v>0.90901681957543246</v>
      </c>
      <c r="Q111" s="59">
        <f t="shared" si="41"/>
        <v>0.89949803173914433</v>
      </c>
      <c r="R111" s="59">
        <f t="shared" si="41"/>
        <v>0.89243630101309657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2">D76*D64^$D$54/D$79*D110</f>
        <v>0.28203979236691129</v>
      </c>
      <c r="E112" s="59">
        <f t="shared" si="42"/>
        <v>0.16582692854082076</v>
      </c>
      <c r="F112" s="59">
        <f t="shared" si="42"/>
        <v>2.2149941084785733E-2</v>
      </c>
      <c r="G112" s="59">
        <f t="shared" si="42"/>
        <v>1.7742085975360596E-2</v>
      </c>
      <c r="H112" s="59">
        <f t="shared" si="42"/>
        <v>1.3721986470080967E-2</v>
      </c>
      <c r="I112" s="59">
        <f t="shared" si="42"/>
        <v>1.1916853042625917E-2</v>
      </c>
      <c r="J112" s="59">
        <f t="shared" si="42"/>
        <v>1.0166071620659653E-2</v>
      </c>
      <c r="K112" s="59">
        <f t="shared" si="42"/>
        <v>8.4261564618022585E-3</v>
      </c>
      <c r="L112" s="59">
        <f t="shared" si="42"/>
        <v>6.7108306583569099E-3</v>
      </c>
      <c r="M112" s="59">
        <f t="shared" si="42"/>
        <v>6.2495852653321011E-3</v>
      </c>
      <c r="N112" s="59">
        <f t="shared" si="42"/>
        <v>5.8053875905668588E-3</v>
      </c>
      <c r="O112" s="59">
        <f t="shared" si="42"/>
        <v>4.9597980329134173E-3</v>
      </c>
      <c r="P112" s="59">
        <f t="shared" si="42"/>
        <v>4.1936757577551633E-3</v>
      </c>
      <c r="Q112" s="59">
        <f t="shared" si="42"/>
        <v>3.4893699311532474E-3</v>
      </c>
      <c r="R112" s="59">
        <f t="shared" si="42"/>
        <v>2.8287572863233759E-3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3">D71*D59^$D$54/D$79</f>
        <v>1.9715716014036735E-3</v>
      </c>
      <c r="E113" s="59">
        <f t="shared" si="43"/>
        <v>1.922861418499857E-3</v>
      </c>
      <c r="F113" s="59">
        <f t="shared" si="43"/>
        <v>5.5305638335453693E-4</v>
      </c>
      <c r="G113" s="59">
        <f t="shared" si="43"/>
        <v>4.4359627270258543E-4</v>
      </c>
      <c r="H113" s="59">
        <f t="shared" si="43"/>
        <v>3.9235231361409075E-4</v>
      </c>
      <c r="I113" s="59">
        <f t="shared" si="43"/>
        <v>3.1135496968730784E-4</v>
      </c>
      <c r="J113" s="59">
        <f t="shared" si="43"/>
        <v>2.6568685234842042E-4</v>
      </c>
      <c r="K113" s="59">
        <f t="shared" si="43"/>
        <v>2.3565355443429424E-4</v>
      </c>
      <c r="L113" s="59">
        <f t="shared" si="43"/>
        <v>2.1365555321312894E-4</v>
      </c>
      <c r="M113" s="59">
        <f t="shared" si="43"/>
        <v>1.9959849675556582E-4</v>
      </c>
      <c r="N113" s="59">
        <f t="shared" si="43"/>
        <v>1.8699466603768896E-4</v>
      </c>
      <c r="O113" s="59">
        <f t="shared" si="43"/>
        <v>1.6365710183665068E-4</v>
      </c>
      <c r="P113" s="59">
        <f t="shared" si="43"/>
        <v>1.4197373129132783E-4</v>
      </c>
      <c r="Q113" s="59">
        <f t="shared" si="43"/>
        <v>1.2216629018776322E-4</v>
      </c>
      <c r="R113" s="60">
        <f t="shared" si="43"/>
        <v>1.0365368176224382E-4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4">D72*D60^$D$54/D$79</f>
        <v>3.9059911433997128E-3</v>
      </c>
      <c r="E114" s="59">
        <f t="shared" si="44"/>
        <v>4.9955113319630961E-3</v>
      </c>
      <c r="F114" s="59">
        <f t="shared" si="44"/>
        <v>3.3070035351142396E-3</v>
      </c>
      <c r="G114" s="59">
        <f t="shared" si="44"/>
        <v>3.3070045513599214E-3</v>
      </c>
      <c r="H114" s="59">
        <f t="shared" si="44"/>
        <v>3.4621517793798485E-3</v>
      </c>
      <c r="I114" s="59">
        <f t="shared" si="44"/>
        <v>3.5107071829817839E-3</v>
      </c>
      <c r="J114" s="59">
        <f t="shared" si="44"/>
        <v>3.4802936534494731E-3</v>
      </c>
      <c r="K114" s="59">
        <f t="shared" si="44"/>
        <v>3.4516104117028722E-3</v>
      </c>
      <c r="L114" s="59">
        <f t="shared" si="44"/>
        <v>3.3517786195489531E-3</v>
      </c>
      <c r="M114" s="59">
        <f t="shared" si="44"/>
        <v>3.1739433683436757E-3</v>
      </c>
      <c r="N114" s="59">
        <f t="shared" si="44"/>
        <v>3.1040512680738852E-3</v>
      </c>
      <c r="O114" s="59">
        <f t="shared" si="44"/>
        <v>3.0259323310606883E-3</v>
      </c>
      <c r="P114" s="59">
        <f t="shared" si="44"/>
        <v>2.9064618266935716E-3</v>
      </c>
      <c r="Q114" s="59">
        <f t="shared" si="44"/>
        <v>2.8273374504710022E-3</v>
      </c>
      <c r="R114" s="60">
        <f t="shared" si="44"/>
        <v>2.7532926389522978E-3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5">D73*D61^$D$54/D$79</f>
        <v>1.3841092871368069E-3</v>
      </c>
      <c r="E115" s="59">
        <f t="shared" si="45"/>
        <v>2.9451422465256944E-3</v>
      </c>
      <c r="F115" s="59">
        <f t="shared" si="45"/>
        <v>2.6328778170330625E-2</v>
      </c>
      <c r="G115" s="59">
        <f t="shared" si="45"/>
        <v>1.8856060912526198E-2</v>
      </c>
      <c r="H115" s="59">
        <f t="shared" si="45"/>
        <v>1.4897758650434068E-2</v>
      </c>
      <c r="I115" s="59">
        <f t="shared" si="45"/>
        <v>1.1331026224437738E-2</v>
      </c>
      <c r="J115" s="59">
        <f t="shared" si="45"/>
        <v>9.344447726180408E-3</v>
      </c>
      <c r="K115" s="59">
        <f t="shared" si="45"/>
        <v>8.0949958241613787E-3</v>
      </c>
      <c r="L115" s="59">
        <f t="shared" si="45"/>
        <v>7.1983151025345688E-3</v>
      </c>
      <c r="M115" s="59">
        <f t="shared" si="45"/>
        <v>7.2933823868503583E-3</v>
      </c>
      <c r="N115" s="59">
        <f t="shared" si="45"/>
        <v>7.4455462514515765E-3</v>
      </c>
      <c r="O115" s="59">
        <f t="shared" si="45"/>
        <v>7.8262799044652789E-3</v>
      </c>
      <c r="P115" s="59">
        <f t="shared" si="45"/>
        <v>8.1302205743444388E-3</v>
      </c>
      <c r="Q115" s="59">
        <f t="shared" si="45"/>
        <v>8.4297191835783006E-3</v>
      </c>
      <c r="R115" s="60">
        <f t="shared" si="45"/>
        <v>8.7627037849164081E-3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46">D74*D62^$D$54/D$79</f>
        <v>2.1659727607337923E-2</v>
      </c>
      <c r="E116" s="59">
        <f t="shared" si="46"/>
        <v>2.005746843773247E-2</v>
      </c>
      <c r="F116" s="59">
        <f t="shared" si="46"/>
        <v>1.6944634822713099E-2</v>
      </c>
      <c r="G116" s="59">
        <f t="shared" si="46"/>
        <v>1.2530698373200465E-2</v>
      </c>
      <c r="H116" s="59">
        <f t="shared" si="46"/>
        <v>1.0475416959339281E-2</v>
      </c>
      <c r="I116" s="59">
        <f t="shared" si="46"/>
        <v>1.634402690418546E-2</v>
      </c>
      <c r="J116" s="59">
        <f t="shared" si="46"/>
        <v>1.893561481252657E-2</v>
      </c>
      <c r="K116" s="59">
        <f t="shared" si="46"/>
        <v>2.0024616437581178E-2</v>
      </c>
      <c r="L116" s="59">
        <f t="shared" si="46"/>
        <v>2.0385723613756439E-2</v>
      </c>
      <c r="M116" s="59">
        <f t="shared" si="46"/>
        <v>3.1989047731932112E-2</v>
      </c>
      <c r="N116" s="59">
        <f t="shared" si="46"/>
        <v>4.1940100512273239E-2</v>
      </c>
      <c r="O116" s="59">
        <f t="shared" si="46"/>
        <v>5.7669592217638586E-2</v>
      </c>
      <c r="P116" s="59">
        <f t="shared" si="46"/>
        <v>6.9685030761964181E-2</v>
      </c>
      <c r="Q116" s="59">
        <f t="shared" si="46"/>
        <v>7.8903098898438134E-2</v>
      </c>
      <c r="R116" s="60">
        <f t="shared" si="46"/>
        <v>8.5783553661181219E-2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47">D75*D63^$D$54/D$79</f>
        <v>7.219722371586708E-3</v>
      </c>
      <c r="E117" s="59">
        <f t="shared" si="47"/>
        <v>6.4285094253514674E-3</v>
      </c>
      <c r="F117" s="59">
        <f t="shared" si="47"/>
        <v>1.5689070688351681E-3</v>
      </c>
      <c r="G117" s="59">
        <f t="shared" si="47"/>
        <v>1.1581103347895524E-3</v>
      </c>
      <c r="H117" s="59">
        <f t="shared" si="47"/>
        <v>9.6693654324310268E-4</v>
      </c>
      <c r="I117" s="59">
        <f t="shared" si="47"/>
        <v>1.3734120980612497E-3</v>
      </c>
      <c r="J117" s="59">
        <f t="shared" si="47"/>
        <v>1.5473865438003925E-3</v>
      </c>
      <c r="K117" s="59">
        <f t="shared" si="47"/>
        <v>1.6145913219133253E-3</v>
      </c>
      <c r="L117" s="59">
        <f t="shared" si="47"/>
        <v>1.6308156871043006E-3</v>
      </c>
      <c r="M117" s="59">
        <f t="shared" si="47"/>
        <v>2.6402975193294243E-3</v>
      </c>
      <c r="N117" s="59">
        <f t="shared" si="47"/>
        <v>3.5067651145176872E-3</v>
      </c>
      <c r="O117" s="59">
        <f t="shared" si="47"/>
        <v>4.8780184854429242E-3</v>
      </c>
      <c r="P117" s="59">
        <f t="shared" si="47"/>
        <v>5.925817772518876E-3</v>
      </c>
      <c r="Q117" s="59">
        <f t="shared" si="47"/>
        <v>6.7302765070272365E-3</v>
      </c>
      <c r="R117" s="60">
        <f t="shared" si="47"/>
        <v>7.3317379337680755E-3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0.96385887798913505</v>
      </c>
      <c r="E118" s="61">
        <f t="shared" ref="E118:R118" si="48">SUM(E111:E112)</f>
        <v>0.9636505071399275</v>
      </c>
      <c r="F118" s="61">
        <f t="shared" si="48"/>
        <v>0.95129762001965223</v>
      </c>
      <c r="G118" s="61">
        <f t="shared" si="48"/>
        <v>0.9637045295554213</v>
      </c>
      <c r="H118" s="61">
        <f t="shared" si="48"/>
        <v>0.96980538375398961</v>
      </c>
      <c r="I118" s="61">
        <f t="shared" si="48"/>
        <v>0.96712947262064641</v>
      </c>
      <c r="J118" s="61">
        <f t="shared" si="48"/>
        <v>0.96642657041169466</v>
      </c>
      <c r="K118" s="61">
        <f t="shared" si="48"/>
        <v>0.96657853245020686</v>
      </c>
      <c r="L118" s="61">
        <f t="shared" si="48"/>
        <v>0.96721971142384255</v>
      </c>
      <c r="M118" s="61">
        <f t="shared" si="48"/>
        <v>0.9547037304967888</v>
      </c>
      <c r="N118" s="61">
        <f t="shared" si="48"/>
        <v>0.94381654218764599</v>
      </c>
      <c r="O118" s="61">
        <f t="shared" si="48"/>
        <v>0.92643651995955589</v>
      </c>
      <c r="P118" s="61">
        <f t="shared" si="48"/>
        <v>0.91321049533318766</v>
      </c>
      <c r="Q118" s="61">
        <f t="shared" si="48"/>
        <v>0.90298740167029756</v>
      </c>
      <c r="R118" s="62">
        <f t="shared" si="48"/>
        <v>0.89526505829941994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49">SUM(E111:E117)</f>
        <v>1</v>
      </c>
      <c r="F119" s="45">
        <f t="shared" si="49"/>
        <v>1</v>
      </c>
      <c r="G119" s="45">
        <f t="shared" si="49"/>
        <v>1</v>
      </c>
      <c r="H119" s="45">
        <f t="shared" si="49"/>
        <v>1</v>
      </c>
      <c r="I119" s="45">
        <f t="shared" si="49"/>
        <v>0.99999999999999989</v>
      </c>
      <c r="J119" s="45">
        <f t="shared" si="49"/>
        <v>0.99999999999999989</v>
      </c>
      <c r="K119" s="45">
        <f t="shared" si="49"/>
        <v>0.99999999999999989</v>
      </c>
      <c r="L119" s="45">
        <f t="shared" si="49"/>
        <v>1</v>
      </c>
      <c r="M119" s="45">
        <f t="shared" si="49"/>
        <v>0.99999999999999989</v>
      </c>
      <c r="N119" s="45">
        <f t="shared" si="49"/>
        <v>1</v>
      </c>
      <c r="O119" s="45">
        <f t="shared" si="49"/>
        <v>1</v>
      </c>
      <c r="P119" s="45">
        <f t="shared" si="49"/>
        <v>1</v>
      </c>
      <c r="Q119" s="45">
        <f t="shared" si="49"/>
        <v>1</v>
      </c>
      <c r="R119" s="45">
        <f t="shared" si="49"/>
        <v>1.0000000000000002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27"/>
  <sheetViews>
    <sheetView zoomScale="55" zoomScaleNormal="55" workbookViewId="0">
      <selection activeCell="R46" sqref="R46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17</v>
      </c>
      <c r="D4" t="s">
        <v>118</v>
      </c>
      <c r="E4" t="s">
        <v>119</v>
      </c>
      <c r="F4">
        <v>14</v>
      </c>
      <c r="G4">
        <v>13.4</v>
      </c>
      <c r="H4">
        <v>12.9</v>
      </c>
      <c r="I4">
        <v>11.8</v>
      </c>
      <c r="J4">
        <v>10.3</v>
      </c>
      <c r="K4">
        <v>9.9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AK4" s="77" t="s">
        <v>90</v>
      </c>
      <c r="AL4" s="77">
        <f>F10</f>
        <v>2.5</v>
      </c>
      <c r="AN4" s="77">
        <f t="shared" ref="AN4:AN5" si="0">G10</f>
        <v>2.4</v>
      </c>
      <c r="AP4" s="77">
        <f>H10</f>
        <v>2.1</v>
      </c>
      <c r="AQ4" s="77">
        <f>0.5*(AP4+AR4)</f>
        <v>1.85</v>
      </c>
      <c r="AR4" s="77">
        <f>I10</f>
        <v>1.6</v>
      </c>
      <c r="AT4" s="84">
        <f t="shared" ref="AT4:AW11" si="1">($AX$3-AT$3)/($AX$3-$AR$3)*$AR4+(AT$3-$AR$3)/($AX$3-$AR$3)*$AX4</f>
        <v>1.4400000000000004</v>
      </c>
      <c r="AU4" s="84">
        <f t="shared" si="1"/>
        <v>1.28</v>
      </c>
      <c r="AV4" s="84">
        <f t="shared" si="1"/>
        <v>1.1200000000000001</v>
      </c>
      <c r="AW4" s="84">
        <f t="shared" si="1"/>
        <v>0.96000000000000019</v>
      </c>
      <c r="AX4" s="77">
        <f>J10</f>
        <v>0.8</v>
      </c>
    </row>
    <row r="5" spans="1:50" x14ac:dyDescent="0.35">
      <c r="A5" t="s">
        <v>11</v>
      </c>
      <c r="B5" t="s">
        <v>12</v>
      </c>
      <c r="C5" t="s">
        <v>17</v>
      </c>
      <c r="D5" t="s">
        <v>118</v>
      </c>
      <c r="E5" t="s">
        <v>119</v>
      </c>
      <c r="F5">
        <v>74.900000000000006</v>
      </c>
      <c r="G5">
        <v>82.7</v>
      </c>
      <c r="H5">
        <v>83.7</v>
      </c>
      <c r="I5">
        <v>85.4</v>
      </c>
      <c r="J5">
        <v>87.5</v>
      </c>
      <c r="K5">
        <v>88.5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AK5" s="77" t="s">
        <v>91</v>
      </c>
      <c r="AL5" s="77">
        <f>F11</f>
        <v>0.8</v>
      </c>
      <c r="AN5" s="77">
        <f t="shared" si="0"/>
        <v>0.8</v>
      </c>
      <c r="AP5" s="77">
        <f>H11</f>
        <v>0.7</v>
      </c>
      <c r="AQ5" s="77">
        <f t="shared" ref="AQ5:AQ11" si="2">0.5*(AP5+AR5)</f>
        <v>0.6</v>
      </c>
      <c r="AR5" s="77">
        <f>I11</f>
        <v>0.5</v>
      </c>
      <c r="AT5" s="84">
        <f t="shared" si="1"/>
        <v>0.46</v>
      </c>
      <c r="AU5" s="84">
        <f t="shared" si="1"/>
        <v>0.42</v>
      </c>
      <c r="AV5" s="84">
        <f t="shared" si="1"/>
        <v>0.38</v>
      </c>
      <c r="AW5" s="84">
        <f t="shared" si="1"/>
        <v>0.33999999999999997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17</v>
      </c>
      <c r="D6" t="s">
        <v>118</v>
      </c>
      <c r="E6" t="s">
        <v>119</v>
      </c>
      <c r="F6">
        <v>6.7</v>
      </c>
      <c r="G6">
        <v>0.1</v>
      </c>
      <c r="H6">
        <v>0.1</v>
      </c>
      <c r="I6">
        <v>0</v>
      </c>
      <c r="J6">
        <v>0.2</v>
      </c>
      <c r="K6">
        <v>0.4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K6" s="77" t="s">
        <v>85</v>
      </c>
      <c r="AL6" s="77">
        <f>F5</f>
        <v>74.900000000000006</v>
      </c>
      <c r="AN6" s="77">
        <f t="shared" ref="AN6:AN8" si="3">G5</f>
        <v>82.7</v>
      </c>
      <c r="AP6" s="77">
        <f>H5</f>
        <v>83.7</v>
      </c>
      <c r="AQ6" s="77">
        <f t="shared" si="2"/>
        <v>84.550000000000011</v>
      </c>
      <c r="AR6" s="77">
        <f>I5</f>
        <v>85.4</v>
      </c>
      <c r="AT6" s="84">
        <f t="shared" si="1"/>
        <v>85.820000000000007</v>
      </c>
      <c r="AU6" s="84">
        <f t="shared" si="1"/>
        <v>86.240000000000009</v>
      </c>
      <c r="AV6" s="84">
        <f t="shared" si="1"/>
        <v>86.66</v>
      </c>
      <c r="AW6" s="84">
        <f t="shared" si="1"/>
        <v>87.08</v>
      </c>
      <c r="AX6" s="77">
        <f>J5</f>
        <v>87.5</v>
      </c>
    </row>
    <row r="7" spans="1:50" x14ac:dyDescent="0.35">
      <c r="A7" t="s">
        <v>45</v>
      </c>
      <c r="B7" t="s">
        <v>12</v>
      </c>
      <c r="C7" t="s">
        <v>17</v>
      </c>
      <c r="D7" t="s">
        <v>118</v>
      </c>
      <c r="E7" t="s">
        <v>119</v>
      </c>
      <c r="F7">
        <v>0.6</v>
      </c>
      <c r="G7">
        <v>0.1</v>
      </c>
      <c r="H7">
        <v>0.1</v>
      </c>
      <c r="I7">
        <v>0.1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K7" s="77" t="s">
        <v>86</v>
      </c>
      <c r="AL7" s="77">
        <f>F6</f>
        <v>6.7</v>
      </c>
      <c r="AN7" s="77">
        <f t="shared" si="3"/>
        <v>0.1</v>
      </c>
      <c r="AP7" s="77">
        <f>H6</f>
        <v>0.1</v>
      </c>
      <c r="AQ7" s="77">
        <f t="shared" si="2"/>
        <v>0.05</v>
      </c>
      <c r="AR7" s="77">
        <f>I6</f>
        <v>0</v>
      </c>
      <c r="AT7" s="84">
        <f t="shared" si="1"/>
        <v>4.0000000000000008E-2</v>
      </c>
      <c r="AU7" s="84">
        <f t="shared" si="1"/>
        <v>8.0000000000000016E-2</v>
      </c>
      <c r="AV7" s="84">
        <f t="shared" si="1"/>
        <v>0.12</v>
      </c>
      <c r="AW7" s="84">
        <f t="shared" si="1"/>
        <v>0.16000000000000003</v>
      </c>
      <c r="AX7" s="77">
        <f>J6</f>
        <v>0.2</v>
      </c>
    </row>
    <row r="8" spans="1:50" x14ac:dyDescent="0.35">
      <c r="A8" t="s">
        <v>8</v>
      </c>
      <c r="B8" t="s">
        <v>12</v>
      </c>
      <c r="C8" t="s">
        <v>17</v>
      </c>
      <c r="D8" t="s">
        <v>118</v>
      </c>
      <c r="E8" t="s">
        <v>119</v>
      </c>
      <c r="F8">
        <v>0.4</v>
      </c>
      <c r="G8">
        <v>0.4</v>
      </c>
      <c r="H8">
        <v>0.4</v>
      </c>
      <c r="I8">
        <v>0.5</v>
      </c>
      <c r="J8">
        <v>0.7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K8" s="77" t="s">
        <v>87</v>
      </c>
      <c r="AL8" s="77">
        <f>F7</f>
        <v>0.6</v>
      </c>
      <c r="AN8" s="77">
        <f t="shared" si="3"/>
        <v>0.1</v>
      </c>
      <c r="AP8" s="77">
        <f>H7</f>
        <v>0.1</v>
      </c>
      <c r="AQ8" s="77">
        <f t="shared" si="2"/>
        <v>0.1</v>
      </c>
      <c r="AR8" s="77">
        <f>I7</f>
        <v>0.1</v>
      </c>
      <c r="AT8" s="84">
        <f t="shared" si="1"/>
        <v>0.10000000000000002</v>
      </c>
      <c r="AU8" s="84">
        <f t="shared" si="1"/>
        <v>0.1</v>
      </c>
      <c r="AV8" s="84">
        <f t="shared" si="1"/>
        <v>0.1</v>
      </c>
      <c r="AW8" s="84">
        <f t="shared" si="1"/>
        <v>0.10000000000000002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17</v>
      </c>
      <c r="D9" t="s">
        <v>118</v>
      </c>
      <c r="E9" t="s">
        <v>119</v>
      </c>
      <c r="F9">
        <v>0.2</v>
      </c>
      <c r="G9">
        <v>0</v>
      </c>
      <c r="H9">
        <v>0</v>
      </c>
      <c r="I9">
        <v>0.1</v>
      </c>
      <c r="J9">
        <v>0.1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K9" s="77" t="s">
        <v>130</v>
      </c>
      <c r="AL9" s="77">
        <f>F9</f>
        <v>0.2</v>
      </c>
      <c r="AN9" s="77">
        <f t="shared" ref="AN9" si="4">G9</f>
        <v>0</v>
      </c>
      <c r="AP9" s="77">
        <f>H9</f>
        <v>0</v>
      </c>
      <c r="AQ9" s="77">
        <f t="shared" si="2"/>
        <v>0.05</v>
      </c>
      <c r="AR9" s="77">
        <f>I9</f>
        <v>0.1</v>
      </c>
      <c r="AT9" s="84">
        <f t="shared" si="1"/>
        <v>0.10000000000000002</v>
      </c>
      <c r="AU9" s="84">
        <f t="shared" si="1"/>
        <v>0.1</v>
      </c>
      <c r="AV9" s="84">
        <f t="shared" si="1"/>
        <v>0.1</v>
      </c>
      <c r="AW9" s="84">
        <f t="shared" si="1"/>
        <v>0.10000000000000002</v>
      </c>
      <c r="AX9" s="77">
        <f>J9</f>
        <v>0.1</v>
      </c>
    </row>
    <row r="10" spans="1:50" x14ac:dyDescent="0.35">
      <c r="A10" t="s">
        <v>80</v>
      </c>
      <c r="B10" t="s">
        <v>12</v>
      </c>
      <c r="C10" t="s">
        <v>17</v>
      </c>
      <c r="D10" t="s">
        <v>118</v>
      </c>
      <c r="E10" t="s">
        <v>119</v>
      </c>
      <c r="F10">
        <v>2.5</v>
      </c>
      <c r="G10">
        <v>2.4</v>
      </c>
      <c r="H10">
        <v>2.1</v>
      </c>
      <c r="I10">
        <v>1.6</v>
      </c>
      <c r="J10">
        <v>0.8</v>
      </c>
      <c r="K10">
        <v>0.8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K10" s="77" t="s">
        <v>129</v>
      </c>
      <c r="AL10" s="77">
        <f>F8</f>
        <v>0.4</v>
      </c>
      <c r="AN10" s="77">
        <f t="shared" ref="AN10" si="5">G8</f>
        <v>0.4</v>
      </c>
      <c r="AP10" s="77">
        <f>H8</f>
        <v>0.4</v>
      </c>
      <c r="AQ10" s="77">
        <f t="shared" si="2"/>
        <v>0.45</v>
      </c>
      <c r="AR10" s="77">
        <f>I8</f>
        <v>0.5</v>
      </c>
      <c r="AT10" s="84">
        <f t="shared" si="1"/>
        <v>0.54</v>
      </c>
      <c r="AU10" s="84">
        <f t="shared" si="1"/>
        <v>0.57999999999999996</v>
      </c>
      <c r="AV10" s="84">
        <f t="shared" si="1"/>
        <v>0.62</v>
      </c>
      <c r="AW10" s="84">
        <f t="shared" si="1"/>
        <v>0.65999999999999992</v>
      </c>
      <c r="AX10" s="77">
        <f>J8</f>
        <v>0.7</v>
      </c>
    </row>
    <row r="11" spans="1:50" x14ac:dyDescent="0.35">
      <c r="A11" t="s">
        <v>81</v>
      </c>
      <c r="B11" t="s">
        <v>12</v>
      </c>
      <c r="C11" t="s">
        <v>17</v>
      </c>
      <c r="D11" t="s">
        <v>118</v>
      </c>
      <c r="E11" t="s">
        <v>119</v>
      </c>
      <c r="F11">
        <v>0.8</v>
      </c>
      <c r="G11">
        <v>0.8</v>
      </c>
      <c r="H11">
        <v>0.7</v>
      </c>
      <c r="I11">
        <v>0.5</v>
      </c>
      <c r="J11">
        <v>0.3</v>
      </c>
      <c r="K11">
        <v>0.3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K11" s="77" t="s">
        <v>131</v>
      </c>
      <c r="AL11" s="77">
        <f>F4</f>
        <v>14</v>
      </c>
      <c r="AN11" s="77">
        <f t="shared" ref="AN11" si="6">G4</f>
        <v>13.4</v>
      </c>
      <c r="AP11" s="77">
        <f>H4</f>
        <v>12.9</v>
      </c>
      <c r="AQ11" s="77">
        <f t="shared" si="2"/>
        <v>12.350000000000001</v>
      </c>
      <c r="AR11" s="77">
        <f>I4</f>
        <v>11.8</v>
      </c>
      <c r="AT11" s="84">
        <f t="shared" si="1"/>
        <v>11.500000000000002</v>
      </c>
      <c r="AU11" s="84">
        <f t="shared" si="1"/>
        <v>11.2</v>
      </c>
      <c r="AV11" s="84">
        <f t="shared" si="1"/>
        <v>10.900000000000002</v>
      </c>
      <c r="AW11" s="84">
        <f t="shared" si="1"/>
        <v>10.600000000000001</v>
      </c>
      <c r="AX11" s="77">
        <f>J4</f>
        <v>10.3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100.10000000000001</v>
      </c>
      <c r="G12" s="28">
        <f t="shared" si="7"/>
        <v>99.9</v>
      </c>
      <c r="H12" s="28">
        <f t="shared" si="7"/>
        <v>100</v>
      </c>
      <c r="I12" s="28">
        <f t="shared" si="7"/>
        <v>99.999999999999986</v>
      </c>
      <c r="J12" s="28">
        <f t="shared" si="7"/>
        <v>99.999999999999986</v>
      </c>
      <c r="K12" s="28">
        <f t="shared" si="7"/>
        <v>99.9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17</v>
      </c>
      <c r="D17" t="s">
        <v>118</v>
      </c>
      <c r="E17" t="s">
        <v>119</v>
      </c>
      <c r="F17">
        <v>14</v>
      </c>
      <c r="G17">
        <v>13.4</v>
      </c>
      <c r="H17">
        <v>13.9</v>
      </c>
      <c r="I17">
        <v>14.8</v>
      </c>
      <c r="J17">
        <v>17.100000000000001</v>
      </c>
      <c r="K17">
        <v>19.399999999999999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K17" s="77" t="s">
        <v>90</v>
      </c>
      <c r="AL17" s="77">
        <f>F23</f>
        <v>2.5</v>
      </c>
      <c r="AM17" s="77">
        <f>0.5*(AL17+AN17)</f>
        <v>2.4500000000000002</v>
      </c>
      <c r="AN17" s="77">
        <f t="shared" ref="AN17:AN18" si="8">G23</f>
        <v>2.4</v>
      </c>
      <c r="AO17" s="77">
        <f>0.5*(AN17+AP17)</f>
        <v>2.3499999999999996</v>
      </c>
      <c r="AP17" s="77">
        <f>H23</f>
        <v>2.2999999999999998</v>
      </c>
      <c r="AQ17" s="77">
        <f>0.5*(AP17+AR17)</f>
        <v>2.2000000000000002</v>
      </c>
      <c r="AR17" s="77">
        <f>I23</f>
        <v>2.1</v>
      </c>
      <c r="AS17" s="77">
        <f>AR42</f>
        <v>2.8</v>
      </c>
      <c r="AT17" s="84">
        <f t="shared" ref="AT17:AW24" si="9">($AX$3-AT$3)/($AX$3-$AR$3)*$AR17+(AT$3-$AR$3)/($AX$3-$AR$3)*$AX17</f>
        <v>1.9800000000000002</v>
      </c>
      <c r="AU17" s="84">
        <f t="shared" si="9"/>
        <v>1.86</v>
      </c>
      <c r="AV17" s="84">
        <f t="shared" si="9"/>
        <v>1.74</v>
      </c>
      <c r="AW17" s="84">
        <f t="shared" si="9"/>
        <v>1.62</v>
      </c>
      <c r="AX17" s="77">
        <f>J23</f>
        <v>1.5</v>
      </c>
    </row>
    <row r="18" spans="1:50" x14ac:dyDescent="0.35">
      <c r="A18" t="s">
        <v>11</v>
      </c>
      <c r="B18" t="s">
        <v>12</v>
      </c>
      <c r="C18" t="s">
        <v>17</v>
      </c>
      <c r="D18" t="s">
        <v>118</v>
      </c>
      <c r="E18" t="s">
        <v>119</v>
      </c>
      <c r="F18">
        <v>74.900000000000006</v>
      </c>
      <c r="G18">
        <v>82.7</v>
      </c>
      <c r="H18">
        <v>82.4</v>
      </c>
      <c r="I18">
        <v>81.8</v>
      </c>
      <c r="J18">
        <v>80.3</v>
      </c>
      <c r="K18">
        <v>78.8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K18" s="77" t="s">
        <v>91</v>
      </c>
      <c r="AL18" s="77">
        <f>F24</f>
        <v>0.8</v>
      </c>
      <c r="AM18" s="77">
        <f>0.5*(AL18+AN18)</f>
        <v>0.8</v>
      </c>
      <c r="AN18" s="77">
        <f t="shared" si="8"/>
        <v>0.8</v>
      </c>
      <c r="AO18" s="77">
        <f>0.5*(AN18+AP18)</f>
        <v>0.8</v>
      </c>
      <c r="AP18" s="77">
        <f>H24</f>
        <v>0.8</v>
      </c>
      <c r="AQ18" s="77">
        <f t="shared" ref="AQ18:AQ24" si="10">0.5*(AP18+AR18)</f>
        <v>0.75</v>
      </c>
      <c r="AR18" s="77">
        <f>I24</f>
        <v>0.7</v>
      </c>
      <c r="AT18" s="84">
        <f t="shared" si="9"/>
        <v>0.65999999999999992</v>
      </c>
      <c r="AU18" s="84">
        <f t="shared" si="9"/>
        <v>0.62</v>
      </c>
      <c r="AV18" s="84">
        <f t="shared" si="9"/>
        <v>0.57999999999999996</v>
      </c>
      <c r="AW18" s="84">
        <f t="shared" si="9"/>
        <v>0.54</v>
      </c>
      <c r="AX18" s="77">
        <f>J24</f>
        <v>0.5</v>
      </c>
    </row>
    <row r="19" spans="1:50" x14ac:dyDescent="0.35">
      <c r="A19" t="s">
        <v>10</v>
      </c>
      <c r="B19" t="s">
        <v>12</v>
      </c>
      <c r="C19" t="s">
        <v>17</v>
      </c>
      <c r="D19" t="s">
        <v>118</v>
      </c>
      <c r="E19" t="s">
        <v>119</v>
      </c>
      <c r="F19">
        <v>6.7</v>
      </c>
      <c r="G19">
        <v>0.1</v>
      </c>
      <c r="H19">
        <v>0.1</v>
      </c>
      <c r="I19">
        <v>0.2</v>
      </c>
      <c r="J19">
        <v>0.4</v>
      </c>
      <c r="K19">
        <v>0.6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K19" s="77" t="s">
        <v>85</v>
      </c>
      <c r="AL19" s="77">
        <f>F18</f>
        <v>74.900000000000006</v>
      </c>
      <c r="AM19" s="85">
        <f>AL43</f>
        <v>61.598062953995161</v>
      </c>
      <c r="AN19" s="77">
        <f t="shared" ref="AN19:AN21" si="11">G18</f>
        <v>82.7</v>
      </c>
      <c r="AO19" s="85">
        <f>AN43</f>
        <v>58.361609306834701</v>
      </c>
      <c r="AP19" s="77">
        <f>H18</f>
        <v>82.4</v>
      </c>
      <c r="AQ19" s="77">
        <f t="shared" si="10"/>
        <v>82.1</v>
      </c>
      <c r="AR19" s="77">
        <f>I18</f>
        <v>81.8</v>
      </c>
      <c r="AS19" s="85">
        <f>AR43</f>
        <v>52.52918287937743</v>
      </c>
      <c r="AT19" s="84">
        <f t="shared" si="9"/>
        <v>81.5</v>
      </c>
      <c r="AU19" s="84">
        <f t="shared" si="9"/>
        <v>81.199999999999989</v>
      </c>
      <c r="AV19" s="84">
        <f t="shared" si="9"/>
        <v>80.900000000000006</v>
      </c>
      <c r="AW19" s="84">
        <f t="shared" si="9"/>
        <v>80.599999999999994</v>
      </c>
      <c r="AX19" s="77">
        <f>J18</f>
        <v>80.3</v>
      </c>
    </row>
    <row r="20" spans="1:50" x14ac:dyDescent="0.35">
      <c r="A20" t="s">
        <v>45</v>
      </c>
      <c r="B20" t="s">
        <v>12</v>
      </c>
      <c r="C20" t="s">
        <v>17</v>
      </c>
      <c r="D20" t="s">
        <v>118</v>
      </c>
      <c r="E20" t="s">
        <v>119</v>
      </c>
      <c r="F20">
        <v>0.6</v>
      </c>
      <c r="G20">
        <v>0.1</v>
      </c>
      <c r="H20">
        <v>0.1</v>
      </c>
      <c r="I20">
        <v>0.1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K20" s="77" t="s">
        <v>86</v>
      </c>
      <c r="AL20" s="77">
        <f>F19</f>
        <v>6.7</v>
      </c>
      <c r="AM20" s="85">
        <f>AL44</f>
        <v>6.7796610169491522</v>
      </c>
      <c r="AN20" s="77">
        <f t="shared" si="11"/>
        <v>0.1</v>
      </c>
      <c r="AO20" s="85">
        <f>AN44</f>
        <v>6.2045564711585071</v>
      </c>
      <c r="AP20" s="77">
        <f>H19</f>
        <v>0.1</v>
      </c>
      <c r="AQ20" s="77">
        <f t="shared" si="10"/>
        <v>0.15000000000000002</v>
      </c>
      <c r="AR20" s="77">
        <f>I19</f>
        <v>0.2</v>
      </c>
      <c r="AS20" s="85">
        <f>AR44</f>
        <v>4.8638132295719849</v>
      </c>
      <c r="AT20" s="84">
        <f t="shared" si="9"/>
        <v>0.24000000000000005</v>
      </c>
      <c r="AU20" s="84">
        <f t="shared" si="9"/>
        <v>0.28000000000000003</v>
      </c>
      <c r="AV20" s="84">
        <f t="shared" si="9"/>
        <v>0.32</v>
      </c>
      <c r="AW20" s="84">
        <f t="shared" si="9"/>
        <v>0.3600000000000001</v>
      </c>
      <c r="AX20" s="77">
        <f>J19</f>
        <v>0.4</v>
      </c>
    </row>
    <row r="21" spans="1:50" ht="15" thickBot="1" x14ac:dyDescent="0.4">
      <c r="A21" t="s">
        <v>8</v>
      </c>
      <c r="B21" t="s">
        <v>12</v>
      </c>
      <c r="C21" t="s">
        <v>17</v>
      </c>
      <c r="D21" t="s">
        <v>118</v>
      </c>
      <c r="E21" t="s">
        <v>119</v>
      </c>
      <c r="F21">
        <v>0.4</v>
      </c>
      <c r="G21">
        <v>0.4</v>
      </c>
      <c r="H21">
        <v>0.3</v>
      </c>
      <c r="I21">
        <v>0.3</v>
      </c>
      <c r="J21">
        <v>0.1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AK21" s="77" t="s">
        <v>87</v>
      </c>
      <c r="AL21" s="77">
        <f>F20</f>
        <v>0.6</v>
      </c>
      <c r="AM21" s="85">
        <f>AL45</f>
        <v>8.7167070217917679</v>
      </c>
      <c r="AN21" s="77">
        <f t="shared" si="11"/>
        <v>0.1</v>
      </c>
      <c r="AO21" s="85">
        <f>AN45</f>
        <v>8.6282113427047982</v>
      </c>
      <c r="AP21" s="77">
        <f>H20</f>
        <v>0.1</v>
      </c>
      <c r="AQ21" s="77">
        <f t="shared" si="10"/>
        <v>0.1</v>
      </c>
      <c r="AR21" s="77">
        <f>I20</f>
        <v>0.1</v>
      </c>
      <c r="AS21" s="85">
        <f>AR45</f>
        <v>7.5875486381322963</v>
      </c>
      <c r="AT21" s="84">
        <f t="shared" si="9"/>
        <v>0.10000000000000002</v>
      </c>
      <c r="AU21" s="84">
        <f t="shared" si="9"/>
        <v>0.1</v>
      </c>
      <c r="AV21" s="84">
        <f t="shared" si="9"/>
        <v>0.1</v>
      </c>
      <c r="AW21" s="84">
        <f t="shared" si="9"/>
        <v>0.10000000000000002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17</v>
      </c>
      <c r="D22" t="s">
        <v>118</v>
      </c>
      <c r="E22" t="s">
        <v>119</v>
      </c>
      <c r="F22">
        <v>0.2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0.2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17</v>
      </c>
      <c r="D23" t="s">
        <v>118</v>
      </c>
      <c r="E23" t="s">
        <v>119</v>
      </c>
      <c r="F23">
        <v>2.5</v>
      </c>
      <c r="G23">
        <v>2.4</v>
      </c>
      <c r="H23">
        <v>2.2999999999999998</v>
      </c>
      <c r="I23">
        <v>2.1</v>
      </c>
      <c r="J23">
        <v>1.5</v>
      </c>
      <c r="K23">
        <v>0.9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0.4</v>
      </c>
      <c r="AM23" s="85">
        <f>AL46</f>
        <v>19.75786924939467</v>
      </c>
      <c r="AN23" s="77">
        <f t="shared" ref="AN23" si="13">G21</f>
        <v>0.4</v>
      </c>
      <c r="AO23" s="85">
        <f>AN46</f>
        <v>23.848763936015509</v>
      </c>
      <c r="AP23" s="77">
        <f>H21</f>
        <v>0.3</v>
      </c>
      <c r="AQ23" s="77">
        <f t="shared" si="10"/>
        <v>0.3</v>
      </c>
      <c r="AR23" s="77">
        <f>I21</f>
        <v>0.3</v>
      </c>
      <c r="AS23" s="85">
        <f>AR46</f>
        <v>32.295719844357983</v>
      </c>
      <c r="AT23" s="84">
        <f t="shared" si="9"/>
        <v>0.26</v>
      </c>
      <c r="AU23" s="84">
        <f t="shared" si="9"/>
        <v>0.22</v>
      </c>
      <c r="AV23" s="84">
        <f t="shared" si="9"/>
        <v>0.18</v>
      </c>
      <c r="AW23" s="84">
        <f t="shared" si="9"/>
        <v>0.14000000000000001</v>
      </c>
      <c r="AX23" s="77">
        <f>J21</f>
        <v>0.1</v>
      </c>
    </row>
    <row r="24" spans="1:50" x14ac:dyDescent="0.35">
      <c r="A24" t="s">
        <v>81</v>
      </c>
      <c r="B24" t="s">
        <v>12</v>
      </c>
      <c r="C24" t="s">
        <v>17</v>
      </c>
      <c r="D24" t="s">
        <v>118</v>
      </c>
      <c r="E24" t="s">
        <v>119</v>
      </c>
      <c r="F24">
        <v>0.8</v>
      </c>
      <c r="G24">
        <v>0.8</v>
      </c>
      <c r="H24">
        <v>0.8</v>
      </c>
      <c r="I24">
        <v>0.7</v>
      </c>
      <c r="J24">
        <v>0.5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14</v>
      </c>
      <c r="AN24" s="77">
        <f t="shared" ref="AN24" si="14">G17</f>
        <v>13.4</v>
      </c>
      <c r="AP24" s="77">
        <f>H17</f>
        <v>13.9</v>
      </c>
      <c r="AQ24" s="77">
        <f t="shared" si="10"/>
        <v>14.350000000000001</v>
      </c>
      <c r="AR24" s="77">
        <f>I17</f>
        <v>14.8</v>
      </c>
      <c r="AS24" s="85"/>
      <c r="AT24" s="84">
        <f t="shared" si="9"/>
        <v>15.260000000000002</v>
      </c>
      <c r="AU24" s="84">
        <f t="shared" si="9"/>
        <v>15.720000000000002</v>
      </c>
      <c r="AV24" s="84">
        <f t="shared" si="9"/>
        <v>16.18</v>
      </c>
      <c r="AW24" s="84">
        <f t="shared" si="9"/>
        <v>16.64</v>
      </c>
      <c r="AX24" s="77">
        <f>J17</f>
        <v>17.100000000000001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100.10000000000001</v>
      </c>
      <c r="G25" s="28">
        <f t="shared" si="15"/>
        <v>99.9</v>
      </c>
      <c r="H25" s="28">
        <f t="shared" si="15"/>
        <v>99.899999999999991</v>
      </c>
      <c r="I25" s="28">
        <f t="shared" si="15"/>
        <v>99.999999999999986</v>
      </c>
      <c r="J25" s="28">
        <f t="shared" si="15"/>
        <v>100</v>
      </c>
      <c r="K25" s="28">
        <f t="shared" si="15"/>
        <v>99.999999999999986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DEU</v>
      </c>
      <c r="D30" s="5" t="s">
        <v>14</v>
      </c>
      <c r="E30" s="5" t="s">
        <v>15</v>
      </c>
      <c r="F30" s="5">
        <f t="shared" ref="F30:K36" si="16">F18-F5</f>
        <v>1.8000000000000003</v>
      </c>
      <c r="G30" s="75">
        <f t="shared" si="16"/>
        <v>0</v>
      </c>
      <c r="H30" s="75">
        <f t="shared" si="16"/>
        <v>-9.9999999999999978E-2</v>
      </c>
      <c r="I30" s="75">
        <f t="shared" si="16"/>
        <v>-0.3</v>
      </c>
      <c r="J30" s="75">
        <f t="shared" si="16"/>
        <v>-0.60000000000000009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DEU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-0.1</v>
      </c>
      <c r="J31" s="75">
        <f t="shared" si="16"/>
        <v>-0.1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DEU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-0.1</v>
      </c>
    </row>
    <row r="33" spans="1:46" x14ac:dyDescent="0.35">
      <c r="A33" s="5" t="s">
        <v>10</v>
      </c>
      <c r="B33" s="5" t="s">
        <v>53</v>
      </c>
      <c r="C33" s="5" t="str">
        <f>C7</f>
        <v>DEU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</v>
      </c>
      <c r="I33" s="75">
        <f t="shared" si="16"/>
        <v>0.2</v>
      </c>
      <c r="J33" s="75">
        <f t="shared" si="16"/>
        <v>0.3</v>
      </c>
      <c r="K33" s="75">
        <f t="shared" si="16"/>
        <v>0.30000000000000004</v>
      </c>
    </row>
    <row r="34" spans="1:46" x14ac:dyDescent="0.35">
      <c r="A34" s="5" t="s">
        <v>11</v>
      </c>
      <c r="B34" s="5" t="s">
        <v>53</v>
      </c>
      <c r="C34" s="5" t="str">
        <f>C6</f>
        <v>DEU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-0.29999999999999716</v>
      </c>
      <c r="I34" s="75">
        <f t="shared" si="16"/>
        <v>-0.70000000000000284</v>
      </c>
      <c r="J34" s="75">
        <f t="shared" si="16"/>
        <v>-0.59999999999999432</v>
      </c>
      <c r="K34" s="75">
        <f t="shared" si="16"/>
        <v>-0.5</v>
      </c>
    </row>
    <row r="35" spans="1:46" x14ac:dyDescent="0.35">
      <c r="A35" s="33" t="s">
        <v>80</v>
      </c>
      <c r="B35" s="5" t="s">
        <v>53</v>
      </c>
      <c r="C35" s="5" t="str">
        <f>C5</f>
        <v>DEU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9.9999999999999978E-2</v>
      </c>
      <c r="I35" s="75">
        <f t="shared" si="16"/>
        <v>0.20000000000000007</v>
      </c>
      <c r="J35" s="75">
        <f t="shared" si="16"/>
        <v>0.3</v>
      </c>
      <c r="K35" s="75">
        <f t="shared" si="16"/>
        <v>0.10000000000000003</v>
      </c>
    </row>
    <row r="36" spans="1:46" x14ac:dyDescent="0.35">
      <c r="A36" s="10" t="s">
        <v>81</v>
      </c>
      <c r="B36" s="10" t="s">
        <v>53</v>
      </c>
      <c r="C36" s="10" t="str">
        <f>C10</f>
        <v>DEU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0.30000000000000027</v>
      </c>
      <c r="I36" s="10">
        <f t="shared" si="16"/>
        <v>0.59999999999999987</v>
      </c>
      <c r="J36" s="10">
        <f t="shared" si="16"/>
        <v>0.79999999999999993</v>
      </c>
      <c r="K36" s="10">
        <f t="shared" si="16"/>
        <v>0.20000000000000007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1.8000000000000003</v>
      </c>
      <c r="G37" s="2">
        <f t="shared" ref="G37" si="17">SUM(G30:G36)</f>
        <v>0</v>
      </c>
      <c r="H37" s="2">
        <f t="shared" ref="H37" si="18">SUM(H30:H36)</f>
        <v>3.1086244689504383E-15</v>
      </c>
      <c r="I37" s="2">
        <f t="shared" ref="I37" si="19">SUM(I30:I36)</f>
        <v>-0.10000000000000286</v>
      </c>
      <c r="J37" s="2">
        <f t="shared" ref="J37" si="20">SUM(J30:J36)</f>
        <v>0.10000000000000553</v>
      </c>
      <c r="K37" s="2">
        <f>SUM(K30:K36)</f>
        <v>0</v>
      </c>
    </row>
    <row r="39" spans="1:46" ht="21" x14ac:dyDescent="0.5">
      <c r="A39" s="32" t="s">
        <v>55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17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3.25</v>
      </c>
      <c r="AN42" s="77">
        <f>0.5*(AN17+AP17+AN18+AP18)</f>
        <v>3.1499999999999995</v>
      </c>
      <c r="AR42" s="77">
        <f>AR17+AR18</f>
        <v>2.8</v>
      </c>
    </row>
    <row r="43" spans="1:46" x14ac:dyDescent="0.35">
      <c r="A43" t="s">
        <v>9</v>
      </c>
      <c r="B43" t="s">
        <v>12</v>
      </c>
      <c r="C43" t="s">
        <v>17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61.598062953995161</v>
      </c>
      <c r="AM43" s="85"/>
      <c r="AN43" s="85">
        <f>100*G45/(100+AN$42)</f>
        <v>58.361609306834701</v>
      </c>
      <c r="AO43" s="85"/>
      <c r="AR43" s="85">
        <f>100*I45/(100+AR$42)</f>
        <v>52.52918287937743</v>
      </c>
    </row>
    <row r="44" spans="1:46" x14ac:dyDescent="0.35">
      <c r="A44" t="s">
        <v>10</v>
      </c>
      <c r="B44" t="s">
        <v>12</v>
      </c>
      <c r="C44" t="s">
        <v>17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6.7796610169491522</v>
      </c>
      <c r="AM44" s="85"/>
      <c r="AN44" s="85">
        <f>100*G44/(100+AN$42)</f>
        <v>6.2045564711585071</v>
      </c>
      <c r="AO44" s="85"/>
      <c r="AR44" s="85">
        <f>100*I44/(100+AR$42)</f>
        <v>4.8638132295719849</v>
      </c>
    </row>
    <row r="45" spans="1:46" x14ac:dyDescent="0.35">
      <c r="A45" t="s">
        <v>11</v>
      </c>
      <c r="B45" t="s">
        <v>12</v>
      </c>
      <c r="C45" t="s">
        <v>17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8.7167070217917679</v>
      </c>
      <c r="AM45" s="85"/>
      <c r="AN45" s="85">
        <f>100*G43/(100+AN$42)</f>
        <v>8.6282113427047982</v>
      </c>
      <c r="AO45" s="85"/>
      <c r="AR45" s="85">
        <f>100*I43/(100+AR$42)</f>
        <v>7.5875486381322963</v>
      </c>
    </row>
    <row r="46" spans="1:46" x14ac:dyDescent="0.35">
      <c r="AK46" s="77" t="s">
        <v>137</v>
      </c>
      <c r="AL46" s="85">
        <f>100*F42/(100+AL$42)</f>
        <v>19.75786924939467</v>
      </c>
      <c r="AM46" s="85"/>
      <c r="AN46" s="85">
        <f>100*G42/(100+AN$42)</f>
        <v>23.848763936015509</v>
      </c>
      <c r="AO46" s="85"/>
      <c r="AR46" s="85">
        <f>100*I42/(100+AR$42)</f>
        <v>32.295719844357983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0.65926903762574396</v>
      </c>
      <c r="E57">
        <v>0.68591869109536696</v>
      </c>
      <c r="F57">
        <v>0.69429725773330098</v>
      </c>
      <c r="G57">
        <v>0.72337855363251202</v>
      </c>
      <c r="H57">
        <v>0.74293410865413301</v>
      </c>
      <c r="I57">
        <v>0.76461384657028497</v>
      </c>
      <c r="J57">
        <v>0.79695781440048596</v>
      </c>
      <c r="K57">
        <v>0.830978883494076</v>
      </c>
      <c r="L57">
        <v>0.86477886751523902</v>
      </c>
      <c r="M57">
        <v>0.89994343381981001</v>
      </c>
      <c r="N57">
        <v>0.93974926317917096</v>
      </c>
      <c r="O57">
        <v>1.0263910568410599</v>
      </c>
      <c r="P57">
        <v>1.1187538777850701</v>
      </c>
      <c r="Q57">
        <v>1.2154302380805699</v>
      </c>
      <c r="R57">
        <v>1.3212778920369701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0.53800763610770896</v>
      </c>
      <c r="E58">
        <v>0.57941165859266497</v>
      </c>
      <c r="F58">
        <v>0.59790242263016002</v>
      </c>
      <c r="G58">
        <v>0.63438168095563596</v>
      </c>
      <c r="H58">
        <v>0.65509118702564895</v>
      </c>
      <c r="I58">
        <v>0.67998197117796799</v>
      </c>
      <c r="J58">
        <v>0.71581989375828803</v>
      </c>
      <c r="K58">
        <v>0.75332767762711605</v>
      </c>
      <c r="L58">
        <v>0.79048946724726499</v>
      </c>
      <c r="M58">
        <v>0.829266342571504</v>
      </c>
      <c r="N58">
        <v>0.87338577610762302</v>
      </c>
      <c r="O58">
        <v>0.970359603828713</v>
      </c>
      <c r="P58">
        <v>1.07435994021845</v>
      </c>
      <c r="Q58">
        <v>1.18355725996545</v>
      </c>
      <c r="R58">
        <v>1.30372864407247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0.53328584041073501</v>
      </c>
      <c r="E59">
        <v>0.56276329280161497</v>
      </c>
      <c r="F59">
        <v>0.57536561941059094</v>
      </c>
      <c r="G59">
        <v>0.61110559973715795</v>
      </c>
      <c r="H59">
        <v>0.63118021864852303</v>
      </c>
      <c r="I59">
        <v>0.649982747176304</v>
      </c>
      <c r="J59">
        <v>0.67807870919136504</v>
      </c>
      <c r="K59">
        <v>0.70816663350559605</v>
      </c>
      <c r="L59">
        <v>0.738329992803613</v>
      </c>
      <c r="M59">
        <v>0.76945620931666803</v>
      </c>
      <c r="N59">
        <v>0.80495128598735999</v>
      </c>
      <c r="O59">
        <v>0.883978886753642</v>
      </c>
      <c r="P59">
        <v>0.96860988849555796</v>
      </c>
      <c r="Q59">
        <v>1.05802684351974</v>
      </c>
      <c r="R59">
        <v>1.1564941262542401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0.31462024704796399</v>
      </c>
      <c r="E60">
        <v>0.30703022008189002</v>
      </c>
      <c r="F60">
        <v>0.29597045183134502</v>
      </c>
      <c r="G60">
        <v>0.30465665591115798</v>
      </c>
      <c r="H60">
        <v>0.29974462569564397</v>
      </c>
      <c r="I60">
        <v>0.29497141349422801</v>
      </c>
      <c r="J60">
        <v>0.30377046807121499</v>
      </c>
      <c r="K60">
        <v>0.31238471662878298</v>
      </c>
      <c r="L60">
        <v>0.323880130291122</v>
      </c>
      <c r="M60">
        <v>0.33934152779180499</v>
      </c>
      <c r="N60">
        <v>0.35317071708761899</v>
      </c>
      <c r="O60">
        <v>0.37910510705195199</v>
      </c>
      <c r="P60">
        <v>0.40629866519388003</v>
      </c>
      <c r="Q60">
        <v>0.43316243079280897</v>
      </c>
      <c r="R60">
        <v>0.46263062655159498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0.366546248627725</v>
      </c>
      <c r="E61">
        <v>0.37521424001713799</v>
      </c>
      <c r="F61">
        <v>0.379069329965466</v>
      </c>
      <c r="G61">
        <v>0.39778056953902502</v>
      </c>
      <c r="H61">
        <v>0.40603342729347902</v>
      </c>
      <c r="I61">
        <v>0.410529294958695</v>
      </c>
      <c r="J61">
        <v>0.41924228566045901</v>
      </c>
      <c r="K61">
        <v>0.42892117511672101</v>
      </c>
      <c r="L61">
        <v>0.43862254916083898</v>
      </c>
      <c r="M61">
        <v>0.44837898258592501</v>
      </c>
      <c r="N61">
        <v>0.45981826446197699</v>
      </c>
      <c r="O61">
        <v>0.48666453069577098</v>
      </c>
      <c r="P61">
        <v>0.515464747581314</v>
      </c>
      <c r="Q61">
        <v>0.54624175900113703</v>
      </c>
      <c r="R61">
        <v>0.58007126452463498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4.6315933872808701</v>
      </c>
      <c r="E62">
        <v>5.04155096934028</v>
      </c>
      <c r="F62">
        <v>5.2243746974562697</v>
      </c>
      <c r="G62">
        <v>5.6197777850737998</v>
      </c>
      <c r="H62">
        <v>5.9042876123727499</v>
      </c>
      <c r="I62">
        <v>6.2368687196715999</v>
      </c>
      <c r="J62">
        <v>6.6789061708938</v>
      </c>
      <c r="K62">
        <v>7.1501488637949304</v>
      </c>
      <c r="L62">
        <v>7.6258833023375701</v>
      </c>
      <c r="M62">
        <v>8.1255714960225198</v>
      </c>
      <c r="N62">
        <v>8.69198845749691</v>
      </c>
      <c r="O62">
        <v>9.9402359058204599</v>
      </c>
      <c r="P62">
        <v>11.2997701275068</v>
      </c>
      <c r="Q62">
        <v>12.757635866393001</v>
      </c>
      <c r="R62">
        <v>14.3867319179394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1.4821098839298801</v>
      </c>
      <c r="E63">
        <v>1.61329631018889</v>
      </c>
      <c r="F63">
        <v>1.67179990318601</v>
      </c>
      <c r="G63">
        <v>1.7983288912236199</v>
      </c>
      <c r="H63">
        <v>1.88937203595928</v>
      </c>
      <c r="I63">
        <v>1.9957979902949099</v>
      </c>
      <c r="J63">
        <v>2.1372499746860201</v>
      </c>
      <c r="K63">
        <v>2.28804763641438</v>
      </c>
      <c r="L63">
        <v>2.4402826567480198</v>
      </c>
      <c r="M63">
        <v>2.6001828787272099</v>
      </c>
      <c r="N63">
        <v>2.78143630639901</v>
      </c>
      <c r="O63">
        <v>3.18087548986255</v>
      </c>
      <c r="P63">
        <v>3.6159264408021898</v>
      </c>
      <c r="Q63">
        <v>4.0824434772457696</v>
      </c>
      <c r="R63">
        <v>4.6037542137406096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0.64936428686496905</v>
      </c>
      <c r="E64">
        <v>0.68130811265483604</v>
      </c>
      <c r="F64">
        <v>0.69420586322405098</v>
      </c>
      <c r="G64">
        <v>0.72337855363251202</v>
      </c>
      <c r="H64">
        <v>0.74287054220592597</v>
      </c>
      <c r="I64">
        <v>0.76406550951296204</v>
      </c>
      <c r="J64">
        <v>0.79641065235227204</v>
      </c>
      <c r="K64">
        <v>0.83066789069285796</v>
      </c>
      <c r="L64">
        <v>0.86474134215500098</v>
      </c>
      <c r="M64">
        <v>0.89994343381981001</v>
      </c>
      <c r="N64">
        <v>0.93974926317917096</v>
      </c>
      <c r="O64">
        <v>1.0263910568410599</v>
      </c>
      <c r="P64">
        <v>1.1187538777850701</v>
      </c>
      <c r="Q64">
        <v>1.2154160504361899</v>
      </c>
      <c r="R64">
        <v>1.3212403639453001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DEU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5.92350707396763E-2</v>
      </c>
      <c r="E70" s="5">
        <f t="shared" ref="E70:G76" si="28">(D70+F70)/2</f>
        <v>3.1513057633507792E-2</v>
      </c>
      <c r="F70" s="5">
        <f t="shared" si="21"/>
        <v>3.7910445273392833E-3</v>
      </c>
      <c r="G70" s="5">
        <f t="shared" si="28"/>
        <v>3.0802236784631676E-3</v>
      </c>
      <c r="H70" s="5">
        <f t="shared" si="22"/>
        <v>2.3694028295870519E-3</v>
      </c>
      <c r="I70" s="5">
        <f t="shared" si="23"/>
        <v>2.0732274758886705E-3</v>
      </c>
      <c r="J70" s="5">
        <f t="shared" si="23"/>
        <v>1.777052122190289E-3</v>
      </c>
      <c r="K70" s="5">
        <f t="shared" si="23"/>
        <v>1.4808767684919076E-3</v>
      </c>
      <c r="L70" s="5">
        <f t="shared" si="24"/>
        <v>1.1847014147935259E-3</v>
      </c>
      <c r="M70" s="5">
        <f t="shared" si="25"/>
        <v>1.1254663440538495E-3</v>
      </c>
      <c r="N70" s="5">
        <f t="shared" si="25"/>
        <v>1.0662312733141733E-3</v>
      </c>
      <c r="O70" s="5">
        <f t="shared" si="25"/>
        <v>9.4776113183482082E-4</v>
      </c>
      <c r="P70" s="5">
        <f t="shared" si="25"/>
        <v>8.292909903554682E-4</v>
      </c>
      <c r="Q70" s="5">
        <f t="shared" si="25"/>
        <v>7.1082084887611559E-4</v>
      </c>
      <c r="R70" s="5">
        <f t="shared" si="26"/>
        <v>5.9235070739676297E-4</v>
      </c>
      <c r="S70" s="5"/>
      <c r="T70" s="5"/>
      <c r="U70" s="5"/>
      <c r="V70" s="5"/>
      <c r="W70" s="5"/>
      <c r="X70" s="5" t="s">
        <v>86</v>
      </c>
      <c r="Y70" s="77" t="str">
        <f t="shared" si="27"/>
        <v>DEU</v>
      </c>
      <c r="Z70" s="5">
        <f>F70/MAX(F$69:F$70)</f>
        <v>3.7910445273392833E-3</v>
      </c>
      <c r="AA70" s="5">
        <f>H70/MAX(H$69:H$70)</f>
        <v>2.3694028295870519E-3</v>
      </c>
      <c r="AB70" s="5">
        <f>L70/MAX(L$69:L$70)</f>
        <v>1.1847014147935259E-3</v>
      </c>
      <c r="AC70" s="5">
        <f>Q70/MAX(Q$69:Q$70)</f>
        <v>7.1082084887611559E-4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3.3938969724259802E-4</v>
      </c>
      <c r="E71" s="5">
        <f t="shared" si="28"/>
        <v>1.7266450847217176E-4</v>
      </c>
      <c r="F71" s="5">
        <f t="shared" si="21"/>
        <v>5.9393197017454663E-6</v>
      </c>
      <c r="G71" s="5">
        <f t="shared" si="28"/>
        <v>7.2120310664052083E-6</v>
      </c>
      <c r="H71" s="5">
        <f t="shared" si="22"/>
        <v>8.4847424310649502E-6</v>
      </c>
      <c r="I71" s="5">
        <f t="shared" si="23"/>
        <v>9.3332166741714437E-6</v>
      </c>
      <c r="J71" s="5">
        <f t="shared" si="23"/>
        <v>1.0181690917277939E-5</v>
      </c>
      <c r="K71" s="5">
        <f t="shared" si="23"/>
        <v>1.1030165160384436E-5</v>
      </c>
      <c r="L71" s="5">
        <f t="shared" si="24"/>
        <v>1.1878639403490929E-5</v>
      </c>
      <c r="M71" s="5">
        <f t="shared" si="25"/>
        <v>1.1369554857627032E-5</v>
      </c>
      <c r="N71" s="5">
        <f t="shared" si="25"/>
        <v>1.0860470311763136E-5</v>
      </c>
      <c r="O71" s="5">
        <f t="shared" si="25"/>
        <v>9.8423012200353428E-6</v>
      </c>
      <c r="P71" s="5">
        <f t="shared" si="25"/>
        <v>8.8241321283075479E-6</v>
      </c>
      <c r="Q71" s="5">
        <f t="shared" si="25"/>
        <v>7.8059630365797547E-6</v>
      </c>
      <c r="R71" s="5">
        <f t="shared" si="26"/>
        <v>6.7877939448519607E-6</v>
      </c>
      <c r="S71" s="5"/>
      <c r="T71" s="5"/>
      <c r="U71" s="5"/>
      <c r="V71" s="5"/>
      <c r="W71" s="5"/>
      <c r="X71" s="5" t="s">
        <v>97</v>
      </c>
      <c r="Y71" s="77" t="str">
        <f t="shared" si="27"/>
        <v>DEU</v>
      </c>
      <c r="Z71" s="5">
        <f t="shared" ref="Z71:Z76" si="29">F71/MAX(F$71:F$76)</f>
        <v>1.0558790580880828E-4</v>
      </c>
      <c r="AA71" s="5">
        <f t="shared" ref="AA71:AA76" si="30">H71/MAX(H$71:H$76)</f>
        <v>1.0442759915156862E-4</v>
      </c>
      <c r="AB71" s="5">
        <f t="shared" ref="AB71:AB76" si="31">L71/MAX(L$71:L$76)</f>
        <v>2.3757278806981859E-5</v>
      </c>
      <c r="AC71" s="5">
        <f t="shared" ref="AC71:AC76" si="32">Q71/MAX(Q$71:Q$76)</f>
        <v>2.4242121231614145E-6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4.5385607878031697E-5</v>
      </c>
      <c r="E72" s="5">
        <f t="shared" si="28"/>
        <v>2.344450306949575E-5</v>
      </c>
      <c r="F72" s="5">
        <f t="shared" si="21"/>
        <v>1.5033982609598E-6</v>
      </c>
      <c r="G72" s="5">
        <f t="shared" si="28"/>
        <v>1.8863393274306924E-6</v>
      </c>
      <c r="H72" s="5">
        <f t="shared" si="22"/>
        <v>2.2692803939015848E-6</v>
      </c>
      <c r="I72" s="5">
        <f t="shared" si="23"/>
        <v>2.8366004923769811E-6</v>
      </c>
      <c r="J72" s="5">
        <f t="shared" si="23"/>
        <v>3.403920590852377E-6</v>
      </c>
      <c r="K72" s="5">
        <f t="shared" si="23"/>
        <v>3.9712406893277728E-6</v>
      </c>
      <c r="L72" s="5">
        <f t="shared" si="24"/>
        <v>4.5385607878031696E-6</v>
      </c>
      <c r="M72" s="5">
        <f t="shared" si="25"/>
        <v>4.4024039641690745E-6</v>
      </c>
      <c r="N72" s="5">
        <f t="shared" si="25"/>
        <v>4.2662471405349795E-6</v>
      </c>
      <c r="O72" s="5">
        <f t="shared" si="25"/>
        <v>3.9939334932667894E-6</v>
      </c>
      <c r="P72" s="5">
        <f t="shared" si="25"/>
        <v>3.7216198459985993E-6</v>
      </c>
      <c r="Q72" s="5">
        <f t="shared" si="25"/>
        <v>3.4493061987304092E-6</v>
      </c>
      <c r="R72" s="5">
        <f t="shared" si="26"/>
        <v>3.1769925514622191E-6</v>
      </c>
      <c r="S72" s="5"/>
      <c r="T72" s="5"/>
      <c r="U72" s="5"/>
      <c r="V72" s="5"/>
      <c r="W72" s="5"/>
      <c r="X72" s="5" t="s">
        <v>98</v>
      </c>
      <c r="Y72" s="77" t="str">
        <f t="shared" si="27"/>
        <v>DEU</v>
      </c>
      <c r="Z72" s="5">
        <f t="shared" si="29"/>
        <v>2.6727080194840891E-5</v>
      </c>
      <c r="AA72" s="5">
        <f t="shared" si="30"/>
        <v>2.7929604848019505E-5</v>
      </c>
      <c r="AB72" s="5">
        <f t="shared" si="31"/>
        <v>9.0771215756063391E-6</v>
      </c>
      <c r="AC72" s="5">
        <f t="shared" si="32"/>
        <v>1.0712131051957792E-6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3.5634414714403699E-5</v>
      </c>
      <c r="E73" s="5">
        <f t="shared" si="28"/>
        <v>3.5634414714403699E-5</v>
      </c>
      <c r="F73" s="5">
        <f t="shared" si="21"/>
        <v>3.5634414714403699E-5</v>
      </c>
      <c r="G73" s="5">
        <f t="shared" si="28"/>
        <v>3.5634414714403699E-5</v>
      </c>
      <c r="H73" s="5">
        <f t="shared" si="22"/>
        <v>3.5634414714403699E-5</v>
      </c>
      <c r="I73" s="5">
        <f t="shared" si="23"/>
        <v>3.5634414714403699E-5</v>
      </c>
      <c r="J73" s="5">
        <f t="shared" si="23"/>
        <v>3.5634414714403699E-5</v>
      </c>
      <c r="K73" s="5">
        <f t="shared" si="23"/>
        <v>3.5634414714403699E-5</v>
      </c>
      <c r="L73" s="5">
        <f t="shared" si="24"/>
        <v>3.5634414714403699E-5</v>
      </c>
      <c r="M73" s="5">
        <f t="shared" si="25"/>
        <v>3.527807056725966E-5</v>
      </c>
      <c r="N73" s="5">
        <f t="shared" si="25"/>
        <v>3.4921726420115629E-5</v>
      </c>
      <c r="O73" s="5">
        <f t="shared" si="25"/>
        <v>3.4209038125827552E-5</v>
      </c>
      <c r="P73" s="5">
        <f t="shared" si="25"/>
        <v>3.3496349831539475E-5</v>
      </c>
      <c r="Q73" s="5">
        <f t="shared" si="25"/>
        <v>3.2783661537251405E-5</v>
      </c>
      <c r="R73" s="5">
        <f t="shared" si="26"/>
        <v>3.2070973242963328E-5</v>
      </c>
      <c r="S73" s="5"/>
      <c r="T73" s="5"/>
      <c r="U73" s="5"/>
      <c r="V73" s="5"/>
      <c r="W73" s="5"/>
      <c r="X73" s="5" t="s">
        <v>89</v>
      </c>
      <c r="Y73" s="77" t="str">
        <f t="shared" si="27"/>
        <v>DEU</v>
      </c>
      <c r="Z73" s="5">
        <f t="shared" si="29"/>
        <v>6.3350070603384353E-4</v>
      </c>
      <c r="AA73" s="5">
        <f t="shared" si="30"/>
        <v>4.3857741186958396E-4</v>
      </c>
      <c r="AB73" s="5">
        <f t="shared" si="31"/>
        <v>7.1268829428807398E-5</v>
      </c>
      <c r="AC73" s="5">
        <f t="shared" si="32"/>
        <v>1.0181261346972485E-5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DEU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1.0922383993138199E-2</v>
      </c>
      <c r="E75" s="5">
        <f t="shared" si="28"/>
        <v>5.5465231215154915E-3</v>
      </c>
      <c r="F75" s="5">
        <f t="shared" si="21"/>
        <v>1.7066224989278436E-4</v>
      </c>
      <c r="G75" s="5">
        <f t="shared" si="28"/>
        <v>2.082079448691969E-4</v>
      </c>
      <c r="H75" s="5">
        <f t="shared" si="22"/>
        <v>2.4575363984560941E-4</v>
      </c>
      <c r="I75" s="5">
        <f t="shared" si="23"/>
        <v>5.1198674967835301E-4</v>
      </c>
      <c r="J75" s="5">
        <f t="shared" si="23"/>
        <v>7.7821985951109665E-4</v>
      </c>
      <c r="K75" s="5">
        <f t="shared" si="23"/>
        <v>1.0444529693438402E-3</v>
      </c>
      <c r="L75" s="5">
        <f t="shared" si="24"/>
        <v>1.3106860791765838E-3</v>
      </c>
      <c r="M75" s="5">
        <f t="shared" si="25"/>
        <v>2.2718558705727455E-3</v>
      </c>
      <c r="N75" s="5">
        <f t="shared" si="25"/>
        <v>3.2330256619689073E-3</v>
      </c>
      <c r="O75" s="5">
        <f t="shared" si="25"/>
        <v>5.1553652447612307E-3</v>
      </c>
      <c r="P75" s="5">
        <f t="shared" si="25"/>
        <v>7.0777048275535524E-3</v>
      </c>
      <c r="Q75" s="5">
        <f t="shared" si="25"/>
        <v>9.0000444103458775E-3</v>
      </c>
      <c r="R75" s="5">
        <f t="shared" si="26"/>
        <v>1.0922383993138199E-2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DEU</v>
      </c>
      <c r="Z75" s="5">
        <f t="shared" si="29"/>
        <v>3.0339955536494998E-3</v>
      </c>
      <c r="AA75" s="5">
        <f t="shared" si="30"/>
        <v>3.0246601827151926E-3</v>
      </c>
      <c r="AB75" s="5">
        <f t="shared" si="31"/>
        <v>2.6213721583531677E-3</v>
      </c>
      <c r="AC75" s="5">
        <f t="shared" si="32"/>
        <v>2.7950448479335021E-3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8.9962622253700594E-2</v>
      </c>
      <c r="E76" s="5">
        <f t="shared" si="28"/>
        <v>4.7792643072278443E-2</v>
      </c>
      <c r="F76" s="5">
        <f t="shared" si="21"/>
        <v>5.6226638908562871E-3</v>
      </c>
      <c r="G76" s="5">
        <f t="shared" si="28"/>
        <v>8.4339958362844303E-3</v>
      </c>
      <c r="H76" s="5">
        <f t="shared" si="22"/>
        <v>1.1245327781712574E-2</v>
      </c>
      <c r="I76" s="5">
        <f t="shared" si="23"/>
        <v>1.5462325699854789E-2</v>
      </c>
      <c r="J76" s="5">
        <f t="shared" si="23"/>
        <v>1.9679323617997006E-2</v>
      </c>
      <c r="K76" s="5">
        <f t="shared" si="23"/>
        <v>2.3896321536139218E-2</v>
      </c>
      <c r="L76" s="5">
        <f t="shared" si="24"/>
        <v>2.8113319454281437E-2</v>
      </c>
      <c r="M76" s="5">
        <f t="shared" si="25"/>
        <v>2.8113319454281437E-2</v>
      </c>
      <c r="N76" s="5">
        <f t="shared" si="25"/>
        <v>2.811331945428144E-2</v>
      </c>
      <c r="O76" s="5">
        <f t="shared" si="25"/>
        <v>2.8113319454281437E-2</v>
      </c>
      <c r="P76" s="5">
        <f t="shared" si="25"/>
        <v>2.8113319454281437E-2</v>
      </c>
      <c r="Q76" s="5">
        <f t="shared" si="25"/>
        <v>2.811331945428144E-2</v>
      </c>
      <c r="R76" s="5">
        <f t="shared" si="26"/>
        <v>2.8113319454281437E-2</v>
      </c>
      <c r="S76" s="5"/>
      <c r="T76" s="5"/>
      <c r="U76" s="5"/>
      <c r="V76" s="5"/>
      <c r="W76" s="5"/>
      <c r="X76" s="5" t="s">
        <v>92</v>
      </c>
      <c r="Y76" s="77" t="str">
        <f>Y75</f>
        <v>DEU</v>
      </c>
      <c r="Z76" s="5">
        <f t="shared" si="29"/>
        <v>9.9958469170778441E-2</v>
      </c>
      <c r="AA76" s="5">
        <f t="shared" si="30"/>
        <v>0.13840403423646244</v>
      </c>
      <c r="AB76" s="5">
        <f t="shared" si="31"/>
        <v>5.6226638908562873E-2</v>
      </c>
      <c r="AC76" s="5">
        <f t="shared" si="32"/>
        <v>8.7308445510190808E-3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2.5054230215085838</v>
      </c>
      <c r="E78" s="39">
        <f t="shared" si="33"/>
        <v>2.2193364353573584</v>
      </c>
      <c r="F78" s="39">
        <f t="shared" si="33"/>
        <v>2.0850839707359716</v>
      </c>
      <c r="G78" s="39">
        <f t="shared" si="33"/>
        <v>1.9186893135251724</v>
      </c>
      <c r="H78" s="39">
        <f t="shared" si="33"/>
        <v>1.8172759584867451</v>
      </c>
      <c r="I78" s="39">
        <f t="shared" si="33"/>
        <v>1.7149547336949431</v>
      </c>
      <c r="J78" s="39">
        <f t="shared" si="33"/>
        <v>1.5779197758910273</v>
      </c>
      <c r="K78" s="39">
        <f t="shared" si="33"/>
        <v>1.450781056180148</v>
      </c>
      <c r="L78" s="39">
        <f t="shared" si="33"/>
        <v>1.3390758784487666</v>
      </c>
      <c r="M78" s="39">
        <f t="shared" si="33"/>
        <v>1.236359711402335</v>
      </c>
      <c r="N78" s="39">
        <f t="shared" si="33"/>
        <v>1.1337355993344835</v>
      </c>
      <c r="O78" s="39">
        <f t="shared" si="33"/>
        <v>0.95024272236774665</v>
      </c>
      <c r="P78" s="39">
        <f t="shared" si="33"/>
        <v>0.79968924068574376</v>
      </c>
      <c r="Q78" s="39">
        <f t="shared" si="33"/>
        <v>0.6774314589233873</v>
      </c>
      <c r="R78" s="39">
        <f t="shared" si="33"/>
        <v>0.57315991550085199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0.3463849940779008</v>
      </c>
      <c r="E79" s="39">
        <f t="shared" si="34"/>
        <v>0.15901863395033433</v>
      </c>
      <c r="F79" s="39">
        <f t="shared" si="34"/>
        <v>1.7980873633966936E-2</v>
      </c>
      <c r="G79" s="39">
        <f t="shared" si="34"/>
        <v>2.3368725012033749E-2</v>
      </c>
      <c r="H79" s="39">
        <f t="shared" si="34"/>
        <v>2.8511961128432965E-2</v>
      </c>
      <c r="I79" s="39">
        <f t="shared" si="34"/>
        <v>3.6154719533154231E-2</v>
      </c>
      <c r="J79" s="39">
        <f t="shared" si="34"/>
        <v>4.0651079124538532E-2</v>
      </c>
      <c r="K79" s="39">
        <f t="shared" si="34"/>
        <v>4.3473153360662889E-2</v>
      </c>
      <c r="L79" s="39">
        <f t="shared" si="34"/>
        <v>4.527941517792948E-2</v>
      </c>
      <c r="M79" s="39">
        <f t="shared" si="34"/>
        <v>4.0795433377646316E-2</v>
      </c>
      <c r="N79" s="39">
        <f t="shared" si="34"/>
        <v>3.6298773809211725E-2</v>
      </c>
      <c r="O79" s="39">
        <f t="shared" si="34"/>
        <v>2.8438290471762606E-2</v>
      </c>
      <c r="P79" s="39">
        <f t="shared" si="34"/>
        <v>2.2297371198807321E-2</v>
      </c>
      <c r="Q79" s="39">
        <f t="shared" si="34"/>
        <v>1.7591246296934111E-2</v>
      </c>
      <c r="R79" s="39">
        <f t="shared" si="34"/>
        <v>1.3811403015883345E-2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0.99879227053140096</v>
      </c>
      <c r="G84" s="44">
        <f t="shared" ref="G84:G92" si="35">F109</f>
        <v>0.9949140192797673</v>
      </c>
      <c r="H84" s="45">
        <f>F84-G84</f>
        <v>3.8782512516336576E-3</v>
      </c>
      <c r="I84" s="5"/>
      <c r="J84" s="43">
        <f>J86/(J86+J87)</f>
        <v>0.99878787878787878</v>
      </c>
      <c r="K84" s="44">
        <f t="shared" ref="K84:K92" si="36">H109</f>
        <v>0.99696181295301778</v>
      </c>
      <c r="L84" s="45">
        <f>J84-K84</f>
        <v>1.8260658348610015E-3</v>
      </c>
      <c r="M84" s="5"/>
      <c r="N84" s="5"/>
      <c r="O84" s="43">
        <f>O86/(O86+O87)</f>
        <v>0.9975609756097561</v>
      </c>
      <c r="P84" s="44">
        <f t="shared" ref="P84:P92" si="37">L109</f>
        <v>0.99858416858317212</v>
      </c>
      <c r="Q84" s="45">
        <f>O84-P84</f>
        <v>-1.0231929734160206E-3</v>
      </c>
      <c r="R84" s="5"/>
      <c r="S84" s="5"/>
      <c r="T84" s="43">
        <f>T86/(T86+T87)</f>
        <v>0.99504337050805447</v>
      </c>
      <c r="U84" s="44">
        <f t="shared" ref="U84:U92" si="38">R109</f>
        <v>0.99939196484953796</v>
      </c>
      <c r="V84" s="45">
        <f>T84-U84</f>
        <v>-4.3485943414834916E-3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1.2077294685990338E-3</v>
      </c>
      <c r="G85" s="47">
        <f t="shared" si="35"/>
        <v>5.0859807202325927E-3</v>
      </c>
      <c r="H85" s="48">
        <f t="shared" ref="H85:H92" si="39">F85-G85</f>
        <v>-3.8782512516335587E-3</v>
      </c>
      <c r="I85" s="10"/>
      <c r="J85" s="46">
        <f>J87/(J86+J87)</f>
        <v>1.2121212121212119E-3</v>
      </c>
      <c r="K85" s="47">
        <f t="shared" si="36"/>
        <v>3.0381870469821507E-3</v>
      </c>
      <c r="L85" s="48">
        <f t="shared" ref="L85:L92" si="40">J85-K85</f>
        <v>-1.8260658348609388E-3</v>
      </c>
      <c r="M85" s="10"/>
      <c r="N85" s="10"/>
      <c r="O85" s="46">
        <f>O87/(O86+O87)</f>
        <v>2.4390243902439024E-3</v>
      </c>
      <c r="P85" s="47">
        <f t="shared" si="37"/>
        <v>1.4158314168278225E-3</v>
      </c>
      <c r="Q85" s="48">
        <f t="shared" ref="Q85:Q92" si="41">O85-P85</f>
        <v>1.02319297341608E-3</v>
      </c>
      <c r="R85" s="10"/>
      <c r="S85" s="10"/>
      <c r="T85" s="46">
        <f>T87/(T86+T87)</f>
        <v>4.9566294919454771E-3</v>
      </c>
      <c r="U85" s="47">
        <f t="shared" si="38"/>
        <v>6.0803515046208749E-4</v>
      </c>
      <c r="V85" s="48">
        <f t="shared" ref="V85:V92" si="42">T85-U85</f>
        <v>4.3485943414833892E-3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0.95606936416184973</v>
      </c>
      <c r="G86" s="44">
        <f t="shared" si="35"/>
        <v>0.9299338418549804</v>
      </c>
      <c r="H86" s="45">
        <f t="shared" si="39"/>
        <v>2.613552230686933E-2</v>
      </c>
      <c r="I86" s="5"/>
      <c r="J86" s="73">
        <f>H18/SUM(H18:H24)</f>
        <v>0.95813953488372117</v>
      </c>
      <c r="K86" s="44">
        <f t="shared" si="36"/>
        <v>0.95914472083105651</v>
      </c>
      <c r="L86" s="45">
        <f t="shared" si="40"/>
        <v>-1.0051859473353408E-3</v>
      </c>
      <c r="M86" s="5"/>
      <c r="N86" s="5"/>
      <c r="O86" s="73">
        <f>I18/SUM(I18:I24)</f>
        <v>0.96009389671361511</v>
      </c>
      <c r="P86" s="44">
        <f t="shared" si="37"/>
        <v>0.95882053689222468</v>
      </c>
      <c r="Q86" s="45">
        <f t="shared" si="41"/>
        <v>1.2733598213904296E-3</v>
      </c>
      <c r="R86" s="5"/>
      <c r="S86" s="5"/>
      <c r="T86" s="49">
        <f>J18/SUM(J18:J24)</f>
        <v>0.968636911942099</v>
      </c>
      <c r="U86" s="44">
        <f t="shared" si="38"/>
        <v>0.88199207727925166</v>
      </c>
      <c r="V86" s="45">
        <f t="shared" si="42"/>
        <v>8.6644834662847336E-2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1.1560693641618498E-3</v>
      </c>
      <c r="G87" s="47">
        <f t="shared" si="35"/>
        <v>4.7538033429161044E-3</v>
      </c>
      <c r="H87" s="48">
        <f t="shared" si="39"/>
        <v>-3.5977339787542544E-3</v>
      </c>
      <c r="I87" s="10"/>
      <c r="J87" s="74">
        <f>H19/SUM(H18:H24)</f>
        <v>1.1627906976744188E-3</v>
      </c>
      <c r="K87" s="47">
        <f t="shared" si="36"/>
        <v>2.9229415100451329E-3</v>
      </c>
      <c r="L87" s="48">
        <f t="shared" si="40"/>
        <v>-1.7601508123707141E-3</v>
      </c>
      <c r="M87" s="10"/>
      <c r="N87" s="10"/>
      <c r="O87" s="74">
        <f>I19/SUM(I18:I24)</f>
        <v>2.3474178403755873E-3</v>
      </c>
      <c r="P87" s="47">
        <f t="shared" si="37"/>
        <v>1.359452995492451E-3</v>
      </c>
      <c r="Q87" s="48">
        <f t="shared" si="41"/>
        <v>9.8796484488313636E-4</v>
      </c>
      <c r="R87" s="10"/>
      <c r="S87" s="10"/>
      <c r="T87" s="50">
        <f>J19/SUM(J18:J24)</f>
        <v>4.8250904704463214E-3</v>
      </c>
      <c r="U87" s="47">
        <f t="shared" si="38"/>
        <v>5.3660846222192517E-4</v>
      </c>
      <c r="V87" s="48">
        <f t="shared" si="42"/>
        <v>4.2884820082243966E-3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1.1560693641618498E-3</v>
      </c>
      <c r="G88" s="51">
        <f t="shared" si="35"/>
        <v>1.7341800753671371E-3</v>
      </c>
      <c r="H88" s="45">
        <f t="shared" si="39"/>
        <v>-5.7811071120528732E-4</v>
      </c>
      <c r="I88" s="5"/>
      <c r="J88" s="80">
        <f>H20/SUM(H18:H24)</f>
        <v>1.1627906976744188E-3</v>
      </c>
      <c r="K88" s="51">
        <f t="shared" si="36"/>
        <v>1.1834541428255368E-3</v>
      </c>
      <c r="L88" s="45">
        <f t="shared" si="40"/>
        <v>-2.0663445151117982E-5</v>
      </c>
      <c r="M88" s="5"/>
      <c r="N88" s="5"/>
      <c r="O88" s="73">
        <f>I20/SUM(I18:I24)</f>
        <v>1.1737089201877937E-3</v>
      </c>
      <c r="P88" s="51">
        <f t="shared" si="37"/>
        <v>6.5180000149983814E-4</v>
      </c>
      <c r="Q88" s="45">
        <f t="shared" si="41"/>
        <v>5.2190891868795553E-4</v>
      </c>
      <c r="R88" s="5"/>
      <c r="S88" s="5"/>
      <c r="T88" s="49">
        <f>J20/SUM(J18:J24)</f>
        <v>1.2062726176115804E-3</v>
      </c>
      <c r="U88" s="51">
        <f t="shared" si="38"/>
        <v>3.1773170836847919E-4</v>
      </c>
      <c r="V88" s="45">
        <f t="shared" si="42"/>
        <v>8.8854090924310111E-4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4.6242774566473991E-3</v>
      </c>
      <c r="G89" s="51">
        <f t="shared" si="35"/>
        <v>3.2249143751557617E-3</v>
      </c>
      <c r="H89" s="45">
        <f t="shared" si="39"/>
        <v>1.3993630814916375E-3</v>
      </c>
      <c r="I89" s="5"/>
      <c r="J89" s="80">
        <f>H21/SUM(H18:H24)</f>
        <v>3.4883720930232562E-3</v>
      </c>
      <c r="K89" s="51">
        <f t="shared" si="36"/>
        <v>2.9553359402784045E-3</v>
      </c>
      <c r="L89" s="45">
        <f t="shared" si="40"/>
        <v>5.3303615274485168E-4</v>
      </c>
      <c r="M89" s="5"/>
      <c r="N89" s="5"/>
      <c r="O89" s="73">
        <f>I21/SUM(I18:I24)</f>
        <v>3.5211267605633808E-3</v>
      </c>
      <c r="P89" s="51">
        <f t="shared" si="37"/>
        <v>2.9502881283842153E-3</v>
      </c>
      <c r="Q89" s="45">
        <f t="shared" si="41"/>
        <v>5.7083863217916551E-4</v>
      </c>
      <c r="R89" s="5"/>
      <c r="S89" s="5"/>
      <c r="T89" s="49">
        <f>J21/SUM(J18:J24)</f>
        <v>1.2062726176115804E-3</v>
      </c>
      <c r="U89" s="51">
        <f t="shared" si="38"/>
        <v>2.3231393351104404E-3</v>
      </c>
      <c r="V89" s="45">
        <f t="shared" si="42"/>
        <v>-1.11686671749886E-3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3.6383367928140009E-2</v>
      </c>
      <c r="H90" s="45">
        <f t="shared" si="39"/>
        <v>-3.6383367928140009E-2</v>
      </c>
      <c r="I90" s="5"/>
      <c r="J90" s="80">
        <f>H22/SUM(H18:H24)</f>
        <v>0</v>
      </c>
      <c r="K90" s="51">
        <f t="shared" si="36"/>
        <v>1.8670552630148041E-2</v>
      </c>
      <c r="L90" s="45">
        <f t="shared" si="40"/>
        <v>-1.8670552630148041E-2</v>
      </c>
      <c r="M90" s="5"/>
      <c r="N90" s="5"/>
      <c r="O90" s="73">
        <f>I22/SUM(I18:I24)</f>
        <v>0</v>
      </c>
      <c r="P90" s="51">
        <f t="shared" si="37"/>
        <v>9.326011730040067E-3</v>
      </c>
      <c r="Q90" s="45">
        <f t="shared" si="41"/>
        <v>-9.326011730040067E-3</v>
      </c>
      <c r="R90" s="5"/>
      <c r="S90" s="5"/>
      <c r="T90" s="49">
        <f>J22/SUM(J18:J24)</f>
        <v>0</v>
      </c>
      <c r="U90" s="51">
        <f t="shared" si="38"/>
        <v>1.1896803416865807E-2</v>
      </c>
      <c r="V90" s="45">
        <f t="shared" si="42"/>
        <v>-1.1896803416865807E-2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2.7745664739884393E-2</v>
      </c>
      <c r="G91" s="51">
        <f t="shared" si="35"/>
        <v>2.1938593723199243E-2</v>
      </c>
      <c r="H91" s="45">
        <f t="shared" si="39"/>
        <v>5.8070710166851502E-3</v>
      </c>
      <c r="I91" s="5"/>
      <c r="J91" s="80">
        <f>H23/SUM(H18:H24)</f>
        <v>2.6744186046511631E-2</v>
      </c>
      <c r="K91" s="51">
        <f t="shared" si="36"/>
        <v>1.3845025651886196E-2</v>
      </c>
      <c r="L91" s="45">
        <f t="shared" si="40"/>
        <v>1.2899160394625435E-2</v>
      </c>
      <c r="M91" s="5"/>
      <c r="N91" s="5"/>
      <c r="O91" s="73">
        <f>I23/SUM(I18:I24)</f>
        <v>2.4647887323943667E-2</v>
      </c>
      <c r="P91" s="51">
        <f t="shared" si="37"/>
        <v>2.4899964633627862E-2</v>
      </c>
      <c r="Q91" s="45">
        <f t="shared" si="41"/>
        <v>-2.5207730968419481E-4</v>
      </c>
      <c r="R91" s="5"/>
      <c r="S91" s="5"/>
      <c r="T91" s="49">
        <f>J23/SUM(J18:J24)</f>
        <v>1.8094089264173704E-2</v>
      </c>
      <c r="U91" s="51">
        <f t="shared" si="38"/>
        <v>9.4828822028700271E-2</v>
      </c>
      <c r="V91" s="45">
        <f t="shared" si="42"/>
        <v>-7.6734732764526567E-2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9.2485549132947983E-3</v>
      </c>
      <c r="G92" s="51">
        <f t="shared" si="35"/>
        <v>2.0312987002413592E-3</v>
      </c>
      <c r="H92" s="45">
        <f t="shared" si="39"/>
        <v>7.2172562130534395E-3</v>
      </c>
      <c r="I92" s="5"/>
      <c r="J92" s="80">
        <f>H24/SUM(H18:H24)</f>
        <v>9.3023255813953504E-3</v>
      </c>
      <c r="K92" s="51">
        <f t="shared" si="36"/>
        <v>1.2779692937600899E-3</v>
      </c>
      <c r="L92" s="45">
        <f t="shared" si="40"/>
        <v>8.0243562876352609E-3</v>
      </c>
      <c r="M92" s="5"/>
      <c r="N92" s="5"/>
      <c r="O92" s="73">
        <f>I24/SUM(I18:I24)</f>
        <v>8.2159624413145546E-3</v>
      </c>
      <c r="P92" s="51">
        <f t="shared" si="37"/>
        <v>1.9919456187307994E-3</v>
      </c>
      <c r="Q92" s="45">
        <f t="shared" si="41"/>
        <v>6.2240168225837552E-3</v>
      </c>
      <c r="R92" s="5"/>
      <c r="S92" s="5"/>
      <c r="T92" s="49">
        <f>J24/SUM(J18:J24)</f>
        <v>6.0313630880579018E-3</v>
      </c>
      <c r="U92" s="51">
        <f t="shared" si="38"/>
        <v>8.1048177694813713E-3</v>
      </c>
      <c r="V92" s="45">
        <f t="shared" si="42"/>
        <v>-2.0734546814234695E-3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1.0000000000000002</v>
      </c>
      <c r="G94" s="45">
        <f>SUM(G86:G92)</f>
        <v>1</v>
      </c>
      <c r="H94" s="5"/>
      <c r="I94" s="5"/>
      <c r="J94" s="45">
        <f>SUM(J86:J92)</f>
        <v>1.0000000000000002</v>
      </c>
      <c r="K94" s="45">
        <f>SUM(K86:K92)</f>
        <v>0.99999999999999989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0.99999999999999989</v>
      </c>
      <c r="U94" s="45">
        <f>SUM(U86:U92)</f>
        <v>0.99999999999999989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0.91831901465115717</v>
      </c>
      <c r="E109" s="58">
        <f t="shared" si="43"/>
        <v>0.95770461900312853</v>
      </c>
      <c r="F109" s="58">
        <f t="shared" si="43"/>
        <v>0.9949140192797673</v>
      </c>
      <c r="G109" s="58">
        <f t="shared" si="43"/>
        <v>0.99601088706548935</v>
      </c>
      <c r="H109" s="58">
        <f t="shared" si="43"/>
        <v>0.99696181295301778</v>
      </c>
      <c r="I109" s="58">
        <f t="shared" si="43"/>
        <v>0.99738543466847696</v>
      </c>
      <c r="J109" s="58">
        <f t="shared" si="43"/>
        <v>0.99780210106239975</v>
      </c>
      <c r="K109" s="58">
        <f t="shared" si="43"/>
        <v>0.99820133950460754</v>
      </c>
      <c r="L109" s="58">
        <f t="shared" si="43"/>
        <v>0.99858416858317212</v>
      </c>
      <c r="M109" s="58">
        <f t="shared" si="43"/>
        <v>0.99867626945642463</v>
      </c>
      <c r="N109" s="58">
        <f t="shared" si="43"/>
        <v>0.99876710127540791</v>
      </c>
      <c r="O109" s="58">
        <f t="shared" si="43"/>
        <v>0.99894074889696849</v>
      </c>
      <c r="P109" s="58">
        <f t="shared" si="43"/>
        <v>0.99910156620144408</v>
      </c>
      <c r="Q109" s="58">
        <f t="shared" si="43"/>
        <v>0.99925094061579967</v>
      </c>
      <c r="R109" s="58">
        <f t="shared" si="43"/>
        <v>0.99939196484953796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8.1680985348842827E-2</v>
      </c>
      <c r="E110" s="58">
        <f t="shared" si="44"/>
        <v>4.2295380996871572E-2</v>
      </c>
      <c r="F110" s="58">
        <f t="shared" si="44"/>
        <v>5.0859807202325927E-3</v>
      </c>
      <c r="G110" s="58">
        <f t="shared" si="44"/>
        <v>3.9891129345106541E-3</v>
      </c>
      <c r="H110" s="58">
        <f t="shared" si="44"/>
        <v>3.0381870469821507E-3</v>
      </c>
      <c r="I110" s="58">
        <f t="shared" si="44"/>
        <v>2.6145653315229763E-3</v>
      </c>
      <c r="J110" s="58">
        <f t="shared" si="44"/>
        <v>2.1978989376002043E-3</v>
      </c>
      <c r="K110" s="58">
        <f t="shared" si="44"/>
        <v>1.7986604953923616E-3</v>
      </c>
      <c r="L110" s="58">
        <f t="shared" si="44"/>
        <v>1.4158314168278225E-3</v>
      </c>
      <c r="M110" s="58">
        <f t="shared" si="44"/>
        <v>1.3237305435753865E-3</v>
      </c>
      <c r="N110" s="58">
        <f t="shared" si="44"/>
        <v>1.2328987245919902E-3</v>
      </c>
      <c r="O110" s="58">
        <f t="shared" si="44"/>
        <v>1.0592511030314425E-3</v>
      </c>
      <c r="P110" s="58">
        <f t="shared" si="44"/>
        <v>8.9843379855585937E-4</v>
      </c>
      <c r="Q110" s="58">
        <f t="shared" si="44"/>
        <v>7.4905938420033154E-4</v>
      </c>
      <c r="R110" s="58">
        <f t="shared" si="44"/>
        <v>6.0803515046208749E-4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0.87102659046438391</v>
      </c>
      <c r="E111" s="59">
        <f t="shared" si="45"/>
        <v>0.91015200820347553</v>
      </c>
      <c r="F111" s="59">
        <f t="shared" si="45"/>
        <v>0.9299338418549804</v>
      </c>
      <c r="G111" s="59">
        <f t="shared" si="45"/>
        <v>0.94965435266041642</v>
      </c>
      <c r="H111" s="59">
        <f t="shared" si="45"/>
        <v>0.95914472083105651</v>
      </c>
      <c r="I111" s="59">
        <f t="shared" si="45"/>
        <v>0.95627115219067604</v>
      </c>
      <c r="J111" s="59">
        <f t="shared" si="45"/>
        <v>0.95624972210442016</v>
      </c>
      <c r="K111" s="59">
        <f t="shared" si="45"/>
        <v>0.95729499583879485</v>
      </c>
      <c r="L111" s="59">
        <f t="shared" si="45"/>
        <v>0.95882053689222468</v>
      </c>
      <c r="M111" s="59">
        <f t="shared" si="45"/>
        <v>0.94423407499407896</v>
      </c>
      <c r="N111" s="59">
        <f t="shared" si="45"/>
        <v>0.93206976407028186</v>
      </c>
      <c r="O111" s="59">
        <f t="shared" si="45"/>
        <v>0.91329229375800247</v>
      </c>
      <c r="P111" s="59">
        <f t="shared" si="45"/>
        <v>0.89963106268487603</v>
      </c>
      <c r="Q111" s="59">
        <f t="shared" si="45"/>
        <v>0.88943698061743981</v>
      </c>
      <c r="R111" s="59">
        <f t="shared" si="45"/>
        <v>0.88199207727925166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7.747450400033401E-2</v>
      </c>
      <c r="E112" s="59">
        <f t="shared" si="46"/>
        <v>4.0195301545170918E-2</v>
      </c>
      <c r="F112" s="59">
        <f t="shared" si="46"/>
        <v>4.7538033429161044E-3</v>
      </c>
      <c r="G112" s="59">
        <f t="shared" si="46"/>
        <v>3.8034508565195271E-3</v>
      </c>
      <c r="H112" s="59">
        <f t="shared" si="46"/>
        <v>2.9229415100451329E-3</v>
      </c>
      <c r="I112" s="59">
        <f t="shared" si="46"/>
        <v>2.5067875619061261E-3</v>
      </c>
      <c r="J112" s="59">
        <f t="shared" si="46"/>
        <v>2.1063698363192351E-3</v>
      </c>
      <c r="K112" s="59">
        <f t="shared" si="46"/>
        <v>1.7249512931995898E-3</v>
      </c>
      <c r="L112" s="59">
        <f t="shared" si="46"/>
        <v>1.359452995492451E-3</v>
      </c>
      <c r="M112" s="59">
        <f t="shared" si="46"/>
        <v>1.2515682244403745E-3</v>
      </c>
      <c r="N112" s="59">
        <f t="shared" si="46"/>
        <v>1.1505661548979402E-3</v>
      </c>
      <c r="O112" s="59">
        <f t="shared" si="46"/>
        <v>9.6843168188052292E-4</v>
      </c>
      <c r="P112" s="59">
        <f t="shared" si="46"/>
        <v>8.0898577310792861E-4</v>
      </c>
      <c r="Q112" s="59">
        <f t="shared" si="46"/>
        <v>6.6674054524854692E-4</v>
      </c>
      <c r="R112" s="59">
        <f t="shared" si="46"/>
        <v>5.3660846222192517E-4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6.4604002771455598E-3</v>
      </c>
      <c r="E113" s="59">
        <f t="shared" si="47"/>
        <v>6.0922507777754955E-3</v>
      </c>
      <c r="F113" s="59">
        <f t="shared" si="47"/>
        <v>1.7341800753671371E-3</v>
      </c>
      <c r="G113" s="59">
        <f t="shared" si="47"/>
        <v>1.3523022816458083E-3</v>
      </c>
      <c r="H113" s="59">
        <f t="shared" si="47"/>
        <v>1.1834541428255368E-3</v>
      </c>
      <c r="I113" s="59">
        <f t="shared" si="47"/>
        <v>9.400714515999444E-4</v>
      </c>
      <c r="J113" s="59">
        <f t="shared" si="47"/>
        <v>8.0335500803984977E-4</v>
      </c>
      <c r="K113" s="59">
        <f t="shared" si="47"/>
        <v>7.1442145920829641E-4</v>
      </c>
      <c r="L113" s="59">
        <f t="shared" si="47"/>
        <v>6.5180000149983814E-4</v>
      </c>
      <c r="M113" s="59">
        <f t="shared" si="47"/>
        <v>6.1175874246105727E-4</v>
      </c>
      <c r="N113" s="59">
        <f t="shared" si="47"/>
        <v>5.7365116843772525E-4</v>
      </c>
      <c r="O113" s="59">
        <f t="shared" si="47"/>
        <v>5.0103433645401995E-4</v>
      </c>
      <c r="P113" s="59">
        <f t="shared" si="47"/>
        <v>4.354834383505694E-4</v>
      </c>
      <c r="Q113" s="59">
        <f t="shared" si="47"/>
        <v>3.7466215071687951E-4</v>
      </c>
      <c r="R113" s="60">
        <f t="shared" si="47"/>
        <v>3.1773170836847919E-4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4.2072574092194654E-3</v>
      </c>
      <c r="E114" s="59">
        <f t="shared" si="48"/>
        <v>5.0938909316818317E-3</v>
      </c>
      <c r="F114" s="59">
        <f t="shared" si="48"/>
        <v>3.2249143751557617E-3</v>
      </c>
      <c r="G114" s="59">
        <f t="shared" si="48"/>
        <v>2.8546494787892438E-3</v>
      </c>
      <c r="H114" s="59">
        <f t="shared" si="48"/>
        <v>2.9553359402784045E-3</v>
      </c>
      <c r="I114" s="59">
        <f t="shared" si="48"/>
        <v>3.0569855726457519E-3</v>
      </c>
      <c r="J114" s="59">
        <f t="shared" si="48"/>
        <v>2.987243948247089E-3</v>
      </c>
      <c r="K114" s="59">
        <f t="shared" si="48"/>
        <v>2.9966480058390391E-3</v>
      </c>
      <c r="L114" s="59">
        <f t="shared" si="48"/>
        <v>2.9502881283842153E-3</v>
      </c>
      <c r="M114" s="59">
        <f t="shared" si="48"/>
        <v>2.7616415446701983E-3</v>
      </c>
      <c r="N114" s="59">
        <f t="shared" si="48"/>
        <v>2.6680870449726744E-3</v>
      </c>
      <c r="O114" s="59">
        <f t="shared" si="48"/>
        <v>2.5776173001912147E-3</v>
      </c>
      <c r="P114" s="59">
        <f t="shared" si="48"/>
        <v>2.4885258616376845E-3</v>
      </c>
      <c r="Q114" s="59">
        <f t="shared" si="48"/>
        <v>2.41258594289211E-3</v>
      </c>
      <c r="R114" s="60">
        <f t="shared" si="48"/>
        <v>2.3231393351104404E-3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2.088931616830692E-3</v>
      </c>
      <c r="E115" s="59">
        <f t="shared" si="49"/>
        <v>4.2421270858883191E-3</v>
      </c>
      <c r="F115" s="59">
        <f t="shared" si="49"/>
        <v>3.6383367928140009E-2</v>
      </c>
      <c r="G115" s="59">
        <f t="shared" si="49"/>
        <v>2.4227238585294918E-2</v>
      </c>
      <c r="H115" s="59">
        <f t="shared" si="49"/>
        <v>1.8670552630148041E-2</v>
      </c>
      <c r="I115" s="59">
        <f t="shared" si="49"/>
        <v>1.4245318803803621E-2</v>
      </c>
      <c r="J115" s="59">
        <f t="shared" si="49"/>
        <v>1.1896037129548016E-2</v>
      </c>
      <c r="K115" s="59">
        <f t="shared" si="49"/>
        <v>1.0387619316707095E-2</v>
      </c>
      <c r="L115" s="59">
        <f t="shared" si="49"/>
        <v>9.326011730040067E-3</v>
      </c>
      <c r="M115" s="59">
        <f t="shared" si="49"/>
        <v>9.5930681993096137E-3</v>
      </c>
      <c r="N115" s="59">
        <f t="shared" si="49"/>
        <v>9.8956675699482539E-3</v>
      </c>
      <c r="O115" s="59">
        <f t="shared" si="49"/>
        <v>1.0436341755870717E-2</v>
      </c>
      <c r="P115" s="59">
        <f t="shared" si="49"/>
        <v>1.096849171339899E-2</v>
      </c>
      <c r="Q115" s="59">
        <f t="shared" si="49"/>
        <v>1.14342097392773E-2</v>
      </c>
      <c r="R115" s="60">
        <f t="shared" si="49"/>
        <v>1.1896803416865807E-2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2.9056925168988824E-2</v>
      </c>
      <c r="E116" s="59">
        <f t="shared" si="50"/>
        <v>2.5917685844754505E-2</v>
      </c>
      <c r="F116" s="59">
        <f t="shared" si="50"/>
        <v>2.1938593723199243E-2</v>
      </c>
      <c r="G116" s="59">
        <f t="shared" si="50"/>
        <v>1.6576019720389249E-2</v>
      </c>
      <c r="H116" s="59">
        <f t="shared" si="50"/>
        <v>1.3845025651886196E-2</v>
      </c>
      <c r="I116" s="59">
        <f t="shared" si="50"/>
        <v>2.1198356061555765E-2</v>
      </c>
      <c r="J116" s="59">
        <f t="shared" si="50"/>
        <v>2.3996332139505437E-2</v>
      </c>
      <c r="K116" s="59">
        <f t="shared" si="50"/>
        <v>2.4875633674929669E-2</v>
      </c>
      <c r="L116" s="59">
        <f t="shared" si="50"/>
        <v>2.4899964633627862E-2</v>
      </c>
      <c r="M116" s="59">
        <f t="shared" si="50"/>
        <v>3.8380089846533072E-2</v>
      </c>
      <c r="N116" s="59">
        <f t="shared" si="50"/>
        <v>4.950312662686733E-2</v>
      </c>
      <c r="O116" s="59">
        <f t="shared" si="50"/>
        <v>6.6591589943956572E-2</v>
      </c>
      <c r="P116" s="59">
        <f t="shared" si="50"/>
        <v>7.8953470860303632E-2</v>
      </c>
      <c r="Q116" s="59">
        <f t="shared" si="50"/>
        <v>8.8155346317461997E-2</v>
      </c>
      <c r="R116" s="60">
        <f t="shared" si="50"/>
        <v>9.4828822028700271E-2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9.6853910630974385E-3</v>
      </c>
      <c r="E117" s="59">
        <f t="shared" si="51"/>
        <v>8.3067356112533266E-3</v>
      </c>
      <c r="F117" s="59">
        <f t="shared" si="51"/>
        <v>2.0312987002413592E-3</v>
      </c>
      <c r="G117" s="59">
        <f t="shared" si="51"/>
        <v>1.5319864169449139E-3</v>
      </c>
      <c r="H117" s="59">
        <f t="shared" si="51"/>
        <v>1.2779692937600899E-3</v>
      </c>
      <c r="I117" s="59">
        <f t="shared" si="51"/>
        <v>1.7813283578125626E-3</v>
      </c>
      <c r="J117" s="59">
        <f t="shared" si="51"/>
        <v>1.9609398339200512E-3</v>
      </c>
      <c r="K117" s="59">
        <f t="shared" si="51"/>
        <v>2.005730411321164E-3</v>
      </c>
      <c r="L117" s="59">
        <f t="shared" si="51"/>
        <v>1.9919456187307994E-3</v>
      </c>
      <c r="M117" s="59">
        <f t="shared" si="51"/>
        <v>3.1677984485064996E-3</v>
      </c>
      <c r="N117" s="59">
        <f t="shared" si="51"/>
        <v>4.1391373645939854E-3</v>
      </c>
      <c r="O117" s="59">
        <f t="shared" si="51"/>
        <v>5.6326912236443682E-3</v>
      </c>
      <c r="P117" s="59">
        <f t="shared" si="51"/>
        <v>6.7139796683252694E-3</v>
      </c>
      <c r="Q117" s="59">
        <f t="shared" si="51"/>
        <v>7.5194746869633195E-3</v>
      </c>
      <c r="R117" s="60">
        <f t="shared" si="51"/>
        <v>8.1048177694813713E-3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0.94850109446471786</v>
      </c>
      <c r="E118" s="61">
        <f t="shared" ref="E118:R118" si="52">SUM(E111:E112)</f>
        <v>0.95034730974864645</v>
      </c>
      <c r="F118" s="61">
        <f t="shared" si="52"/>
        <v>0.93468764519789649</v>
      </c>
      <c r="G118" s="61">
        <f t="shared" si="52"/>
        <v>0.95345780351693599</v>
      </c>
      <c r="H118" s="61">
        <f t="shared" si="52"/>
        <v>0.96206766234110164</v>
      </c>
      <c r="I118" s="61">
        <f t="shared" si="52"/>
        <v>0.95877793975258219</v>
      </c>
      <c r="J118" s="61">
        <f t="shared" si="52"/>
        <v>0.95835609194073945</v>
      </c>
      <c r="K118" s="61">
        <f t="shared" si="52"/>
        <v>0.95901994713199445</v>
      </c>
      <c r="L118" s="61">
        <f t="shared" si="52"/>
        <v>0.96017998988771713</v>
      </c>
      <c r="M118" s="61">
        <f t="shared" si="52"/>
        <v>0.94548564321851936</v>
      </c>
      <c r="N118" s="61">
        <f t="shared" si="52"/>
        <v>0.93322033022517981</v>
      </c>
      <c r="O118" s="61">
        <f t="shared" si="52"/>
        <v>0.91426072543988302</v>
      </c>
      <c r="P118" s="61">
        <f t="shared" si="52"/>
        <v>0.90044004845798398</v>
      </c>
      <c r="Q118" s="61">
        <f t="shared" si="52"/>
        <v>0.89010372116268832</v>
      </c>
      <c r="R118" s="62">
        <f t="shared" si="52"/>
        <v>0.88252868574147358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0.99999999999999978</v>
      </c>
      <c r="E119" s="45">
        <f t="shared" ref="E119:R119" si="53">SUM(E111:E117)</f>
        <v>0.99999999999999989</v>
      </c>
      <c r="F119" s="45">
        <f t="shared" si="53"/>
        <v>1</v>
      </c>
      <c r="G119" s="45">
        <f t="shared" si="53"/>
        <v>1.0000000000000002</v>
      </c>
      <c r="H119" s="45">
        <f t="shared" si="53"/>
        <v>0.99999999999999989</v>
      </c>
      <c r="I119" s="45">
        <f t="shared" si="53"/>
        <v>0.99999999999999978</v>
      </c>
      <c r="J119" s="45">
        <f t="shared" si="53"/>
        <v>1</v>
      </c>
      <c r="K119" s="45">
        <f t="shared" si="53"/>
        <v>0.99999999999999956</v>
      </c>
      <c r="L119" s="45">
        <f t="shared" si="53"/>
        <v>1</v>
      </c>
      <c r="M119" s="45">
        <f t="shared" si="53"/>
        <v>0.99999999999999978</v>
      </c>
      <c r="N119" s="45">
        <f t="shared" si="53"/>
        <v>0.99999999999999989</v>
      </c>
      <c r="O119" s="45">
        <f t="shared" si="53"/>
        <v>0.99999999999999989</v>
      </c>
      <c r="P119" s="45">
        <f t="shared" si="53"/>
        <v>1.0000000000000002</v>
      </c>
      <c r="Q119" s="45">
        <f t="shared" si="53"/>
        <v>1</v>
      </c>
      <c r="R119" s="45">
        <f t="shared" si="53"/>
        <v>0.99999999999999989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27"/>
  <sheetViews>
    <sheetView topLeftCell="B1" zoomScale="55" zoomScaleNormal="55" workbookViewId="0">
      <selection activeCell="U35" sqref="U35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18</v>
      </c>
      <c r="D4" t="s">
        <v>118</v>
      </c>
      <c r="E4" t="s">
        <v>119</v>
      </c>
      <c r="F4">
        <v>3.4</v>
      </c>
      <c r="G4">
        <v>3.4</v>
      </c>
      <c r="H4">
        <v>3.4</v>
      </c>
      <c r="I4">
        <v>3.4</v>
      </c>
      <c r="J4">
        <v>3.4</v>
      </c>
      <c r="K4">
        <v>3.4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AK4" s="77" t="s">
        <v>90</v>
      </c>
      <c r="AL4" s="77">
        <f>F10</f>
        <v>5</v>
      </c>
      <c r="AN4" s="77">
        <f t="shared" ref="AN4:AN5" si="0">G10</f>
        <v>3.6</v>
      </c>
      <c r="AP4" s="77">
        <f>H10</f>
        <v>2.2000000000000002</v>
      </c>
      <c r="AQ4" s="77">
        <f>0.5*(AP4+AR4)</f>
        <v>1.6500000000000001</v>
      </c>
      <c r="AR4" s="77">
        <f>I10</f>
        <v>1.1000000000000001</v>
      </c>
      <c r="AT4" s="84">
        <f t="shared" ref="AT4:AW11" si="1">($AX$3-AT$3)/($AX$3-$AR$3)*$AR4+(AT$3-$AR$3)/($AX$3-$AR$3)*$AX4</f>
        <v>0.94000000000000017</v>
      </c>
      <c r="AU4" s="84">
        <f t="shared" si="1"/>
        <v>0.78</v>
      </c>
      <c r="AV4" s="84">
        <f t="shared" si="1"/>
        <v>0.62000000000000011</v>
      </c>
      <c r="AW4" s="84">
        <f t="shared" si="1"/>
        <v>0.46</v>
      </c>
      <c r="AX4" s="77">
        <f>J10</f>
        <v>0.3</v>
      </c>
    </row>
    <row r="5" spans="1:50" x14ac:dyDescent="0.35">
      <c r="A5" t="s">
        <v>11</v>
      </c>
      <c r="B5" t="s">
        <v>12</v>
      </c>
      <c r="C5" t="s">
        <v>18</v>
      </c>
      <c r="D5" t="s">
        <v>118</v>
      </c>
      <c r="E5" t="s">
        <v>119</v>
      </c>
      <c r="F5">
        <v>70.8</v>
      </c>
      <c r="G5">
        <v>87.4</v>
      </c>
      <c r="H5">
        <v>90.2</v>
      </c>
      <c r="I5">
        <v>92.3</v>
      </c>
      <c r="J5">
        <v>92.8</v>
      </c>
      <c r="K5">
        <v>94.7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AK5" s="77" t="s">
        <v>91</v>
      </c>
      <c r="AL5" s="77">
        <f>F11</f>
        <v>1.7</v>
      </c>
      <c r="AN5" s="77">
        <f t="shared" si="0"/>
        <v>1.2</v>
      </c>
      <c r="AP5" s="77">
        <f>H11</f>
        <v>0.7</v>
      </c>
      <c r="AQ5" s="77">
        <f t="shared" ref="AQ5:AQ11" si="2">0.5*(AP5+AR5)</f>
        <v>0.55000000000000004</v>
      </c>
      <c r="AR5" s="77">
        <f>I11</f>
        <v>0.4</v>
      </c>
      <c r="AT5" s="84">
        <f t="shared" si="1"/>
        <v>0.34000000000000008</v>
      </c>
      <c r="AU5" s="84">
        <f t="shared" si="1"/>
        <v>0.28000000000000003</v>
      </c>
      <c r="AV5" s="84">
        <f t="shared" si="1"/>
        <v>0.22000000000000003</v>
      </c>
      <c r="AW5" s="84">
        <f t="shared" si="1"/>
        <v>0.16000000000000003</v>
      </c>
      <c r="AX5" s="77">
        <f>J11</f>
        <v>0.1</v>
      </c>
    </row>
    <row r="6" spans="1:50" x14ac:dyDescent="0.35">
      <c r="A6" t="s">
        <v>10</v>
      </c>
      <c r="B6" t="s">
        <v>12</v>
      </c>
      <c r="C6" t="s">
        <v>18</v>
      </c>
      <c r="D6" t="s">
        <v>118</v>
      </c>
      <c r="E6" t="s">
        <v>119</v>
      </c>
      <c r="F6">
        <v>18.399999999999999</v>
      </c>
      <c r="G6">
        <v>3.7</v>
      </c>
      <c r="H6">
        <v>3</v>
      </c>
      <c r="I6">
        <v>2.5</v>
      </c>
      <c r="J6">
        <v>3.4</v>
      </c>
      <c r="K6">
        <v>1.5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K6" s="77" t="s">
        <v>85</v>
      </c>
      <c r="AL6" s="77">
        <f>F5</f>
        <v>70.8</v>
      </c>
      <c r="AN6" s="77">
        <f t="shared" ref="AN6:AN8" si="3">G5</f>
        <v>87.4</v>
      </c>
      <c r="AP6" s="77">
        <f>H5</f>
        <v>90.2</v>
      </c>
      <c r="AQ6" s="77">
        <f t="shared" si="2"/>
        <v>91.25</v>
      </c>
      <c r="AR6" s="77">
        <f>I5</f>
        <v>92.3</v>
      </c>
      <c r="AT6" s="84">
        <f t="shared" si="1"/>
        <v>92.4</v>
      </c>
      <c r="AU6" s="84">
        <f t="shared" si="1"/>
        <v>92.5</v>
      </c>
      <c r="AV6" s="84">
        <f t="shared" si="1"/>
        <v>92.6</v>
      </c>
      <c r="AW6" s="84">
        <f t="shared" si="1"/>
        <v>92.699999999999989</v>
      </c>
      <c r="AX6" s="77">
        <f>J5</f>
        <v>92.8</v>
      </c>
    </row>
    <row r="7" spans="1:50" x14ac:dyDescent="0.35">
      <c r="A7" t="s">
        <v>45</v>
      </c>
      <c r="B7" t="s">
        <v>12</v>
      </c>
      <c r="C7" t="s">
        <v>18</v>
      </c>
      <c r="D7" t="s">
        <v>118</v>
      </c>
      <c r="E7" t="s">
        <v>119</v>
      </c>
      <c r="F7">
        <v>0.7</v>
      </c>
      <c r="G7">
        <v>0.6</v>
      </c>
      <c r="H7">
        <v>0.5</v>
      </c>
      <c r="I7">
        <v>0.3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K7" s="77" t="s">
        <v>86</v>
      </c>
      <c r="AL7" s="77">
        <f>F6</f>
        <v>18.399999999999999</v>
      </c>
      <c r="AN7" s="77">
        <f t="shared" si="3"/>
        <v>3.7</v>
      </c>
      <c r="AP7" s="77">
        <f>H6</f>
        <v>3</v>
      </c>
      <c r="AQ7" s="77">
        <f t="shared" si="2"/>
        <v>2.75</v>
      </c>
      <c r="AR7" s="77">
        <f>I6</f>
        <v>2.5</v>
      </c>
      <c r="AT7" s="84">
        <f t="shared" si="1"/>
        <v>2.68</v>
      </c>
      <c r="AU7" s="84">
        <f t="shared" si="1"/>
        <v>2.8600000000000003</v>
      </c>
      <c r="AV7" s="84">
        <f t="shared" si="1"/>
        <v>3.04</v>
      </c>
      <c r="AW7" s="84">
        <f t="shared" si="1"/>
        <v>3.22</v>
      </c>
      <c r="AX7" s="77">
        <f>J6</f>
        <v>3.4</v>
      </c>
    </row>
    <row r="8" spans="1:50" x14ac:dyDescent="0.35">
      <c r="A8" t="s">
        <v>8</v>
      </c>
      <c r="B8" t="s">
        <v>12</v>
      </c>
      <c r="C8" t="s">
        <v>18</v>
      </c>
      <c r="D8" t="s">
        <v>118</v>
      </c>
      <c r="E8" t="s">
        <v>119</v>
      </c>
      <c r="F8">
        <v>0.1</v>
      </c>
      <c r="G8">
        <v>0</v>
      </c>
      <c r="H8">
        <v>0</v>
      </c>
      <c r="I8">
        <v>0</v>
      </c>
      <c r="J8">
        <v>0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K8" s="77" t="s">
        <v>87</v>
      </c>
      <c r="AL8" s="77">
        <f>F7</f>
        <v>0.7</v>
      </c>
      <c r="AN8" s="77">
        <f t="shared" si="3"/>
        <v>0.6</v>
      </c>
      <c r="AP8" s="77">
        <f>H7</f>
        <v>0.5</v>
      </c>
      <c r="AQ8" s="77">
        <f t="shared" si="2"/>
        <v>0.4</v>
      </c>
      <c r="AR8" s="77">
        <f>I7</f>
        <v>0.3</v>
      </c>
      <c r="AT8" s="84">
        <f t="shared" si="1"/>
        <v>0.24</v>
      </c>
      <c r="AU8" s="84">
        <f t="shared" si="1"/>
        <v>0.18</v>
      </c>
      <c r="AV8" s="84">
        <f t="shared" si="1"/>
        <v>0.12</v>
      </c>
      <c r="AW8" s="84">
        <f t="shared" si="1"/>
        <v>0.06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18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K9" s="77" t="s">
        <v>130</v>
      </c>
      <c r="AL9" s="77">
        <f>F9</f>
        <v>0</v>
      </c>
      <c r="AN9" s="77">
        <f t="shared" ref="AN9" si="4">G9</f>
        <v>0</v>
      </c>
      <c r="AP9" s="77">
        <f>H9</f>
        <v>0</v>
      </c>
      <c r="AQ9" s="77">
        <f t="shared" si="2"/>
        <v>0</v>
      </c>
      <c r="AR9" s="77">
        <f>I9</f>
        <v>0</v>
      </c>
      <c r="AT9" s="84">
        <f t="shared" si="1"/>
        <v>0</v>
      </c>
      <c r="AU9" s="84">
        <f t="shared" si="1"/>
        <v>0</v>
      </c>
      <c r="AV9" s="84">
        <f t="shared" si="1"/>
        <v>0</v>
      </c>
      <c r="AW9" s="84">
        <f t="shared" si="1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18</v>
      </c>
      <c r="D10" t="s">
        <v>118</v>
      </c>
      <c r="E10" t="s">
        <v>119</v>
      </c>
      <c r="F10">
        <v>5</v>
      </c>
      <c r="G10">
        <v>3.6</v>
      </c>
      <c r="H10">
        <v>2.2000000000000002</v>
      </c>
      <c r="I10">
        <v>1.1000000000000001</v>
      </c>
      <c r="J10">
        <v>0.3</v>
      </c>
      <c r="K10">
        <v>0.3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K10" s="77" t="s">
        <v>129</v>
      </c>
      <c r="AL10" s="77">
        <f>F8</f>
        <v>0.1</v>
      </c>
      <c r="AN10" s="77">
        <f t="shared" ref="AN10" si="5">G8</f>
        <v>0</v>
      </c>
      <c r="AP10" s="77">
        <f>H8</f>
        <v>0</v>
      </c>
      <c r="AQ10" s="77">
        <f t="shared" si="2"/>
        <v>0</v>
      </c>
      <c r="AR10" s="77">
        <f>I8</f>
        <v>0</v>
      </c>
      <c r="AT10" s="84">
        <f t="shared" si="1"/>
        <v>0</v>
      </c>
      <c r="AU10" s="84">
        <f t="shared" si="1"/>
        <v>0</v>
      </c>
      <c r="AV10" s="84">
        <f t="shared" si="1"/>
        <v>0</v>
      </c>
      <c r="AW10" s="84">
        <f t="shared" si="1"/>
        <v>0</v>
      </c>
      <c r="AX10" s="77">
        <f>J8</f>
        <v>0</v>
      </c>
    </row>
    <row r="11" spans="1:50" x14ac:dyDescent="0.35">
      <c r="A11" t="s">
        <v>81</v>
      </c>
      <c r="B11" t="s">
        <v>12</v>
      </c>
      <c r="C11" t="s">
        <v>18</v>
      </c>
      <c r="D11" t="s">
        <v>118</v>
      </c>
      <c r="E11" t="s">
        <v>119</v>
      </c>
      <c r="F11">
        <v>1.7</v>
      </c>
      <c r="G11">
        <v>1.2</v>
      </c>
      <c r="H11">
        <v>0.7</v>
      </c>
      <c r="I11">
        <v>0.4</v>
      </c>
      <c r="J11">
        <v>0.1</v>
      </c>
      <c r="K11">
        <v>0.1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K11" s="77" t="s">
        <v>131</v>
      </c>
      <c r="AL11" s="77">
        <f>F4</f>
        <v>3.4</v>
      </c>
      <c r="AN11" s="77">
        <f t="shared" ref="AN11" si="6">G4</f>
        <v>3.4</v>
      </c>
      <c r="AP11" s="77">
        <f>H4</f>
        <v>3.4</v>
      </c>
      <c r="AQ11" s="77">
        <f t="shared" si="2"/>
        <v>3.4</v>
      </c>
      <c r="AR11" s="77">
        <f>I4</f>
        <v>3.4</v>
      </c>
      <c r="AT11" s="84">
        <f t="shared" si="1"/>
        <v>3.4000000000000004</v>
      </c>
      <c r="AU11" s="84">
        <f t="shared" si="1"/>
        <v>3.4000000000000004</v>
      </c>
      <c r="AV11" s="84">
        <f t="shared" si="1"/>
        <v>3.4000000000000004</v>
      </c>
      <c r="AW11" s="84">
        <f t="shared" si="1"/>
        <v>3.4000000000000004</v>
      </c>
      <c r="AX11" s="77">
        <f>J4</f>
        <v>3.4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100.1</v>
      </c>
      <c r="G12" s="28">
        <f t="shared" si="7"/>
        <v>99.9</v>
      </c>
      <c r="H12" s="28">
        <f t="shared" si="7"/>
        <v>100.00000000000001</v>
      </c>
      <c r="I12" s="28">
        <f t="shared" si="7"/>
        <v>100</v>
      </c>
      <c r="J12" s="28">
        <f t="shared" si="7"/>
        <v>100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18</v>
      </c>
      <c r="D17" t="s">
        <v>118</v>
      </c>
      <c r="E17" t="s">
        <v>119</v>
      </c>
      <c r="F17">
        <v>3.4</v>
      </c>
      <c r="G17">
        <v>3.4</v>
      </c>
      <c r="H17">
        <v>3.9</v>
      </c>
      <c r="I17">
        <v>4.9000000000000004</v>
      </c>
      <c r="J17">
        <v>7.3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K17" s="77" t="s">
        <v>90</v>
      </c>
      <c r="AL17" s="77">
        <f>F23</f>
        <v>5</v>
      </c>
      <c r="AM17" s="77">
        <f>0.5*(AL17+AN17)</f>
        <v>4.3</v>
      </c>
      <c r="AN17" s="77">
        <f t="shared" ref="AN17:AN18" si="8">G23</f>
        <v>3.6</v>
      </c>
      <c r="AO17" s="77">
        <f>0.5*(AN17+AP17)</f>
        <v>3.5</v>
      </c>
      <c r="AP17" s="77">
        <f>H23</f>
        <v>3.4</v>
      </c>
      <c r="AQ17" s="77">
        <f>0.5*(AP17+AR17)</f>
        <v>3.2</v>
      </c>
      <c r="AR17" s="77">
        <f>I23</f>
        <v>3</v>
      </c>
      <c r="AS17" s="77">
        <f>AR42</f>
        <v>4</v>
      </c>
      <c r="AT17" s="84">
        <f t="shared" ref="AT17:AW24" si="9">($AX$3-AT$3)/($AX$3-$AR$3)*$AR17+(AT$3-$AR$3)/($AX$3-$AR$3)*$AX17</f>
        <v>2.8000000000000003</v>
      </c>
      <c r="AU17" s="84">
        <f t="shared" si="9"/>
        <v>2.5999999999999996</v>
      </c>
      <c r="AV17" s="84">
        <f t="shared" si="9"/>
        <v>2.4000000000000004</v>
      </c>
      <c r="AW17" s="84">
        <f t="shared" si="9"/>
        <v>2.2000000000000002</v>
      </c>
      <c r="AX17" s="77">
        <f>J23</f>
        <v>2</v>
      </c>
    </row>
    <row r="18" spans="1:50" x14ac:dyDescent="0.35">
      <c r="A18" t="s">
        <v>11</v>
      </c>
      <c r="B18" t="s">
        <v>12</v>
      </c>
      <c r="C18" t="s">
        <v>18</v>
      </c>
      <c r="D18" t="s">
        <v>118</v>
      </c>
      <c r="E18" t="s">
        <v>119</v>
      </c>
      <c r="F18">
        <v>70.8</v>
      </c>
      <c r="G18">
        <v>87.4</v>
      </c>
      <c r="H18">
        <v>87.5</v>
      </c>
      <c r="I18">
        <v>87.7</v>
      </c>
      <c r="J18">
        <v>88.1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K18" s="77" t="s">
        <v>91</v>
      </c>
      <c r="AL18" s="77">
        <f>F24</f>
        <v>1.7</v>
      </c>
      <c r="AM18" s="77">
        <f>0.5*(AL18+AN18)</f>
        <v>1.45</v>
      </c>
      <c r="AN18" s="77">
        <f t="shared" si="8"/>
        <v>1.2</v>
      </c>
      <c r="AO18" s="77">
        <f>0.5*(AN18+AP18)</f>
        <v>1.1499999999999999</v>
      </c>
      <c r="AP18" s="77">
        <f>H24</f>
        <v>1.1000000000000001</v>
      </c>
      <c r="AQ18" s="77">
        <f t="shared" ref="AQ18:AQ24" si="10">0.5*(AP18+AR18)</f>
        <v>1.05</v>
      </c>
      <c r="AR18" s="77">
        <f>I24</f>
        <v>1</v>
      </c>
      <c r="AT18" s="84">
        <f t="shared" si="9"/>
        <v>0.94000000000000006</v>
      </c>
      <c r="AU18" s="84">
        <f t="shared" si="9"/>
        <v>0.87999999999999989</v>
      </c>
      <c r="AV18" s="84">
        <f t="shared" si="9"/>
        <v>0.82000000000000006</v>
      </c>
      <c r="AW18" s="84">
        <f t="shared" si="9"/>
        <v>0.76</v>
      </c>
      <c r="AX18" s="77">
        <f>J24</f>
        <v>0.7</v>
      </c>
    </row>
    <row r="19" spans="1:50" x14ac:dyDescent="0.35">
      <c r="A19" t="s">
        <v>10</v>
      </c>
      <c r="B19" t="s">
        <v>12</v>
      </c>
      <c r="C19" t="s">
        <v>18</v>
      </c>
      <c r="D19" t="s">
        <v>118</v>
      </c>
      <c r="E19" t="s">
        <v>119</v>
      </c>
      <c r="F19">
        <v>18.399999999999999</v>
      </c>
      <c r="G19">
        <v>3.7</v>
      </c>
      <c r="H19">
        <v>3.4</v>
      </c>
      <c r="I19">
        <v>2.9</v>
      </c>
      <c r="J19">
        <v>1.7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K19" s="77" t="s">
        <v>85</v>
      </c>
      <c r="AL19" s="77">
        <f>F18</f>
        <v>70.8</v>
      </c>
      <c r="AM19" s="85">
        <f>AL43</f>
        <v>60.141843971631204</v>
      </c>
      <c r="AN19" s="77">
        <f t="shared" ref="AN19:AN21" si="11">G18</f>
        <v>87.4</v>
      </c>
      <c r="AO19" s="85">
        <f>AN43</f>
        <v>57.525083612040127</v>
      </c>
      <c r="AP19" s="77">
        <f>H18</f>
        <v>87.5</v>
      </c>
      <c r="AQ19" s="77">
        <f t="shared" si="10"/>
        <v>87.6</v>
      </c>
      <c r="AR19" s="77">
        <f>I18</f>
        <v>87.7</v>
      </c>
      <c r="AS19" s="85">
        <f>AR43</f>
        <v>51.92307692307692</v>
      </c>
      <c r="AT19" s="84">
        <f t="shared" si="9"/>
        <v>87.780000000000015</v>
      </c>
      <c r="AU19" s="84">
        <f t="shared" si="9"/>
        <v>87.86</v>
      </c>
      <c r="AV19" s="84">
        <f t="shared" si="9"/>
        <v>87.94</v>
      </c>
      <c r="AW19" s="84">
        <f t="shared" si="9"/>
        <v>88.02000000000001</v>
      </c>
      <c r="AX19" s="77">
        <f>J18</f>
        <v>88.1</v>
      </c>
    </row>
    <row r="20" spans="1:50" x14ac:dyDescent="0.35">
      <c r="A20" t="s">
        <v>45</v>
      </c>
      <c r="B20" t="s">
        <v>12</v>
      </c>
      <c r="C20" t="s">
        <v>18</v>
      </c>
      <c r="D20" t="s">
        <v>118</v>
      </c>
      <c r="E20" t="s">
        <v>119</v>
      </c>
      <c r="F20">
        <v>0.7</v>
      </c>
      <c r="G20">
        <v>0.6</v>
      </c>
      <c r="H20">
        <v>0.6</v>
      </c>
      <c r="I20">
        <v>0.5</v>
      </c>
      <c r="J20">
        <v>0.3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K20" s="77" t="s">
        <v>86</v>
      </c>
      <c r="AL20" s="77">
        <f>F19</f>
        <v>18.399999999999999</v>
      </c>
      <c r="AM20" s="85">
        <f>AL44</f>
        <v>6.6193853427895979</v>
      </c>
      <c r="AN20" s="77">
        <f t="shared" si="11"/>
        <v>3.7</v>
      </c>
      <c r="AO20" s="85">
        <f>AN44</f>
        <v>6.1156235069278546</v>
      </c>
      <c r="AP20" s="77">
        <f>H19</f>
        <v>3.4</v>
      </c>
      <c r="AQ20" s="77">
        <f t="shared" si="10"/>
        <v>3.15</v>
      </c>
      <c r="AR20" s="77">
        <f>I19</f>
        <v>2.9</v>
      </c>
      <c r="AS20" s="85">
        <f>AR44</f>
        <v>4.8076923076923075</v>
      </c>
      <c r="AT20" s="84">
        <f t="shared" si="9"/>
        <v>2.6599999999999997</v>
      </c>
      <c r="AU20" s="84">
        <f t="shared" si="9"/>
        <v>2.42</v>
      </c>
      <c r="AV20" s="84">
        <f t="shared" si="9"/>
        <v>2.1799999999999997</v>
      </c>
      <c r="AW20" s="84">
        <f t="shared" si="9"/>
        <v>1.94</v>
      </c>
      <c r="AX20" s="77">
        <f>J19</f>
        <v>1.7</v>
      </c>
    </row>
    <row r="21" spans="1:50" ht="15" thickBot="1" x14ac:dyDescent="0.4">
      <c r="A21" t="s">
        <v>8</v>
      </c>
      <c r="B21" t="s">
        <v>12</v>
      </c>
      <c r="C21" t="s">
        <v>18</v>
      </c>
      <c r="D21" t="s">
        <v>118</v>
      </c>
      <c r="E21" t="s">
        <v>119</v>
      </c>
      <c r="F21">
        <v>0.1</v>
      </c>
      <c r="G21">
        <v>0</v>
      </c>
      <c r="H21">
        <v>0</v>
      </c>
      <c r="I21">
        <v>0</v>
      </c>
      <c r="J21">
        <v>0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AK21" s="77" t="s">
        <v>87</v>
      </c>
      <c r="AL21" s="77">
        <f>F20</f>
        <v>0.7</v>
      </c>
      <c r="AM21" s="85">
        <f>AL45</f>
        <v>8.5106382978723403</v>
      </c>
      <c r="AN21" s="77">
        <f t="shared" si="11"/>
        <v>0.6</v>
      </c>
      <c r="AO21" s="85">
        <f>AN45</f>
        <v>8.5045389393215469</v>
      </c>
      <c r="AP21" s="77">
        <f>H20</f>
        <v>0.6</v>
      </c>
      <c r="AQ21" s="77">
        <f t="shared" si="10"/>
        <v>0.55000000000000004</v>
      </c>
      <c r="AR21" s="77">
        <f>I20</f>
        <v>0.5</v>
      </c>
      <c r="AS21" s="85">
        <f>AR45</f>
        <v>7.5</v>
      </c>
      <c r="AT21" s="84">
        <f t="shared" si="9"/>
        <v>0.46</v>
      </c>
      <c r="AU21" s="84">
        <f t="shared" si="9"/>
        <v>0.42</v>
      </c>
      <c r="AV21" s="84">
        <f t="shared" si="9"/>
        <v>0.38</v>
      </c>
      <c r="AW21" s="84">
        <f t="shared" si="9"/>
        <v>0.33999999999999997</v>
      </c>
      <c r="AX21" s="77">
        <f>J20</f>
        <v>0.3</v>
      </c>
    </row>
    <row r="22" spans="1:50" x14ac:dyDescent="0.35">
      <c r="A22" t="s">
        <v>44</v>
      </c>
      <c r="B22" t="s">
        <v>12</v>
      </c>
      <c r="C22" t="s">
        <v>18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2">G22</f>
        <v>0</v>
      </c>
      <c r="AP22" s="77">
        <f>H22</f>
        <v>0</v>
      </c>
      <c r="AQ22" s="77">
        <f t="shared" si="10"/>
        <v>0</v>
      </c>
      <c r="AR22" s="77">
        <f>I22</f>
        <v>0</v>
      </c>
      <c r="AT22" s="84">
        <f t="shared" si="9"/>
        <v>0</v>
      </c>
      <c r="AU22" s="84">
        <f t="shared" si="9"/>
        <v>0</v>
      </c>
      <c r="AV22" s="84">
        <f t="shared" si="9"/>
        <v>0</v>
      </c>
      <c r="AW22" s="84">
        <f t="shared" si="9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18</v>
      </c>
      <c r="D23" t="s">
        <v>118</v>
      </c>
      <c r="E23" t="s">
        <v>119</v>
      </c>
      <c r="F23">
        <v>5</v>
      </c>
      <c r="G23">
        <v>3.6</v>
      </c>
      <c r="H23">
        <v>3.4</v>
      </c>
      <c r="I23">
        <v>3</v>
      </c>
      <c r="J23">
        <v>2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0.1</v>
      </c>
      <c r="AM23" s="85">
        <f>AL46</f>
        <v>19.290780141843971</v>
      </c>
      <c r="AN23" s="77">
        <f t="shared" ref="AN23" si="13">G21</f>
        <v>0</v>
      </c>
      <c r="AO23" s="85">
        <f>AN46</f>
        <v>23.50692785475394</v>
      </c>
      <c r="AP23" s="77">
        <f>H21</f>
        <v>0</v>
      </c>
      <c r="AQ23" s="77">
        <f t="shared" si="10"/>
        <v>0</v>
      </c>
      <c r="AR23" s="77">
        <f>I21</f>
        <v>0</v>
      </c>
      <c r="AS23" s="85">
        <f>AR46</f>
        <v>31.923076923076927</v>
      </c>
      <c r="AT23" s="84">
        <f t="shared" si="9"/>
        <v>0</v>
      </c>
      <c r="AU23" s="84">
        <f t="shared" si="9"/>
        <v>0</v>
      </c>
      <c r="AV23" s="84">
        <f t="shared" si="9"/>
        <v>0</v>
      </c>
      <c r="AW23" s="84">
        <f t="shared" si="9"/>
        <v>0</v>
      </c>
      <c r="AX23" s="77">
        <f>J21</f>
        <v>0</v>
      </c>
    </row>
    <row r="24" spans="1:50" x14ac:dyDescent="0.35">
      <c r="A24" t="s">
        <v>81</v>
      </c>
      <c r="B24" t="s">
        <v>12</v>
      </c>
      <c r="C24" t="s">
        <v>18</v>
      </c>
      <c r="D24" t="s">
        <v>118</v>
      </c>
      <c r="E24" t="s">
        <v>119</v>
      </c>
      <c r="F24">
        <v>1.7</v>
      </c>
      <c r="G24">
        <v>1.2</v>
      </c>
      <c r="H24">
        <v>1.1000000000000001</v>
      </c>
      <c r="I24">
        <v>1</v>
      </c>
      <c r="J24">
        <v>0.7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3.4</v>
      </c>
      <c r="AN24" s="77">
        <f t="shared" ref="AN24" si="14">G17</f>
        <v>3.4</v>
      </c>
      <c r="AP24" s="77">
        <f>H17</f>
        <v>3.9</v>
      </c>
      <c r="AQ24" s="77">
        <f t="shared" si="10"/>
        <v>4.4000000000000004</v>
      </c>
      <c r="AR24" s="77">
        <f>I17</f>
        <v>4.9000000000000004</v>
      </c>
      <c r="AS24" s="85"/>
      <c r="AT24" s="84">
        <f t="shared" si="9"/>
        <v>5.3800000000000008</v>
      </c>
      <c r="AU24" s="84">
        <f t="shared" si="9"/>
        <v>5.8599999999999994</v>
      </c>
      <c r="AV24" s="84">
        <f t="shared" si="9"/>
        <v>6.34</v>
      </c>
      <c r="AW24" s="84">
        <f t="shared" si="9"/>
        <v>6.82</v>
      </c>
      <c r="AX24" s="77">
        <f>J17</f>
        <v>7.3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100.1</v>
      </c>
      <c r="G25" s="28">
        <f t="shared" si="15"/>
        <v>99.9</v>
      </c>
      <c r="H25" s="28">
        <f t="shared" si="15"/>
        <v>99.9</v>
      </c>
      <c r="I25" s="28">
        <f t="shared" si="15"/>
        <v>100.00000000000001</v>
      </c>
      <c r="J25" s="28">
        <f t="shared" si="15"/>
        <v>100.1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ECE</v>
      </c>
      <c r="D30" s="5" t="s">
        <v>14</v>
      </c>
      <c r="E30" s="5" t="s">
        <v>15</v>
      </c>
      <c r="F30" s="5">
        <f t="shared" ref="F30:K36" si="16">F18-F5</f>
        <v>2.1</v>
      </c>
      <c r="G30" s="75">
        <f t="shared" si="16"/>
        <v>0</v>
      </c>
      <c r="H30" s="75">
        <f t="shared" si="16"/>
        <v>0</v>
      </c>
      <c r="I30" s="75">
        <f t="shared" si="16"/>
        <v>0</v>
      </c>
      <c r="J30" s="75">
        <f t="shared" si="16"/>
        <v>0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ECE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ECE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9.9999999999999978E-2</v>
      </c>
      <c r="I32" s="75">
        <f t="shared" si="16"/>
        <v>0.2</v>
      </c>
      <c r="J32" s="75">
        <f t="shared" si="16"/>
        <v>0.3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ECE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0.5</v>
      </c>
      <c r="I33" s="75">
        <f t="shared" si="16"/>
        <v>0.5</v>
      </c>
      <c r="J33" s="75">
        <f t="shared" si="16"/>
        <v>-1.8</v>
      </c>
      <c r="K33" s="75">
        <f t="shared" si="16"/>
        <v>-1.1000000000000001</v>
      </c>
    </row>
    <row r="34" spans="1:46" x14ac:dyDescent="0.35">
      <c r="A34" s="5" t="s">
        <v>11</v>
      </c>
      <c r="B34" s="5" t="s">
        <v>53</v>
      </c>
      <c r="C34" s="5" t="str">
        <f>C6</f>
        <v>ECE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-2.3000000000000114</v>
      </c>
      <c r="I34" s="75">
        <f t="shared" si="16"/>
        <v>-3.2999999999999972</v>
      </c>
      <c r="J34" s="75">
        <f t="shared" si="16"/>
        <v>-0.89999999999999147</v>
      </c>
      <c r="K34" s="75">
        <f t="shared" si="16"/>
        <v>9.9999999999994316E-2</v>
      </c>
    </row>
    <row r="35" spans="1:46" x14ac:dyDescent="0.35">
      <c r="A35" s="33" t="s">
        <v>80</v>
      </c>
      <c r="B35" s="5" t="s">
        <v>53</v>
      </c>
      <c r="C35" s="5" t="str">
        <f>C5</f>
        <v>ECE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0.5</v>
      </c>
      <c r="I35" s="75">
        <f t="shared" si="16"/>
        <v>0.6</v>
      </c>
      <c r="J35" s="75">
        <f t="shared" si="16"/>
        <v>0.6</v>
      </c>
      <c r="K35" s="75">
        <f t="shared" si="16"/>
        <v>0.30000000000000004</v>
      </c>
    </row>
    <row r="36" spans="1:46" x14ac:dyDescent="0.35">
      <c r="A36" s="10" t="s">
        <v>81</v>
      </c>
      <c r="B36" s="10" t="s">
        <v>53</v>
      </c>
      <c r="C36" s="10" t="str">
        <f>C10</f>
        <v>ECE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1.2999999999999998</v>
      </c>
      <c r="I36" s="10">
        <f t="shared" si="16"/>
        <v>1.9000000000000001</v>
      </c>
      <c r="J36" s="10">
        <f t="shared" si="16"/>
        <v>1.8</v>
      </c>
      <c r="K36" s="10">
        <f t="shared" si="16"/>
        <v>0.8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2.1</v>
      </c>
      <c r="G37" s="2">
        <f t="shared" ref="G37" si="17">SUM(G30:G36)</f>
        <v>0</v>
      </c>
      <c r="H37" s="2">
        <f t="shared" ref="H37" si="18">SUM(H30:H36)</f>
        <v>9.9999999999988542E-2</v>
      </c>
      <c r="I37" s="2">
        <f t="shared" ref="I37" si="19">SUM(I30:I36)</f>
        <v>-9.9999999999996758E-2</v>
      </c>
      <c r="J37" s="2">
        <f t="shared" ref="J37" si="20">SUM(J30:J36)</f>
        <v>8.659739592076221E-15</v>
      </c>
      <c r="K37" s="2">
        <f>SUM(K30:K36)</f>
        <v>9.9999999999994316E-2</v>
      </c>
    </row>
    <row r="39" spans="1:46" ht="21" x14ac:dyDescent="0.5">
      <c r="A39" s="32" t="s">
        <v>56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18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5.7499999999999991</v>
      </c>
      <c r="AN42" s="77">
        <f>0.5*(AN17+AP17+AN18+AP18)</f>
        <v>4.6499999999999995</v>
      </c>
      <c r="AR42" s="77">
        <f>AR17+AR18</f>
        <v>4</v>
      </c>
    </row>
    <row r="43" spans="1:46" x14ac:dyDescent="0.35">
      <c r="A43" t="s">
        <v>9</v>
      </c>
      <c r="B43" t="s">
        <v>12</v>
      </c>
      <c r="C43" t="s">
        <v>18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60.141843971631204</v>
      </c>
      <c r="AM43" s="85"/>
      <c r="AN43" s="85">
        <f>100*G45/(100+AN$42)</f>
        <v>57.525083612040127</v>
      </c>
      <c r="AO43" s="85"/>
      <c r="AR43" s="85">
        <f>100*I45/(100+AR$42)</f>
        <v>51.92307692307692</v>
      </c>
    </row>
    <row r="44" spans="1:46" x14ac:dyDescent="0.35">
      <c r="A44" t="s">
        <v>10</v>
      </c>
      <c r="B44" t="s">
        <v>12</v>
      </c>
      <c r="C44" t="s">
        <v>18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6.6193853427895979</v>
      </c>
      <c r="AM44" s="85"/>
      <c r="AN44" s="85">
        <f>100*G44/(100+AN$42)</f>
        <v>6.1156235069278546</v>
      </c>
      <c r="AO44" s="85"/>
      <c r="AR44" s="85">
        <f>100*I44/(100+AR$42)</f>
        <v>4.8076923076923075</v>
      </c>
    </row>
    <row r="45" spans="1:46" x14ac:dyDescent="0.35">
      <c r="A45" t="s">
        <v>11</v>
      </c>
      <c r="B45" t="s">
        <v>12</v>
      </c>
      <c r="C45" t="s">
        <v>18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8.5106382978723403</v>
      </c>
      <c r="AM45" s="85"/>
      <c r="AN45" s="85">
        <f>100*G43/(100+AN$42)</f>
        <v>8.5045389393215469</v>
      </c>
      <c r="AO45" s="85"/>
      <c r="AR45" s="85">
        <f>100*I43/(100+AR$42)</f>
        <v>7.5</v>
      </c>
    </row>
    <row r="46" spans="1:46" x14ac:dyDescent="0.35">
      <c r="AK46" s="77" t="s">
        <v>137</v>
      </c>
      <c r="AL46" s="85">
        <f>100*F42/(100+AL$42)</f>
        <v>19.290780141843971</v>
      </c>
      <c r="AM46" s="85"/>
      <c r="AN46" s="85">
        <f>100*G42/(100+AN$42)</f>
        <v>23.50692785475394</v>
      </c>
      <c r="AO46" s="85"/>
      <c r="AR46" s="85">
        <f>100*I42/(100+AR$42)</f>
        <v>31.923076923076927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0.31204374877631502</v>
      </c>
      <c r="E57">
        <v>0.32615782283066402</v>
      </c>
      <c r="F57">
        <v>0.343365048228917</v>
      </c>
      <c r="G57">
        <v>0.36248089319582699</v>
      </c>
      <c r="H57">
        <v>0.378909569772998</v>
      </c>
      <c r="I57">
        <v>0.39470931401912801</v>
      </c>
      <c r="J57">
        <v>0.41064682048967199</v>
      </c>
      <c r="K57">
        <v>0.42523981717354398</v>
      </c>
      <c r="L57">
        <v>0.43649254013815902</v>
      </c>
      <c r="M57">
        <v>0.44753759406471899</v>
      </c>
      <c r="N57">
        <v>0.45982560814882301</v>
      </c>
      <c r="O57">
        <v>0.49042390166559502</v>
      </c>
      <c r="P57">
        <v>0.52089494505021305</v>
      </c>
      <c r="Q57">
        <v>0.54988048390514899</v>
      </c>
      <c r="R57">
        <v>0.580987621194334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0.27604219346451597</v>
      </c>
      <c r="E58">
        <v>0.29350563889577003</v>
      </c>
      <c r="F58">
        <v>0.318028918559981</v>
      </c>
      <c r="G58">
        <v>0.33996202595069902</v>
      </c>
      <c r="H58">
        <v>0.355119280114778</v>
      </c>
      <c r="I58">
        <v>0.36800280157562099</v>
      </c>
      <c r="J58">
        <v>0.37872940955312101</v>
      </c>
      <c r="K58">
        <v>0.387497602148131</v>
      </c>
      <c r="L58">
        <v>0.39508941064800301</v>
      </c>
      <c r="M58">
        <v>0.40229933320224798</v>
      </c>
      <c r="N58">
        <v>0.41104411175095501</v>
      </c>
      <c r="O58">
        <v>0.43489643572734998</v>
      </c>
      <c r="P58">
        <v>0.45762506531402197</v>
      </c>
      <c r="Q58">
        <v>0.47848884750947601</v>
      </c>
      <c r="R58">
        <v>0.50269441771439305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0.151960780515563</v>
      </c>
      <c r="E59">
        <v>0.16232343920929701</v>
      </c>
      <c r="F59">
        <v>0.17567311005578501</v>
      </c>
      <c r="G59">
        <v>0.192674815324993</v>
      </c>
      <c r="H59">
        <v>0.204528765151755</v>
      </c>
      <c r="I59">
        <v>0.21462848202575099</v>
      </c>
      <c r="J59">
        <v>0.22516109741728299</v>
      </c>
      <c r="K59">
        <v>0.235054980715868</v>
      </c>
      <c r="L59">
        <v>0.24423052822089</v>
      </c>
      <c r="M59">
        <v>0.253202551444833</v>
      </c>
      <c r="N59">
        <v>0.26420585691718401</v>
      </c>
      <c r="O59">
        <v>0.29082060831805001</v>
      </c>
      <c r="P59">
        <v>0.31573520552235301</v>
      </c>
      <c r="Q59">
        <v>0.34083929302190202</v>
      </c>
      <c r="R59">
        <v>0.36974330461023502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0.23065194414575499</v>
      </c>
      <c r="E60">
        <v>0.22037509333185001</v>
      </c>
      <c r="F60">
        <v>0.21159302621915899</v>
      </c>
      <c r="G60">
        <v>0.21110126343807301</v>
      </c>
      <c r="H60">
        <v>0.21378083079762</v>
      </c>
      <c r="I60">
        <v>0.210713335013996</v>
      </c>
      <c r="J60">
        <v>0.208702910099033</v>
      </c>
      <c r="K60">
        <v>0.21081639419079701</v>
      </c>
      <c r="L60">
        <v>0.21609227410642901</v>
      </c>
      <c r="M60">
        <v>0.22356993927850299</v>
      </c>
      <c r="N60">
        <v>0.23115059912331401</v>
      </c>
      <c r="O60">
        <v>0.24133693859796199</v>
      </c>
      <c r="P60">
        <v>0.246387090667782</v>
      </c>
      <c r="Q60">
        <v>0.248407967209203</v>
      </c>
      <c r="R60">
        <v>0.25356009965474102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0.127086833694039</v>
      </c>
      <c r="E61">
        <v>0.116581148635645</v>
      </c>
      <c r="F61">
        <v>0.106260439752751</v>
      </c>
      <c r="G61">
        <v>0.113474996652231</v>
      </c>
      <c r="H61">
        <v>0.116482356084355</v>
      </c>
      <c r="I61">
        <v>0.117812955809338</v>
      </c>
      <c r="J61">
        <v>0.12052496610520599</v>
      </c>
      <c r="K61">
        <v>0.12364795656107599</v>
      </c>
      <c r="L61">
        <v>0.12640682194587999</v>
      </c>
      <c r="M61">
        <v>0.12915254419029601</v>
      </c>
      <c r="N61">
        <v>0.13355986687291099</v>
      </c>
      <c r="O61">
        <v>0.143785892189392</v>
      </c>
      <c r="P61">
        <v>0.152295264466043</v>
      </c>
      <c r="Q61">
        <v>0.162545168241542</v>
      </c>
      <c r="R61">
        <v>0.17581361931175399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0.86933699234341599</v>
      </c>
      <c r="E62">
        <v>0.98639415454276702</v>
      </c>
      <c r="F62">
        <v>1.14261222731853</v>
      </c>
      <c r="G62">
        <v>1.33880407552494</v>
      </c>
      <c r="H62">
        <v>1.5090953710964199</v>
      </c>
      <c r="I62">
        <v>1.6831780237326699</v>
      </c>
      <c r="J62">
        <v>1.8577297323198301</v>
      </c>
      <c r="K62">
        <v>2.01917789738516</v>
      </c>
      <c r="L62">
        <v>2.1758569643183399</v>
      </c>
      <c r="M62">
        <v>2.33528392888757</v>
      </c>
      <c r="N62">
        <v>2.5133804104706501</v>
      </c>
      <c r="O62">
        <v>2.9566610854183799</v>
      </c>
      <c r="P62">
        <v>3.4278795804534101</v>
      </c>
      <c r="Q62">
        <v>3.9108070736905902</v>
      </c>
      <c r="R62">
        <v>4.4521695620542401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0.27818783754989301</v>
      </c>
      <c r="E63">
        <v>0.31564612945368498</v>
      </c>
      <c r="F63">
        <v>0.36563591274192803</v>
      </c>
      <c r="G63">
        <v>0.42841730416798002</v>
      </c>
      <c r="H63">
        <v>0.482910518750853</v>
      </c>
      <c r="I63">
        <v>0.53861696759445399</v>
      </c>
      <c r="J63">
        <v>0.59447351434234397</v>
      </c>
      <c r="K63">
        <v>0.64613692716325299</v>
      </c>
      <c r="L63">
        <v>0.69627422858186905</v>
      </c>
      <c r="M63">
        <v>0.747290857244023</v>
      </c>
      <c r="N63">
        <v>0.80428173135060899</v>
      </c>
      <c r="O63">
        <v>0.94613154733388205</v>
      </c>
      <c r="P63">
        <v>1.0969214657450901</v>
      </c>
      <c r="Q63">
        <v>1.2514582635809901</v>
      </c>
      <c r="R63">
        <v>1.42469425985736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0.30462161060431397</v>
      </c>
      <c r="E64">
        <v>0.32183110428428302</v>
      </c>
      <c r="F64">
        <v>0.34233674797142899</v>
      </c>
      <c r="G64">
        <v>0.36213021814505297</v>
      </c>
      <c r="H64">
        <v>0.37814839446833098</v>
      </c>
      <c r="I64">
        <v>0.39357564106881798</v>
      </c>
      <c r="J64">
        <v>0.40930079167495498</v>
      </c>
      <c r="K64">
        <v>0.423909284428021</v>
      </c>
      <c r="L64">
        <v>0.435420649418579</v>
      </c>
      <c r="M64">
        <v>0.44668746441982299</v>
      </c>
      <c r="N64">
        <v>0.45911300960887702</v>
      </c>
      <c r="O64">
        <v>0.48966794169448302</v>
      </c>
      <c r="P64">
        <v>0.51966341800143401</v>
      </c>
      <c r="Q64">
        <v>0.54788488291953896</v>
      </c>
      <c r="R64">
        <v>0.57823640226696005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ECE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0.203233657778983</v>
      </c>
      <c r="E70" s="5">
        <f t="shared" ref="E70:G76" si="28">(D70+F70)/2</f>
        <v>0.10812030593841895</v>
      </c>
      <c r="F70" s="5">
        <f t="shared" si="21"/>
        <v>1.3006954097854913E-2</v>
      </c>
      <c r="G70" s="5">
        <f t="shared" si="28"/>
        <v>1.0568150204507116E-2</v>
      </c>
      <c r="H70" s="5">
        <f t="shared" si="22"/>
        <v>8.1293463111593196E-3</v>
      </c>
      <c r="I70" s="5">
        <f t="shared" si="23"/>
        <v>7.1131780222644051E-3</v>
      </c>
      <c r="J70" s="5">
        <f t="shared" si="23"/>
        <v>6.0970097333694897E-3</v>
      </c>
      <c r="K70" s="5">
        <f t="shared" si="23"/>
        <v>5.0808414444745743E-3</v>
      </c>
      <c r="L70" s="5">
        <f t="shared" si="24"/>
        <v>4.0646731555796598E-3</v>
      </c>
      <c r="M70" s="5">
        <f t="shared" si="25"/>
        <v>3.8614394978006769E-3</v>
      </c>
      <c r="N70" s="5">
        <f t="shared" si="25"/>
        <v>3.658205840021694E-3</v>
      </c>
      <c r="O70" s="5">
        <f t="shared" si="25"/>
        <v>3.2517385244637278E-3</v>
      </c>
      <c r="P70" s="5">
        <f t="shared" si="25"/>
        <v>2.845271208905762E-3</v>
      </c>
      <c r="Q70" s="5">
        <f t="shared" si="25"/>
        <v>2.4388038933477961E-3</v>
      </c>
      <c r="R70" s="5">
        <f t="shared" si="26"/>
        <v>2.0323365777898299E-3</v>
      </c>
      <c r="S70" s="5"/>
      <c r="T70" s="5"/>
      <c r="U70" s="5"/>
      <c r="V70" s="5"/>
      <c r="W70" s="5"/>
      <c r="X70" s="5" t="s">
        <v>86</v>
      </c>
      <c r="Y70" s="77" t="str">
        <f t="shared" si="27"/>
        <v>ECE</v>
      </c>
      <c r="Z70" s="5">
        <f>F70/MAX(F$69:F$70)</f>
        <v>1.3006954097854913E-2</v>
      </c>
      <c r="AA70" s="5">
        <f>H70/MAX(H$69:H$70)</f>
        <v>8.1293463111593196E-3</v>
      </c>
      <c r="AB70" s="5">
        <f>L70/MAX(L$69:L$70)</f>
        <v>4.0646731555796598E-3</v>
      </c>
      <c r="AC70" s="5">
        <f>Q70/MAX(Q$69:Q$70)</f>
        <v>2.4388038933477961E-3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7.6882240115025305E-4</v>
      </c>
      <c r="E71" s="5">
        <f t="shared" si="28"/>
        <v>3.9113839658519125E-4</v>
      </c>
      <c r="F71" s="5">
        <f t="shared" si="21"/>
        <v>1.3454392020129429E-5</v>
      </c>
      <c r="G71" s="5">
        <f t="shared" si="28"/>
        <v>1.6337476024442876E-5</v>
      </c>
      <c r="H71" s="5">
        <f t="shared" si="22"/>
        <v>1.9220560028756326E-5</v>
      </c>
      <c r="I71" s="5">
        <f t="shared" si="23"/>
        <v>2.1142616031631958E-5</v>
      </c>
      <c r="J71" s="5">
        <f t="shared" si="23"/>
        <v>2.306467203450759E-5</v>
      </c>
      <c r="K71" s="5">
        <f t="shared" si="23"/>
        <v>2.4986728037383222E-5</v>
      </c>
      <c r="L71" s="5">
        <f t="shared" si="24"/>
        <v>2.6908784040258854E-5</v>
      </c>
      <c r="M71" s="5">
        <f t="shared" si="25"/>
        <v>2.5755550438533478E-5</v>
      </c>
      <c r="N71" s="5">
        <f t="shared" si="25"/>
        <v>2.4602316836808098E-5</v>
      </c>
      <c r="O71" s="5">
        <f t="shared" si="25"/>
        <v>2.2295849633357338E-5</v>
      </c>
      <c r="P71" s="5">
        <f t="shared" si="25"/>
        <v>1.9989382429906578E-5</v>
      </c>
      <c r="Q71" s="5">
        <f t="shared" si="25"/>
        <v>1.7682915226455821E-5</v>
      </c>
      <c r="R71" s="5">
        <f t="shared" si="26"/>
        <v>1.5376448023005061E-5</v>
      </c>
      <c r="S71" s="5"/>
      <c r="T71" s="5"/>
      <c r="U71" s="5"/>
      <c r="V71" s="5"/>
      <c r="W71" s="5"/>
      <c r="X71" s="5" t="s">
        <v>97</v>
      </c>
      <c r="Y71" s="77" t="str">
        <f t="shared" si="27"/>
        <v>ECE</v>
      </c>
      <c r="Z71" s="5">
        <f t="shared" ref="Z71:Z76" si="29">F71/MAX(F$71:F$76)</f>
        <v>2.3918919146896761E-4</v>
      </c>
      <c r="AA71" s="5">
        <f t="shared" ref="AA71:AA76" si="30">H71/MAX(H$71:H$76)</f>
        <v>1.9897100297295255E-4</v>
      </c>
      <c r="AB71" s="5">
        <f t="shared" ref="AB71:AB76" si="31">L71/MAX(L$71:L$76)</f>
        <v>5.3817568080517709E-5</v>
      </c>
      <c r="AC71" s="5">
        <f t="shared" ref="AC71:AC76" si="32">Q71/MAX(Q$71:Q$76)</f>
        <v>5.4915885796446643E-6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2.17232849022539E-4</v>
      </c>
      <c r="E72" s="5">
        <f t="shared" si="28"/>
        <v>1.1221434357320531E-4</v>
      </c>
      <c r="F72" s="5">
        <f t="shared" si="21"/>
        <v>7.1958381238716046E-6</v>
      </c>
      <c r="G72" s="5">
        <f t="shared" si="28"/>
        <v>9.0287402874992757E-6</v>
      </c>
      <c r="H72" s="5">
        <f t="shared" si="22"/>
        <v>1.0861642451126948E-5</v>
      </c>
      <c r="I72" s="5">
        <f t="shared" si="23"/>
        <v>1.3577053063908686E-5</v>
      </c>
      <c r="J72" s="5">
        <f t="shared" si="23"/>
        <v>1.6292463676690423E-5</v>
      </c>
      <c r="K72" s="5">
        <f t="shared" si="23"/>
        <v>1.9007874289472162E-5</v>
      </c>
      <c r="L72" s="5">
        <f t="shared" si="24"/>
        <v>2.1723284902253897E-5</v>
      </c>
      <c r="M72" s="5">
        <f t="shared" si="25"/>
        <v>2.107158635518628E-5</v>
      </c>
      <c r="N72" s="5">
        <f t="shared" si="25"/>
        <v>2.0419887808118663E-5</v>
      </c>
      <c r="O72" s="5">
        <f t="shared" si="25"/>
        <v>1.9116490713983429E-5</v>
      </c>
      <c r="P72" s="5">
        <f t="shared" si="25"/>
        <v>1.7813093619848196E-5</v>
      </c>
      <c r="Q72" s="5">
        <f t="shared" si="25"/>
        <v>1.6509696525712965E-5</v>
      </c>
      <c r="R72" s="5">
        <f t="shared" si="26"/>
        <v>1.5206299431577731E-5</v>
      </c>
      <c r="S72" s="5"/>
      <c r="T72" s="5"/>
      <c r="U72" s="5"/>
      <c r="V72" s="5"/>
      <c r="W72" s="5"/>
      <c r="X72" s="5" t="s">
        <v>98</v>
      </c>
      <c r="Y72" s="77" t="str">
        <f t="shared" si="27"/>
        <v>ECE</v>
      </c>
      <c r="Z72" s="5">
        <f t="shared" si="29"/>
        <v>1.2792601109105073E-4</v>
      </c>
      <c r="AA72" s="5">
        <f t="shared" si="30"/>
        <v>1.1243959016807929E-4</v>
      </c>
      <c r="AB72" s="5">
        <f t="shared" si="31"/>
        <v>4.3446569804507794E-5</v>
      </c>
      <c r="AC72" s="5">
        <f t="shared" si="32"/>
        <v>5.1272349458735915E-6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7.596376649705E-6</v>
      </c>
      <c r="E73" s="5">
        <f t="shared" si="28"/>
        <v>7.596376649705E-6</v>
      </c>
      <c r="F73" s="5">
        <f t="shared" si="21"/>
        <v>7.596376649705E-6</v>
      </c>
      <c r="G73" s="5">
        <f t="shared" si="28"/>
        <v>7.596376649705E-6</v>
      </c>
      <c r="H73" s="5">
        <f t="shared" si="22"/>
        <v>7.596376649705E-6</v>
      </c>
      <c r="I73" s="5">
        <f t="shared" si="23"/>
        <v>7.596376649705E-6</v>
      </c>
      <c r="J73" s="5">
        <f t="shared" si="23"/>
        <v>7.596376649705E-6</v>
      </c>
      <c r="K73" s="5">
        <f t="shared" si="23"/>
        <v>7.596376649705E-6</v>
      </c>
      <c r="L73" s="5">
        <f t="shared" si="24"/>
        <v>7.596376649705E-6</v>
      </c>
      <c r="M73" s="5">
        <f t="shared" si="25"/>
        <v>7.5204128832079503E-6</v>
      </c>
      <c r="N73" s="5">
        <f t="shared" si="25"/>
        <v>7.4444491167109005E-6</v>
      </c>
      <c r="O73" s="5">
        <f t="shared" si="25"/>
        <v>7.2925215837168E-6</v>
      </c>
      <c r="P73" s="5">
        <f t="shared" si="25"/>
        <v>7.1405940507227005E-6</v>
      </c>
      <c r="Q73" s="5">
        <f t="shared" si="25"/>
        <v>6.9886665177286009E-6</v>
      </c>
      <c r="R73" s="5">
        <f t="shared" si="26"/>
        <v>6.8367389847345005E-6</v>
      </c>
      <c r="S73" s="5"/>
      <c r="T73" s="5"/>
      <c r="U73" s="5"/>
      <c r="V73" s="5"/>
      <c r="W73" s="5"/>
      <c r="X73" s="5" t="s">
        <v>89</v>
      </c>
      <c r="Y73" s="77" t="str">
        <f t="shared" si="27"/>
        <v>ECE</v>
      </c>
      <c r="Z73" s="5">
        <f t="shared" si="29"/>
        <v>1.3504669599475556E-4</v>
      </c>
      <c r="AA73" s="5">
        <f t="shared" si="30"/>
        <v>7.8637598420170512E-5</v>
      </c>
      <c r="AB73" s="5">
        <f t="shared" si="31"/>
        <v>1.519275329941E-5</v>
      </c>
      <c r="AC73" s="5">
        <f t="shared" si="32"/>
        <v>2.170393328487143E-6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ECE</v>
      </c>
      <c r="Z74" s="5">
        <f t="shared" si="29"/>
        <v>1</v>
      </c>
      <c r="AA74" s="5">
        <f t="shared" si="30"/>
        <v>0.84109900894487355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1.09226666666667E-2</v>
      </c>
      <c r="E75" s="5">
        <f t="shared" si="28"/>
        <v>5.5466666666666841E-3</v>
      </c>
      <c r="F75" s="5">
        <f t="shared" si="21"/>
        <v>1.7066666666666719E-4</v>
      </c>
      <c r="G75" s="5">
        <f t="shared" si="28"/>
        <v>2.0821333333333392E-4</v>
      </c>
      <c r="H75" s="5">
        <f t="shared" si="22"/>
        <v>2.4576000000000068E-4</v>
      </c>
      <c r="I75" s="5">
        <f t="shared" si="23"/>
        <v>5.1200000000000149E-4</v>
      </c>
      <c r="J75" s="5">
        <f t="shared" si="23"/>
        <v>7.7824000000000231E-4</v>
      </c>
      <c r="K75" s="5">
        <f t="shared" si="23"/>
        <v>1.044480000000003E-3</v>
      </c>
      <c r="L75" s="5">
        <f t="shared" si="24"/>
        <v>1.3107200000000039E-3</v>
      </c>
      <c r="M75" s="5">
        <f t="shared" si="25"/>
        <v>2.271914666666674E-3</v>
      </c>
      <c r="N75" s="5">
        <f t="shared" si="25"/>
        <v>3.2331093333333432E-3</v>
      </c>
      <c r="O75" s="5">
        <f t="shared" si="25"/>
        <v>5.1554986666666833E-3</v>
      </c>
      <c r="P75" s="5">
        <f t="shared" si="25"/>
        <v>7.0778880000000209E-3</v>
      </c>
      <c r="Q75" s="5">
        <f t="shared" si="25"/>
        <v>9.0002773333333619E-3</v>
      </c>
      <c r="R75" s="5">
        <f t="shared" si="26"/>
        <v>1.09226666666667E-2</v>
      </c>
      <c r="S75" s="5"/>
      <c r="T75" s="5"/>
      <c r="U75" s="5"/>
      <c r="V75" s="5"/>
      <c r="W75" s="5"/>
      <c r="X75" s="5" t="s">
        <v>91</v>
      </c>
      <c r="Y75" s="77" t="str">
        <f t="shared" si="27"/>
        <v>ECE</v>
      </c>
      <c r="Z75" s="5">
        <f t="shared" si="29"/>
        <v>3.0340740740740831E-3</v>
      </c>
      <c r="AA75" s="5">
        <f t="shared" si="30"/>
        <v>2.5441045223174486E-3</v>
      </c>
      <c r="AB75" s="5">
        <f t="shared" si="31"/>
        <v>2.6214400000000079E-3</v>
      </c>
      <c r="AC75" s="5">
        <f t="shared" si="32"/>
        <v>2.7951171842650192E-3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0.77279843762436495</v>
      </c>
      <c r="E76" s="5">
        <f t="shared" si="28"/>
        <v>0.41054916998794388</v>
      </c>
      <c r="F76" s="5">
        <f t="shared" si="21"/>
        <v>4.829990235152281E-2</v>
      </c>
      <c r="G76" s="5">
        <f t="shared" si="28"/>
        <v>7.2449853527284211E-2</v>
      </c>
      <c r="H76" s="5">
        <f t="shared" si="22"/>
        <v>9.6599804703045619E-2</v>
      </c>
      <c r="I76" s="5">
        <f t="shared" si="23"/>
        <v>0.13282473146668772</v>
      </c>
      <c r="J76" s="5">
        <f t="shared" si="23"/>
        <v>0.16904965823032983</v>
      </c>
      <c r="K76" s="5">
        <f t="shared" si="23"/>
        <v>0.20527458499397194</v>
      </c>
      <c r="L76" s="5">
        <f t="shared" si="24"/>
        <v>0.24149951175761405</v>
      </c>
      <c r="M76" s="5">
        <f t="shared" si="25"/>
        <v>0.24149951175761405</v>
      </c>
      <c r="N76" s="5">
        <f t="shared" si="25"/>
        <v>0.24149951175761408</v>
      </c>
      <c r="O76" s="5">
        <f t="shared" si="25"/>
        <v>0.24149951175761405</v>
      </c>
      <c r="P76" s="5">
        <f t="shared" si="25"/>
        <v>0.24149951175761405</v>
      </c>
      <c r="Q76" s="5">
        <f t="shared" si="25"/>
        <v>0.24149951175761408</v>
      </c>
      <c r="R76" s="5">
        <f t="shared" si="26"/>
        <v>0.24149951175761405</v>
      </c>
      <c r="S76" s="5"/>
      <c r="T76" s="5"/>
      <c r="U76" s="5"/>
      <c r="V76" s="5"/>
      <c r="W76" s="5"/>
      <c r="X76" s="5" t="s">
        <v>92</v>
      </c>
      <c r="Y76" s="77" t="str">
        <f>Y75</f>
        <v>ECE</v>
      </c>
      <c r="Z76" s="5">
        <f t="shared" si="29"/>
        <v>0.85866493069373884</v>
      </c>
      <c r="AA76" s="5">
        <f t="shared" si="30"/>
        <v>1</v>
      </c>
      <c r="AB76" s="5">
        <f t="shared" si="31"/>
        <v>0.48299902351522811</v>
      </c>
      <c r="AC76" s="5">
        <f t="shared" si="32"/>
        <v>7.4999848371929828E-2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12.937099622000188</v>
      </c>
      <c r="E78" s="39">
        <f t="shared" si="33"/>
        <v>10.655446714346757</v>
      </c>
      <c r="F78" s="39">
        <f t="shared" si="33"/>
        <v>8.6103965424867308</v>
      </c>
      <c r="G78" s="39">
        <f t="shared" si="33"/>
        <v>7.7022308027931601</v>
      </c>
      <c r="H78" s="39">
        <f t="shared" si="33"/>
        <v>7.02958648776678</v>
      </c>
      <c r="I78" s="39">
        <f t="shared" si="33"/>
        <v>6.4711974347376016</v>
      </c>
      <c r="J78" s="39">
        <f t="shared" si="33"/>
        <v>5.9726212308365652</v>
      </c>
      <c r="K78" s="39">
        <f t="shared" si="33"/>
        <v>5.5639268770791057</v>
      </c>
      <c r="L78" s="39">
        <f t="shared" si="33"/>
        <v>5.2746743450965825</v>
      </c>
      <c r="M78" s="39">
        <f t="shared" si="33"/>
        <v>5.0166219479349587</v>
      </c>
      <c r="N78" s="39">
        <f t="shared" si="33"/>
        <v>4.7511349192390702</v>
      </c>
      <c r="O78" s="39">
        <f t="shared" si="33"/>
        <v>4.1749271030899946</v>
      </c>
      <c r="P78" s="39">
        <f t="shared" si="33"/>
        <v>3.6991143825887827</v>
      </c>
      <c r="Q78" s="39">
        <f t="shared" si="33"/>
        <v>3.3178743508502562</v>
      </c>
      <c r="R78" s="39">
        <f t="shared" si="33"/>
        <v>2.9705962048688757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29.609022708098049</v>
      </c>
      <c r="E79" s="39">
        <f t="shared" si="34"/>
        <v>13.149708832360432</v>
      </c>
      <c r="F79" s="39">
        <f t="shared" si="34"/>
        <v>1.2546582303439953</v>
      </c>
      <c r="G79" s="39">
        <f t="shared" si="34"/>
        <v>1.5653492862775777</v>
      </c>
      <c r="H79" s="39">
        <f t="shared" si="34"/>
        <v>1.8204325867501781</v>
      </c>
      <c r="I79" s="39">
        <f t="shared" si="34"/>
        <v>2.2291881986016291</v>
      </c>
      <c r="J79" s="39">
        <f t="shared" si="34"/>
        <v>2.522581188992322</v>
      </c>
      <c r="K79" s="39">
        <f t="shared" si="34"/>
        <v>2.7545994249134149</v>
      </c>
      <c r="L79" s="39">
        <f t="shared" si="34"/>
        <v>2.9856080695041047</v>
      </c>
      <c r="M79" s="39">
        <f t="shared" si="34"/>
        <v>2.787962670560455</v>
      </c>
      <c r="N79" s="39">
        <f t="shared" si="34"/>
        <v>2.5821459837948542</v>
      </c>
      <c r="O79" s="39">
        <f t="shared" si="34"/>
        <v>2.1396604785702351</v>
      </c>
      <c r="P79" s="39">
        <f t="shared" si="34"/>
        <v>1.7931475471780909</v>
      </c>
      <c r="Q79" s="39">
        <f t="shared" si="34"/>
        <v>1.5299903084495798</v>
      </c>
      <c r="R79" s="39">
        <f t="shared" si="34"/>
        <v>1.2995726985583491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0.95938529088913282</v>
      </c>
      <c r="G84" s="44">
        <f t="shared" ref="G84:G92" si="35">F109</f>
        <v>0.98506451844461707</v>
      </c>
      <c r="H84" s="45">
        <f>F84-G84</f>
        <v>-2.5679227555484241E-2</v>
      </c>
      <c r="I84" s="5"/>
      <c r="J84" s="43">
        <f>J86/(J86+J87)</f>
        <v>0.96259625962596262</v>
      </c>
      <c r="K84" s="44">
        <f t="shared" ref="K84:K92" si="36">H109</f>
        <v>0.99082983092419785</v>
      </c>
      <c r="L84" s="45">
        <f>J84-K84</f>
        <v>-2.8233571298235227E-2</v>
      </c>
      <c r="M84" s="5"/>
      <c r="N84" s="5"/>
      <c r="O84" s="43">
        <f>O86/(O86+O87)</f>
        <v>0.96799116997792489</v>
      </c>
      <c r="P84" s="44">
        <f t="shared" ref="P84:P92" si="37">L109</f>
        <v>0.99506327201489242</v>
      </c>
      <c r="Q84" s="45">
        <f>O84-P84</f>
        <v>-2.7072102036967527E-2</v>
      </c>
      <c r="R84" s="5"/>
      <c r="S84" s="5"/>
      <c r="T84" s="43">
        <f>T86/(T86+T87)</f>
        <v>0.98106904231625836</v>
      </c>
      <c r="U84" s="44">
        <f t="shared" ref="U84:U92" si="38">R109</f>
        <v>0.99729265322490113</v>
      </c>
      <c r="V84" s="45">
        <f>T84-U84</f>
        <v>-1.6223610908642772E-2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4.0614709110867182E-2</v>
      </c>
      <c r="G85" s="47">
        <f t="shared" si="35"/>
        <v>1.4935481555382855E-2</v>
      </c>
      <c r="H85" s="48">
        <f t="shared" ref="H85:H92" si="39">F85-G85</f>
        <v>2.5679227555484328E-2</v>
      </c>
      <c r="I85" s="10"/>
      <c r="J85" s="46">
        <f>J87/(J86+J87)</f>
        <v>3.7403740374037403E-2</v>
      </c>
      <c r="K85" s="47">
        <f t="shared" si="36"/>
        <v>9.1701690758021186E-3</v>
      </c>
      <c r="L85" s="48">
        <f t="shared" ref="L85:L92" si="40">J85-K85</f>
        <v>2.8233571298235283E-2</v>
      </c>
      <c r="M85" s="10"/>
      <c r="N85" s="10"/>
      <c r="O85" s="46">
        <f>O87/(O86+O87)</f>
        <v>3.2008830022075052E-2</v>
      </c>
      <c r="P85" s="47">
        <f t="shared" si="37"/>
        <v>4.9367279851076596E-3</v>
      </c>
      <c r="Q85" s="48">
        <f t="shared" ref="Q85:Q92" si="41">O85-P85</f>
        <v>2.7072102036967392E-2</v>
      </c>
      <c r="R85" s="10"/>
      <c r="S85" s="10"/>
      <c r="T85" s="46">
        <f>T87/(T86+T87)</f>
        <v>1.8930957683741648E-2</v>
      </c>
      <c r="U85" s="47">
        <f t="shared" si="38"/>
        <v>2.707346775098905E-3</v>
      </c>
      <c r="V85" s="48">
        <f t="shared" ref="V85:V92" si="42">T85-U85</f>
        <v>1.6223610908642744E-2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0.90569948186528504</v>
      </c>
      <c r="G86" s="44">
        <f t="shared" si="35"/>
        <v>0.94520264191046355</v>
      </c>
      <c r="H86" s="45">
        <f t="shared" si="39"/>
        <v>-3.9503160045178509E-2</v>
      </c>
      <c r="I86" s="5"/>
      <c r="J86" s="73">
        <f>H18/SUM(H18:H24)</f>
        <v>0.91145833333333337</v>
      </c>
      <c r="K86" s="44">
        <f t="shared" si="36"/>
        <v>0.97233056594059442</v>
      </c>
      <c r="L86" s="45">
        <f t="shared" si="40"/>
        <v>-6.0872232607261045E-2</v>
      </c>
      <c r="M86" s="5"/>
      <c r="N86" s="5"/>
      <c r="O86" s="73">
        <f>I18/SUM(I18:I24)</f>
        <v>0.92218717139852779</v>
      </c>
      <c r="P86" s="44">
        <f t="shared" si="37"/>
        <v>0.97500556433687802</v>
      </c>
      <c r="Q86" s="45">
        <f t="shared" si="41"/>
        <v>-5.2818392938350223E-2</v>
      </c>
      <c r="R86" s="5"/>
      <c r="S86" s="5"/>
      <c r="T86" s="49">
        <f>J18/SUM(J18:J24)</f>
        <v>0.94935344827586199</v>
      </c>
      <c r="U86" s="44">
        <f t="shared" si="38"/>
        <v>0.95856597966819879</v>
      </c>
      <c r="V86" s="45">
        <f t="shared" si="42"/>
        <v>-9.212531392336798E-3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3.8341968911917101E-2</v>
      </c>
      <c r="G87" s="47">
        <f t="shared" si="35"/>
        <v>1.4331098481390052E-2</v>
      </c>
      <c r="H87" s="48">
        <f t="shared" si="39"/>
        <v>2.4010870430527048E-2</v>
      </c>
      <c r="I87" s="10"/>
      <c r="J87" s="74">
        <f>H19/SUM(H18:H24)</f>
        <v>3.5416666666666666E-2</v>
      </c>
      <c r="K87" s="47">
        <f t="shared" si="36"/>
        <v>8.9989576504058161E-3</v>
      </c>
      <c r="L87" s="48">
        <f t="shared" si="40"/>
        <v>2.6417709016260851E-2</v>
      </c>
      <c r="M87" s="10"/>
      <c r="N87" s="10"/>
      <c r="O87" s="74">
        <f>I19/SUM(I18:I24)</f>
        <v>3.0494216614090429E-2</v>
      </c>
      <c r="P87" s="47">
        <f t="shared" si="37"/>
        <v>4.8372172810188041E-3</v>
      </c>
      <c r="Q87" s="48">
        <f t="shared" si="41"/>
        <v>2.5656999333071626E-2</v>
      </c>
      <c r="R87" s="10"/>
      <c r="S87" s="10"/>
      <c r="T87" s="50">
        <f>J19/SUM(J18:J24)</f>
        <v>1.8318965517241378E-2</v>
      </c>
      <c r="U87" s="47">
        <f t="shared" si="38"/>
        <v>2.6022156138244198E-3</v>
      </c>
      <c r="V87" s="48">
        <f t="shared" si="42"/>
        <v>1.5716749903416958E-2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6.2176165803108805E-3</v>
      </c>
      <c r="G88" s="51">
        <f t="shared" si="35"/>
        <v>1.977983970695269E-3</v>
      </c>
      <c r="H88" s="45">
        <f t="shared" si="39"/>
        <v>4.2396326096156116E-3</v>
      </c>
      <c r="I88" s="5"/>
      <c r="J88" s="80">
        <f>H20/SUM(H18:H24)</f>
        <v>6.2499999999999995E-3</v>
      </c>
      <c r="K88" s="51">
        <f t="shared" si="36"/>
        <v>1.2340371885054247E-3</v>
      </c>
      <c r="L88" s="45">
        <f t="shared" si="40"/>
        <v>5.0159628114945752E-3</v>
      </c>
      <c r="M88" s="5"/>
      <c r="N88" s="5"/>
      <c r="O88" s="73">
        <f>I20/SUM(I18:I24)</f>
        <v>5.257623554153522E-3</v>
      </c>
      <c r="P88" s="51">
        <f t="shared" si="37"/>
        <v>6.1867338182638716E-4</v>
      </c>
      <c r="Q88" s="45">
        <f t="shared" si="41"/>
        <v>4.6389501723271345E-3</v>
      </c>
      <c r="R88" s="5"/>
      <c r="S88" s="5"/>
      <c r="T88" s="49">
        <f>J20/SUM(J18:J24)</f>
        <v>3.2327586206896551E-3</v>
      </c>
      <c r="U88" s="51">
        <f t="shared" si="38"/>
        <v>2.3407470789481009E-4</v>
      </c>
      <c r="V88" s="45">
        <f t="shared" si="42"/>
        <v>2.9986839127948452E-3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0</v>
      </c>
      <c r="G89" s="51">
        <f t="shared" si="35"/>
        <v>6.0541321338061229E-4</v>
      </c>
      <c r="H89" s="45">
        <f t="shared" si="39"/>
        <v>-6.0541321338061229E-4</v>
      </c>
      <c r="I89" s="5"/>
      <c r="J89" s="80">
        <f>H21/SUM(H18:H24)</f>
        <v>0</v>
      </c>
      <c r="K89" s="51">
        <f t="shared" si="36"/>
        <v>6.1068129778927671E-4</v>
      </c>
      <c r="L89" s="45">
        <f t="shared" si="40"/>
        <v>-6.1068129778927671E-4</v>
      </c>
      <c r="M89" s="5"/>
      <c r="N89" s="5"/>
      <c r="O89" s="73">
        <f>I21/SUM(I18:I24)</f>
        <v>0</v>
      </c>
      <c r="P89" s="51">
        <f t="shared" si="37"/>
        <v>7.2106594078058235E-4</v>
      </c>
      <c r="Q89" s="45">
        <f t="shared" si="41"/>
        <v>-7.2106594078058235E-4</v>
      </c>
      <c r="R89" s="5"/>
      <c r="S89" s="5"/>
      <c r="T89" s="49">
        <f>J21/SUM(J18:J24)</f>
        <v>0</v>
      </c>
      <c r="U89" s="51">
        <f t="shared" si="38"/>
        <v>7.1776159598839853E-4</v>
      </c>
      <c r="V89" s="45">
        <f t="shared" si="42"/>
        <v>-7.1776159598839853E-4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5"/>
        <v>5.0462205010697262E-3</v>
      </c>
      <c r="H90" s="45">
        <f t="shared" si="39"/>
        <v>-5.0462205010697262E-3</v>
      </c>
      <c r="I90" s="5"/>
      <c r="J90" s="80">
        <f>H22/SUM(H18:H24)</f>
        <v>0</v>
      </c>
      <c r="K90" s="51">
        <f t="shared" si="36"/>
        <v>2.6402888979994645E-3</v>
      </c>
      <c r="L90" s="45">
        <f t="shared" si="40"/>
        <v>-2.6402888979994645E-3</v>
      </c>
      <c r="M90" s="5"/>
      <c r="N90" s="5"/>
      <c r="O90" s="73">
        <f>I22/SUM(I18:I24)</f>
        <v>0</v>
      </c>
      <c r="P90" s="51">
        <f t="shared" si="37"/>
        <v>1.2596855753348691E-3</v>
      </c>
      <c r="Q90" s="45">
        <f t="shared" si="41"/>
        <v>-1.2596855753348691E-3</v>
      </c>
      <c r="R90" s="5"/>
      <c r="S90" s="5"/>
      <c r="T90" s="49">
        <f>J22/SUM(J18:J24)</f>
        <v>0</v>
      </c>
      <c r="U90" s="51">
        <f t="shared" si="38"/>
        <v>9.6803459284160382E-4</v>
      </c>
      <c r="V90" s="45">
        <f t="shared" si="42"/>
        <v>-9.6803459284160382E-4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3.7305699481865288E-2</v>
      </c>
      <c r="G91" s="51">
        <f t="shared" si="35"/>
        <v>3.0053875658339564E-2</v>
      </c>
      <c r="H91" s="45">
        <f t="shared" si="39"/>
        <v>7.2518238235257243E-3</v>
      </c>
      <c r="I91" s="5"/>
      <c r="J91" s="80">
        <f>H23/SUM(H18:H24)</f>
        <v>3.5416666666666666E-2</v>
      </c>
      <c r="K91" s="51">
        <f t="shared" si="36"/>
        <v>1.2986696994448802E-2</v>
      </c>
      <c r="L91" s="45">
        <f t="shared" si="40"/>
        <v>2.2429969672217866E-2</v>
      </c>
      <c r="M91" s="5"/>
      <c r="N91" s="5"/>
      <c r="O91" s="73">
        <f>I23/SUM(I18:I24)</f>
        <v>3.1545741324921134E-2</v>
      </c>
      <c r="P91" s="51">
        <f t="shared" si="37"/>
        <v>1.6257216189038439E-2</v>
      </c>
      <c r="Q91" s="45">
        <f t="shared" si="41"/>
        <v>1.5288525135882695E-2</v>
      </c>
      <c r="R91" s="5"/>
      <c r="S91" s="5"/>
      <c r="T91" s="49">
        <f>J23/SUM(J18:J24)</f>
        <v>2.1551724137931036E-2</v>
      </c>
      <c r="U91" s="51">
        <f t="shared" si="38"/>
        <v>3.4005482339263725E-2</v>
      </c>
      <c r="V91" s="45">
        <f t="shared" si="42"/>
        <v>-1.2453758201332689E-2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1.2435233160621761E-2</v>
      </c>
      <c r="G92" s="51">
        <f t="shared" si="35"/>
        <v>2.782766264661115E-3</v>
      </c>
      <c r="H92" s="45">
        <f t="shared" si="39"/>
        <v>9.6524668959606461E-3</v>
      </c>
      <c r="I92" s="5"/>
      <c r="J92" s="80">
        <f>H24/SUM(H18:H24)</f>
        <v>1.1458333333333334E-2</v>
      </c>
      <c r="K92" s="51">
        <f t="shared" si="36"/>
        <v>1.198772030256826E-3</v>
      </c>
      <c r="L92" s="45">
        <f t="shared" si="40"/>
        <v>1.0259561303076509E-2</v>
      </c>
      <c r="M92" s="5"/>
      <c r="N92" s="5"/>
      <c r="O92" s="73">
        <f>I24/SUM(I18:I24)</f>
        <v>1.0515247108307044E-2</v>
      </c>
      <c r="P92" s="51">
        <f t="shared" si="37"/>
        <v>1.300577295123077E-3</v>
      </c>
      <c r="Q92" s="45">
        <f t="shared" si="41"/>
        <v>9.2146698131839663E-3</v>
      </c>
      <c r="R92" s="5"/>
      <c r="S92" s="5"/>
      <c r="T92" s="49">
        <f>J24/SUM(J18:J24)</f>
        <v>7.5431034482758615E-3</v>
      </c>
      <c r="U92" s="51">
        <f t="shared" si="38"/>
        <v>2.906451481988342E-3</v>
      </c>
      <c r="V92" s="45">
        <f t="shared" si="42"/>
        <v>4.6366519662875191E-3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0.99999999999999989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1</v>
      </c>
      <c r="P94" s="45">
        <f>SUM(P86:P92)</f>
        <v>1.0000000000000002</v>
      </c>
      <c r="Q94" s="5"/>
      <c r="R94" s="5"/>
      <c r="S94" s="5"/>
      <c r="T94" s="45">
        <f>SUM(T86:T92)</f>
        <v>0.99999999999999989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0.79383840204347245</v>
      </c>
      <c r="E109" s="58">
        <f t="shared" si="43"/>
        <v>0.8822115503808754</v>
      </c>
      <c r="F109" s="58">
        <f t="shared" si="43"/>
        <v>0.98506451844461707</v>
      </c>
      <c r="G109" s="58">
        <f t="shared" si="43"/>
        <v>0.9881280616835596</v>
      </c>
      <c r="H109" s="58">
        <f t="shared" si="43"/>
        <v>0.99082983092419785</v>
      </c>
      <c r="I109" s="58">
        <f t="shared" si="43"/>
        <v>0.99188335077009648</v>
      </c>
      <c r="J109" s="58">
        <f t="shared" si="43"/>
        <v>0.99288305101057839</v>
      </c>
      <c r="K109" s="58">
        <f t="shared" si="43"/>
        <v>0.99391842328094471</v>
      </c>
      <c r="L109" s="58">
        <f t="shared" si="43"/>
        <v>0.99506327201489242</v>
      </c>
      <c r="M109" s="58">
        <f t="shared" si="43"/>
        <v>0.99524402859037531</v>
      </c>
      <c r="N109" s="58">
        <f t="shared" si="43"/>
        <v>0.99544284381895098</v>
      </c>
      <c r="O109" s="58">
        <f t="shared" si="43"/>
        <v>0.99588191769042167</v>
      </c>
      <c r="P109" s="58">
        <f t="shared" si="43"/>
        <v>0.99632712370767029</v>
      </c>
      <c r="Q109" s="58">
        <f t="shared" si="43"/>
        <v>0.99678949533767458</v>
      </c>
      <c r="R109" s="58">
        <f t="shared" si="43"/>
        <v>0.99729265322490113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0.20616159795652753</v>
      </c>
      <c r="E110" s="58">
        <f t="shared" si="44"/>
        <v>0.11778844961912451</v>
      </c>
      <c r="F110" s="58">
        <f t="shared" si="44"/>
        <v>1.4935481555382855E-2</v>
      </c>
      <c r="G110" s="58">
        <f t="shared" si="44"/>
        <v>1.1871938316440397E-2</v>
      </c>
      <c r="H110" s="58">
        <f t="shared" si="44"/>
        <v>9.1701690758021186E-3</v>
      </c>
      <c r="I110" s="58">
        <f t="shared" si="44"/>
        <v>8.1166492299035199E-3</v>
      </c>
      <c r="J110" s="58">
        <f t="shared" si="44"/>
        <v>7.116948989421599E-3</v>
      </c>
      <c r="K110" s="58">
        <f t="shared" si="44"/>
        <v>6.0815767190553881E-3</v>
      </c>
      <c r="L110" s="58">
        <f t="shared" si="44"/>
        <v>4.9367279851076596E-3</v>
      </c>
      <c r="M110" s="58">
        <f t="shared" si="44"/>
        <v>4.7559714096246739E-3</v>
      </c>
      <c r="N110" s="58">
        <f t="shared" si="44"/>
        <v>4.5571561810489802E-3</v>
      </c>
      <c r="O110" s="58">
        <f t="shared" si="44"/>
        <v>4.1180823095784188E-3</v>
      </c>
      <c r="P110" s="58">
        <f t="shared" si="44"/>
        <v>3.6728762923296642E-3</v>
      </c>
      <c r="Q110" s="58">
        <f t="shared" si="44"/>
        <v>3.2105046623253442E-3</v>
      </c>
      <c r="R110" s="58">
        <f t="shared" si="44"/>
        <v>2.707346775098905E-3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0.73298001981521155</v>
      </c>
      <c r="E111" s="59">
        <f t="shared" si="45"/>
        <v>0.8262999664512205</v>
      </c>
      <c r="F111" s="59">
        <f t="shared" si="45"/>
        <v>0.94520264191046355</v>
      </c>
      <c r="G111" s="59">
        <f t="shared" si="45"/>
        <v>0.96304190790286193</v>
      </c>
      <c r="H111" s="59">
        <f t="shared" si="45"/>
        <v>0.97233056594059442</v>
      </c>
      <c r="I111" s="59">
        <f t="shared" si="45"/>
        <v>0.96941152207053194</v>
      </c>
      <c r="J111" s="59">
        <f t="shared" si="45"/>
        <v>0.97037475022307185</v>
      </c>
      <c r="K111" s="59">
        <f t="shared" si="45"/>
        <v>0.97231880533886761</v>
      </c>
      <c r="L111" s="59">
        <f t="shared" si="45"/>
        <v>0.97500556433687802</v>
      </c>
      <c r="M111" s="59">
        <f t="shared" si="45"/>
        <v>0.96726971106929716</v>
      </c>
      <c r="N111" s="59">
        <f t="shared" si="45"/>
        <v>0.96203970444863873</v>
      </c>
      <c r="O111" s="59">
        <f t="shared" si="45"/>
        <v>0.95735767497322743</v>
      </c>
      <c r="P111" s="59">
        <f t="shared" si="45"/>
        <v>0.95617139625324454</v>
      </c>
      <c r="Q111" s="59">
        <f t="shared" si="45"/>
        <v>0.956672029917364</v>
      </c>
      <c r="R111" s="59">
        <f t="shared" si="45"/>
        <v>0.95856597966819879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0.19035654078502989</v>
      </c>
      <c r="E112" s="59">
        <f t="shared" si="46"/>
        <v>0.11032341610876029</v>
      </c>
      <c r="F112" s="59">
        <f t="shared" si="46"/>
        <v>1.4331098481390052E-2</v>
      </c>
      <c r="G112" s="59">
        <f t="shared" si="46"/>
        <v>1.1570538850288452E-2</v>
      </c>
      <c r="H112" s="59">
        <f t="shared" si="46"/>
        <v>8.9989576504058161E-3</v>
      </c>
      <c r="I112" s="59">
        <f t="shared" si="46"/>
        <v>7.9327607202645256E-3</v>
      </c>
      <c r="J112" s="59">
        <f t="shared" si="46"/>
        <v>6.9556103218109504E-3</v>
      </c>
      <c r="K112" s="59">
        <f t="shared" si="46"/>
        <v>5.9494132229976271E-3</v>
      </c>
      <c r="L112" s="59">
        <f t="shared" si="46"/>
        <v>4.8372172810188041E-3</v>
      </c>
      <c r="M112" s="59">
        <f t="shared" si="46"/>
        <v>4.6222905730539188E-3</v>
      </c>
      <c r="N112" s="59">
        <f t="shared" si="46"/>
        <v>4.4042359767468781E-3</v>
      </c>
      <c r="O112" s="59">
        <f t="shared" si="46"/>
        <v>3.9587802883192082E-3</v>
      </c>
      <c r="P112" s="59">
        <f t="shared" si="46"/>
        <v>3.5248455744468039E-3</v>
      </c>
      <c r="Q112" s="59">
        <f t="shared" si="46"/>
        <v>3.0812925163556967E-3</v>
      </c>
      <c r="R112" s="59">
        <f t="shared" si="46"/>
        <v>2.6022156138244198E-3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7.3995857803958488E-3</v>
      </c>
      <c r="E113" s="59">
        <f t="shared" si="47"/>
        <v>6.9545751992923285E-3</v>
      </c>
      <c r="F113" s="59">
        <f t="shared" si="47"/>
        <v>1.977983970695269E-3</v>
      </c>
      <c r="G113" s="59">
        <f t="shared" si="47"/>
        <v>1.4591463378798891E-3</v>
      </c>
      <c r="H113" s="59">
        <f t="shared" si="47"/>
        <v>1.2340371885054247E-3</v>
      </c>
      <c r="I113" s="59">
        <f t="shared" si="47"/>
        <v>9.5929001815949269E-4</v>
      </c>
      <c r="J113" s="59">
        <f t="shared" si="47"/>
        <v>8.0098071645055737E-4</v>
      </c>
      <c r="K113" s="59">
        <f t="shared" si="47"/>
        <v>6.9846164579006307E-4</v>
      </c>
      <c r="L113" s="59">
        <f t="shared" si="47"/>
        <v>6.1867338182638716E-4</v>
      </c>
      <c r="M113" s="59">
        <f t="shared" si="47"/>
        <v>5.6908828901020329E-4</v>
      </c>
      <c r="N113" s="59">
        <f t="shared" si="47"/>
        <v>5.1661604804648911E-4</v>
      </c>
      <c r="O113" s="59">
        <f t="shared" si="47"/>
        <v>4.2364650334553085E-4</v>
      </c>
      <c r="P113" s="59">
        <f t="shared" si="47"/>
        <v>3.5417207897605382E-4</v>
      </c>
      <c r="Q113" s="59">
        <f t="shared" si="47"/>
        <v>2.9188798442766602E-4</v>
      </c>
      <c r="R113" s="60">
        <f t="shared" si="47"/>
        <v>2.3407470789481009E-4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5.9790208267582168E-4</v>
      </c>
      <c r="E114" s="59">
        <f t="shared" si="48"/>
        <v>7.9734212457758743E-4</v>
      </c>
      <c r="F114" s="59">
        <f t="shared" si="48"/>
        <v>6.0541321338061229E-4</v>
      </c>
      <c r="G114" s="59">
        <f t="shared" si="48"/>
        <v>6.1311706406485525E-4</v>
      </c>
      <c r="H114" s="59">
        <f t="shared" si="48"/>
        <v>6.1068129778927671E-4</v>
      </c>
      <c r="I114" s="59">
        <f t="shared" si="48"/>
        <v>6.510025918259947E-4</v>
      </c>
      <c r="J114" s="59">
        <f t="shared" si="48"/>
        <v>7.1048693173043919E-4</v>
      </c>
      <c r="K114" s="59">
        <f t="shared" si="48"/>
        <v>7.3648169310224756E-4</v>
      </c>
      <c r="L114" s="59">
        <f t="shared" si="48"/>
        <v>7.2106594078058235E-4</v>
      </c>
      <c r="M114" s="59">
        <f t="shared" si="48"/>
        <v>6.7634775255992388E-4</v>
      </c>
      <c r="N114" s="59">
        <f t="shared" si="48"/>
        <v>6.4030587926041781E-4</v>
      </c>
      <c r="O114" s="59">
        <f t="shared" si="48"/>
        <v>6.3561173568777254E-4</v>
      </c>
      <c r="P114" s="59">
        <f t="shared" si="48"/>
        <v>6.6415504450900861E-4</v>
      </c>
      <c r="Q114" s="59">
        <f t="shared" si="48"/>
        <v>7.0396950711492897E-4</v>
      </c>
      <c r="R114" s="60">
        <f t="shared" si="48"/>
        <v>7.1776159598839853E-4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1.2499157433956297E-4</v>
      </c>
      <c r="E115" s="59">
        <f t="shared" si="49"/>
        <v>3.6459051298701542E-4</v>
      </c>
      <c r="F115" s="59">
        <f t="shared" si="49"/>
        <v>5.0462205010697262E-3</v>
      </c>
      <c r="G115" s="59">
        <f t="shared" si="49"/>
        <v>3.3211974420726056E-3</v>
      </c>
      <c r="H115" s="59">
        <f t="shared" si="49"/>
        <v>2.6402888979994645E-3</v>
      </c>
      <c r="I115" s="59">
        <f t="shared" si="49"/>
        <v>2.0839178683638012E-3</v>
      </c>
      <c r="J115" s="59">
        <f t="shared" si="49"/>
        <v>1.7200072726593703E-3</v>
      </c>
      <c r="K115" s="59">
        <f t="shared" si="49"/>
        <v>1.4587712892861931E-3</v>
      </c>
      <c r="L115" s="59">
        <f t="shared" si="49"/>
        <v>1.2596855753348691E-3</v>
      </c>
      <c r="M115" s="59">
        <f t="shared" si="49"/>
        <v>1.2521196548492507E-3</v>
      </c>
      <c r="N115" s="59">
        <f t="shared" si="49"/>
        <v>1.2101071904383552E-3</v>
      </c>
      <c r="O115" s="59">
        <f t="shared" si="49"/>
        <v>1.1465263189245605E-3</v>
      </c>
      <c r="P115" s="59">
        <f t="shared" si="49"/>
        <v>1.1273509081952562E-3</v>
      </c>
      <c r="Q115" s="59">
        <f t="shared" si="49"/>
        <v>1.0636125291997351E-3</v>
      </c>
      <c r="R115" s="60">
        <f t="shared" si="49"/>
        <v>9.6803459284160382E-4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5.1405719971760334E-2</v>
      </c>
      <c r="E116" s="59">
        <f t="shared" si="50"/>
        <v>4.1847461641229579E-2</v>
      </c>
      <c r="F116" s="59">
        <f t="shared" si="50"/>
        <v>3.0053875658339564E-2</v>
      </c>
      <c r="G116" s="59">
        <f t="shared" si="50"/>
        <v>1.8302497899957446E-2</v>
      </c>
      <c r="H116" s="59">
        <f t="shared" si="50"/>
        <v>1.2986696994448802E-2</v>
      </c>
      <c r="I116" s="59">
        <f t="shared" si="50"/>
        <v>1.7491622488152482E-2</v>
      </c>
      <c r="J116" s="59">
        <f t="shared" si="50"/>
        <v>1.7969674967075109E-2</v>
      </c>
      <c r="K116" s="59">
        <f t="shared" si="50"/>
        <v>1.7432446609067023E-2</v>
      </c>
      <c r="L116" s="59">
        <f t="shared" si="50"/>
        <v>1.6257216189038439E-2</v>
      </c>
      <c r="M116" s="59">
        <f t="shared" si="50"/>
        <v>2.3657740288232556E-2</v>
      </c>
      <c r="N116" s="59">
        <f t="shared" si="50"/>
        <v>2.8782369086891798E-2</v>
      </c>
      <c r="O116" s="59">
        <f t="shared" si="50"/>
        <v>3.3632832420219187E-2</v>
      </c>
      <c r="P116" s="59">
        <f t="shared" si="50"/>
        <v>3.5167461377792295E-2</v>
      </c>
      <c r="Q116" s="59">
        <f t="shared" si="50"/>
        <v>3.5185847471375174E-2</v>
      </c>
      <c r="R116" s="60">
        <f t="shared" si="50"/>
        <v>3.4005482339263725E-2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1.7135239990586849E-2</v>
      </c>
      <c r="E117" s="59">
        <f t="shared" si="51"/>
        <v>1.3412647961932662E-2</v>
      </c>
      <c r="F117" s="59">
        <f t="shared" si="51"/>
        <v>2.782766264661115E-3</v>
      </c>
      <c r="G117" s="59">
        <f t="shared" si="51"/>
        <v>1.691594502874869E-3</v>
      </c>
      <c r="H117" s="59">
        <f t="shared" si="51"/>
        <v>1.198772030256826E-3</v>
      </c>
      <c r="I117" s="59">
        <f t="shared" si="51"/>
        <v>1.4698842427018964E-3</v>
      </c>
      <c r="J117" s="59">
        <f t="shared" si="51"/>
        <v>1.4684895672018531E-3</v>
      </c>
      <c r="K117" s="59">
        <f t="shared" si="51"/>
        <v>1.4056202008891914E-3</v>
      </c>
      <c r="L117" s="59">
        <f t="shared" si="51"/>
        <v>1.300577295123077E-3</v>
      </c>
      <c r="M117" s="59">
        <f t="shared" si="51"/>
        <v>1.9527023729969744E-3</v>
      </c>
      <c r="N117" s="59">
        <f t="shared" si="51"/>
        <v>2.4066613699773921E-3</v>
      </c>
      <c r="O117" s="59">
        <f t="shared" si="51"/>
        <v>2.8449277602766105E-3</v>
      </c>
      <c r="P117" s="59">
        <f t="shared" si="51"/>
        <v>2.9906187628358986E-3</v>
      </c>
      <c r="Q117" s="59">
        <f t="shared" si="51"/>
        <v>3.0013600741628523E-3</v>
      </c>
      <c r="R117" s="60">
        <f t="shared" si="51"/>
        <v>2.906451481988342E-3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0.9233365606002415</v>
      </c>
      <c r="E118" s="61">
        <f t="shared" ref="E118:R118" si="52">SUM(E111:E112)</f>
        <v>0.93662338255998079</v>
      </c>
      <c r="F118" s="61">
        <f t="shared" si="52"/>
        <v>0.95953374039185357</v>
      </c>
      <c r="G118" s="61">
        <f t="shared" si="52"/>
        <v>0.9746124467531504</v>
      </c>
      <c r="H118" s="61">
        <f t="shared" si="52"/>
        <v>0.98132952359100023</v>
      </c>
      <c r="I118" s="61">
        <f t="shared" si="52"/>
        <v>0.97734428279079644</v>
      </c>
      <c r="J118" s="61">
        <f t="shared" si="52"/>
        <v>0.97733036054488276</v>
      </c>
      <c r="K118" s="61">
        <f t="shared" si="52"/>
        <v>0.97826821856186519</v>
      </c>
      <c r="L118" s="61">
        <f t="shared" si="52"/>
        <v>0.97984278161789684</v>
      </c>
      <c r="M118" s="61">
        <f t="shared" si="52"/>
        <v>0.97189200164235112</v>
      </c>
      <c r="N118" s="61">
        <f t="shared" si="52"/>
        <v>0.96644394042538562</v>
      </c>
      <c r="O118" s="61">
        <f t="shared" si="52"/>
        <v>0.96131645526154663</v>
      </c>
      <c r="P118" s="61">
        <f t="shared" si="52"/>
        <v>0.95969624182769131</v>
      </c>
      <c r="Q118" s="61">
        <f t="shared" si="52"/>
        <v>0.95975332243371969</v>
      </c>
      <c r="R118" s="62">
        <f t="shared" si="52"/>
        <v>0.96116819528202324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0.99999999999999989</v>
      </c>
      <c r="F119" s="45">
        <f t="shared" si="53"/>
        <v>0.99999999999999989</v>
      </c>
      <c r="G119" s="45">
        <f t="shared" si="53"/>
        <v>1</v>
      </c>
      <c r="H119" s="45">
        <f t="shared" si="53"/>
        <v>1</v>
      </c>
      <c r="I119" s="45">
        <f t="shared" si="53"/>
        <v>1.0000000000000002</v>
      </c>
      <c r="J119" s="45">
        <f t="shared" si="53"/>
        <v>1.0000000000000002</v>
      </c>
      <c r="K119" s="45">
        <f t="shared" si="53"/>
        <v>0.99999999999999989</v>
      </c>
      <c r="L119" s="45">
        <f t="shared" si="53"/>
        <v>1.0000000000000002</v>
      </c>
      <c r="M119" s="45">
        <f t="shared" si="53"/>
        <v>1</v>
      </c>
      <c r="N119" s="45">
        <f t="shared" si="53"/>
        <v>1.0000000000000002</v>
      </c>
      <c r="O119" s="45">
        <f t="shared" si="53"/>
        <v>1.0000000000000002</v>
      </c>
      <c r="P119" s="45">
        <f t="shared" si="53"/>
        <v>0.99999999999999978</v>
      </c>
      <c r="Q119" s="45">
        <f t="shared" si="53"/>
        <v>1.0000000000000002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27"/>
  <sheetViews>
    <sheetView tabSelected="1" topLeftCell="N1" zoomScale="40" zoomScaleNormal="40" workbookViewId="0">
      <selection activeCell="W21" sqref="W21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19</v>
      </c>
      <c r="D4" t="s">
        <v>118</v>
      </c>
      <c r="E4" t="s">
        <v>119</v>
      </c>
      <c r="F4">
        <v>3.9</v>
      </c>
      <c r="G4">
        <v>3.9</v>
      </c>
      <c r="H4">
        <v>3.9</v>
      </c>
      <c r="I4">
        <v>3.9</v>
      </c>
      <c r="J4">
        <v>3.9</v>
      </c>
      <c r="K4">
        <v>3.9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AK4" s="77" t="s">
        <v>90</v>
      </c>
      <c r="AL4" s="77">
        <f>F10</f>
        <v>4.8</v>
      </c>
      <c r="AN4" s="77">
        <f>G10</f>
        <v>4.5</v>
      </c>
      <c r="AP4" s="77">
        <f>H10</f>
        <v>2.6</v>
      </c>
      <c r="AQ4" s="77">
        <f>0.5*(AP4+AR4)</f>
        <v>1.9500000000000002</v>
      </c>
      <c r="AR4" s="77">
        <f>I10</f>
        <v>1.3</v>
      </c>
      <c r="AT4" s="84">
        <f t="shared" ref="AT4:AW11" si="0">($AX$3-AT$3)/($AX$3-$AR$3)*$AR4+(AT$3-$AR$3)/($AX$3-$AR$3)*$AX4</f>
        <v>1.1000000000000001</v>
      </c>
      <c r="AU4" s="84">
        <f t="shared" si="0"/>
        <v>0.9</v>
      </c>
      <c r="AV4" s="84">
        <f t="shared" si="0"/>
        <v>0.7</v>
      </c>
      <c r="AW4" s="84">
        <f t="shared" si="0"/>
        <v>0.5</v>
      </c>
      <c r="AX4" s="77">
        <f>J10</f>
        <v>0.3</v>
      </c>
    </row>
    <row r="5" spans="1:50" x14ac:dyDescent="0.35">
      <c r="A5" t="s">
        <v>11</v>
      </c>
      <c r="B5" t="s">
        <v>12</v>
      </c>
      <c r="C5" t="s">
        <v>19</v>
      </c>
      <c r="D5" t="s">
        <v>118</v>
      </c>
      <c r="E5" t="s">
        <v>119</v>
      </c>
      <c r="F5">
        <v>70.400000000000006</v>
      </c>
      <c r="G5">
        <v>86</v>
      </c>
      <c r="H5">
        <v>89.5</v>
      </c>
      <c r="I5">
        <v>91.9</v>
      </c>
      <c r="J5">
        <v>93.3</v>
      </c>
      <c r="K5">
        <v>94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AK5" s="77" t="s">
        <v>91</v>
      </c>
      <c r="AL5" s="77">
        <f>F11</f>
        <v>1.6</v>
      </c>
      <c r="AN5" s="77">
        <f>G11</f>
        <v>1.5</v>
      </c>
      <c r="AP5" s="77">
        <f>H11</f>
        <v>0.9</v>
      </c>
      <c r="AQ5" s="77">
        <f t="shared" ref="AQ5:AQ11" si="1">0.5*(AP5+AR5)</f>
        <v>0.65</v>
      </c>
      <c r="AR5" s="77">
        <f>I11</f>
        <v>0.4</v>
      </c>
      <c r="AT5" s="84">
        <f t="shared" si="0"/>
        <v>0.34000000000000008</v>
      </c>
      <c r="AU5" s="84">
        <f t="shared" si="0"/>
        <v>0.28000000000000003</v>
      </c>
      <c r="AV5" s="84">
        <f t="shared" si="0"/>
        <v>0.22000000000000003</v>
      </c>
      <c r="AW5" s="84">
        <f t="shared" si="0"/>
        <v>0.16000000000000003</v>
      </c>
      <c r="AX5" s="77">
        <f>J11</f>
        <v>0.1</v>
      </c>
    </row>
    <row r="6" spans="1:50" x14ac:dyDescent="0.35">
      <c r="A6" t="s">
        <v>10</v>
      </c>
      <c r="B6" t="s">
        <v>12</v>
      </c>
      <c r="C6" t="s">
        <v>19</v>
      </c>
      <c r="D6" t="s">
        <v>118</v>
      </c>
      <c r="E6" t="s">
        <v>119</v>
      </c>
      <c r="F6">
        <v>17.5</v>
      </c>
      <c r="G6">
        <v>2.7</v>
      </c>
      <c r="H6">
        <v>2.1</v>
      </c>
      <c r="I6">
        <v>1.7</v>
      </c>
      <c r="J6">
        <v>2.1</v>
      </c>
      <c r="K6">
        <v>1.7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K6" s="77" t="s">
        <v>85</v>
      </c>
      <c r="AL6" s="77">
        <f>F5</f>
        <v>70.400000000000006</v>
      </c>
      <c r="AN6" s="77">
        <f t="shared" ref="AN6:AN8" si="2">G5</f>
        <v>86</v>
      </c>
      <c r="AP6" s="77">
        <f>H5</f>
        <v>89.5</v>
      </c>
      <c r="AQ6" s="77">
        <f t="shared" si="1"/>
        <v>90.7</v>
      </c>
      <c r="AR6" s="77">
        <f>I5</f>
        <v>91.9</v>
      </c>
      <c r="AT6" s="84">
        <f t="shared" si="0"/>
        <v>92.18</v>
      </c>
      <c r="AU6" s="84">
        <f t="shared" si="0"/>
        <v>92.460000000000008</v>
      </c>
      <c r="AV6" s="84">
        <f t="shared" si="0"/>
        <v>92.740000000000009</v>
      </c>
      <c r="AW6" s="84">
        <f t="shared" si="0"/>
        <v>93.02000000000001</v>
      </c>
      <c r="AX6" s="77">
        <f>J5</f>
        <v>93.3</v>
      </c>
    </row>
    <row r="7" spans="1:50" x14ac:dyDescent="0.35">
      <c r="A7" t="s">
        <v>45</v>
      </c>
      <c r="B7" t="s">
        <v>12</v>
      </c>
      <c r="C7" t="s">
        <v>19</v>
      </c>
      <c r="D7" t="s">
        <v>118</v>
      </c>
      <c r="E7" t="s">
        <v>119</v>
      </c>
      <c r="F7">
        <v>1.3</v>
      </c>
      <c r="G7">
        <v>1.3</v>
      </c>
      <c r="H7">
        <v>1</v>
      </c>
      <c r="I7">
        <v>0.6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K7" s="77" t="s">
        <v>86</v>
      </c>
      <c r="AL7" s="87">
        <f>F6</f>
        <v>17.5</v>
      </c>
      <c r="AN7" s="77">
        <f t="shared" si="2"/>
        <v>2.7</v>
      </c>
      <c r="AP7" s="77">
        <f>H6</f>
        <v>2.1</v>
      </c>
      <c r="AQ7" s="77">
        <f t="shared" si="1"/>
        <v>1.9</v>
      </c>
      <c r="AR7" s="77">
        <f>I6</f>
        <v>1.7</v>
      </c>
      <c r="AT7" s="84">
        <f t="shared" si="0"/>
        <v>1.7800000000000002</v>
      </c>
      <c r="AU7" s="84">
        <f t="shared" si="0"/>
        <v>1.86</v>
      </c>
      <c r="AV7" s="84">
        <f t="shared" si="0"/>
        <v>1.94</v>
      </c>
      <c r="AW7" s="84">
        <f t="shared" si="0"/>
        <v>2.02</v>
      </c>
      <c r="AX7" s="77">
        <f>J6</f>
        <v>2.1</v>
      </c>
    </row>
    <row r="8" spans="1:50" x14ac:dyDescent="0.35">
      <c r="A8" t="s">
        <v>8</v>
      </c>
      <c r="B8" t="s">
        <v>12</v>
      </c>
      <c r="C8" t="s">
        <v>19</v>
      </c>
      <c r="D8" t="s">
        <v>118</v>
      </c>
      <c r="E8" t="s">
        <v>119</v>
      </c>
      <c r="F8">
        <v>0.4</v>
      </c>
      <c r="G8">
        <v>0</v>
      </c>
      <c r="H8">
        <v>0</v>
      </c>
      <c r="I8">
        <v>0.1</v>
      </c>
      <c r="J8">
        <v>0.2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K8" s="77" t="s">
        <v>87</v>
      </c>
      <c r="AL8" s="87">
        <f>F7</f>
        <v>1.3</v>
      </c>
      <c r="AN8" s="77">
        <f t="shared" si="2"/>
        <v>1.3</v>
      </c>
      <c r="AP8" s="77">
        <f>H7</f>
        <v>1</v>
      </c>
      <c r="AQ8" s="77">
        <f t="shared" si="1"/>
        <v>0.8</v>
      </c>
      <c r="AR8" s="77">
        <f>I7</f>
        <v>0.6</v>
      </c>
      <c r="AT8" s="84">
        <f t="shared" si="0"/>
        <v>0.48</v>
      </c>
      <c r="AU8" s="84">
        <f t="shared" si="0"/>
        <v>0.36</v>
      </c>
      <c r="AV8" s="84">
        <f t="shared" si="0"/>
        <v>0.24</v>
      </c>
      <c r="AW8" s="84">
        <f t="shared" si="0"/>
        <v>0.12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19</v>
      </c>
      <c r="D9" t="s">
        <v>118</v>
      </c>
      <c r="E9" t="s">
        <v>119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K9" s="77" t="s">
        <v>130</v>
      </c>
      <c r="AL9" s="87">
        <f>F9</f>
        <v>0</v>
      </c>
      <c r="AN9" s="77">
        <f t="shared" ref="AN9" si="3">G9</f>
        <v>0</v>
      </c>
      <c r="AP9" s="77">
        <f>H9</f>
        <v>0</v>
      </c>
      <c r="AQ9" s="77">
        <f t="shared" si="1"/>
        <v>0</v>
      </c>
      <c r="AR9" s="77">
        <f>I9</f>
        <v>0</v>
      </c>
      <c r="AT9" s="84">
        <f t="shared" si="0"/>
        <v>0</v>
      </c>
      <c r="AU9" s="84">
        <f t="shared" si="0"/>
        <v>0</v>
      </c>
      <c r="AV9" s="84">
        <f t="shared" si="0"/>
        <v>0</v>
      </c>
      <c r="AW9" s="84">
        <f t="shared" si="0"/>
        <v>0</v>
      </c>
      <c r="AX9" s="77">
        <f>J9</f>
        <v>0</v>
      </c>
    </row>
    <row r="10" spans="1:50" x14ac:dyDescent="0.35">
      <c r="A10" t="s">
        <v>80</v>
      </c>
      <c r="B10" t="s">
        <v>12</v>
      </c>
      <c r="C10" t="s">
        <v>19</v>
      </c>
      <c r="D10" t="s">
        <v>118</v>
      </c>
      <c r="E10" t="s">
        <v>119</v>
      </c>
      <c r="F10">
        <v>4.8</v>
      </c>
      <c r="G10">
        <v>4.5</v>
      </c>
      <c r="H10">
        <v>2.6</v>
      </c>
      <c r="I10">
        <v>1.3</v>
      </c>
      <c r="J10">
        <v>0.3</v>
      </c>
      <c r="K10">
        <v>0.3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K10" s="77" t="s">
        <v>129</v>
      </c>
      <c r="AL10" s="87">
        <f>F8</f>
        <v>0.4</v>
      </c>
      <c r="AN10" s="77">
        <f t="shared" ref="AN10" si="4">G8</f>
        <v>0</v>
      </c>
      <c r="AP10" s="77">
        <f>H8</f>
        <v>0</v>
      </c>
      <c r="AQ10" s="77">
        <f t="shared" si="1"/>
        <v>0.05</v>
      </c>
      <c r="AR10" s="77">
        <f>I8</f>
        <v>0.1</v>
      </c>
      <c r="AT10" s="84">
        <f t="shared" si="0"/>
        <v>0.12000000000000002</v>
      </c>
      <c r="AU10" s="84">
        <f t="shared" si="0"/>
        <v>0.14000000000000001</v>
      </c>
      <c r="AV10" s="84">
        <f t="shared" si="0"/>
        <v>0.16</v>
      </c>
      <c r="AW10" s="84">
        <f t="shared" si="0"/>
        <v>0.18000000000000005</v>
      </c>
      <c r="AX10" s="77">
        <f>J8</f>
        <v>0.2</v>
      </c>
    </row>
    <row r="11" spans="1:50" x14ac:dyDescent="0.35">
      <c r="A11" t="s">
        <v>81</v>
      </c>
      <c r="B11" t="s">
        <v>12</v>
      </c>
      <c r="C11" t="s">
        <v>19</v>
      </c>
      <c r="D11" t="s">
        <v>118</v>
      </c>
      <c r="E11" t="s">
        <v>119</v>
      </c>
      <c r="F11">
        <v>1.6</v>
      </c>
      <c r="G11">
        <v>1.5</v>
      </c>
      <c r="H11">
        <v>0.9</v>
      </c>
      <c r="I11">
        <v>0.4</v>
      </c>
      <c r="J11">
        <v>0.1</v>
      </c>
      <c r="K11">
        <v>0.1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K11" s="77" t="s">
        <v>131</v>
      </c>
      <c r="AL11" s="87">
        <f>F4</f>
        <v>3.9</v>
      </c>
      <c r="AN11" s="77">
        <f t="shared" ref="AN11" si="5">G4</f>
        <v>3.9</v>
      </c>
      <c r="AP11" s="77">
        <f>H4</f>
        <v>3.9</v>
      </c>
      <c r="AQ11" s="77">
        <f t="shared" si="1"/>
        <v>3.9</v>
      </c>
      <c r="AR11" s="77">
        <f>I4</f>
        <v>3.9</v>
      </c>
      <c r="AT11" s="84">
        <f t="shared" si="0"/>
        <v>3.9000000000000004</v>
      </c>
      <c r="AU11" s="84">
        <f t="shared" si="0"/>
        <v>3.9</v>
      </c>
      <c r="AV11" s="84">
        <f t="shared" si="0"/>
        <v>3.9</v>
      </c>
      <c r="AW11" s="84">
        <f t="shared" si="0"/>
        <v>3.9000000000000004</v>
      </c>
      <c r="AX11" s="77">
        <f>J4</f>
        <v>3.9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6">SUM(F4:F11)</f>
        <v>22.399999999999995</v>
      </c>
      <c r="G12" s="28">
        <f t="shared" si="6"/>
        <v>99.9</v>
      </c>
      <c r="H12" s="28">
        <f t="shared" si="6"/>
        <v>100</v>
      </c>
      <c r="I12" s="28">
        <f t="shared" si="6"/>
        <v>99.9</v>
      </c>
      <c r="J12" s="28">
        <f t="shared" si="6"/>
        <v>99.899999999999991</v>
      </c>
      <c r="K12" s="28">
        <f t="shared" si="6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19</v>
      </c>
      <c r="D17" t="s">
        <v>118</v>
      </c>
      <c r="E17" t="s">
        <v>119</v>
      </c>
      <c r="F17">
        <v>3.9</v>
      </c>
      <c r="G17">
        <v>3.9</v>
      </c>
      <c r="H17">
        <v>4.4000000000000004</v>
      </c>
      <c r="I17">
        <v>5.3</v>
      </c>
      <c r="J17">
        <v>7.5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K17" s="77" t="s">
        <v>90</v>
      </c>
      <c r="AL17" s="77">
        <f>F23</f>
        <v>4.8</v>
      </c>
      <c r="AM17" s="77">
        <f>0.5*(AL17+AN17)</f>
        <v>4.6500000000000004</v>
      </c>
      <c r="AN17" s="77">
        <f t="shared" ref="AN17:AN18" si="7">G23</f>
        <v>4.5</v>
      </c>
      <c r="AO17" s="77">
        <f>0.5*(AN17+AP17)</f>
        <v>4.4000000000000004</v>
      </c>
      <c r="AP17" s="77">
        <f>H23</f>
        <v>4.3</v>
      </c>
      <c r="AQ17" s="77">
        <f>0.5*(AP17+AR17)</f>
        <v>4</v>
      </c>
      <c r="AR17" s="77">
        <f>I23</f>
        <v>3.7</v>
      </c>
      <c r="AS17" s="77">
        <f>AR42</f>
        <v>4.9000000000000004</v>
      </c>
      <c r="AT17" s="84">
        <f t="shared" ref="AT17:AW24" si="8">($AX$3-AT$3)/($AX$3-$AR$3)*$AR17+(AT$3-$AR$3)/($AX$3-$AR$3)*$AX17</f>
        <v>3.4200000000000004</v>
      </c>
      <c r="AU17" s="84">
        <f t="shared" si="8"/>
        <v>3.14</v>
      </c>
      <c r="AV17" s="84">
        <f t="shared" si="8"/>
        <v>2.8600000000000003</v>
      </c>
      <c r="AW17" s="84">
        <f t="shared" si="8"/>
        <v>2.58</v>
      </c>
      <c r="AX17" s="77">
        <f>J23</f>
        <v>2.2999999999999998</v>
      </c>
    </row>
    <row r="18" spans="1:50" x14ac:dyDescent="0.35">
      <c r="A18" t="s">
        <v>11</v>
      </c>
      <c r="B18" t="s">
        <v>12</v>
      </c>
      <c r="C18" t="s">
        <v>19</v>
      </c>
      <c r="D18" t="s">
        <v>118</v>
      </c>
      <c r="E18" t="s">
        <v>119</v>
      </c>
      <c r="F18">
        <v>70.400000000000006</v>
      </c>
      <c r="G18">
        <v>86</v>
      </c>
      <c r="H18">
        <v>86.2</v>
      </c>
      <c r="I18">
        <v>86.5</v>
      </c>
      <c r="J18">
        <v>87.5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K18" s="77" t="s">
        <v>91</v>
      </c>
      <c r="AL18" s="77">
        <f>F24</f>
        <v>1.6</v>
      </c>
      <c r="AM18" s="77">
        <f>0.5*(AL18+AN18)</f>
        <v>1.55</v>
      </c>
      <c r="AN18" s="77">
        <f t="shared" si="7"/>
        <v>1.5</v>
      </c>
      <c r="AO18" s="77">
        <f>0.5*(AN18+AP18)</f>
        <v>1.45</v>
      </c>
      <c r="AP18" s="77">
        <f>H24</f>
        <v>1.4</v>
      </c>
      <c r="AQ18" s="77">
        <f t="shared" ref="AQ18:AQ24" si="9">0.5*(AP18+AR18)</f>
        <v>1.2999999999999998</v>
      </c>
      <c r="AR18" s="77">
        <f>I24</f>
        <v>1.2</v>
      </c>
      <c r="AT18" s="84">
        <f t="shared" si="8"/>
        <v>1.1200000000000001</v>
      </c>
      <c r="AU18" s="84">
        <f t="shared" si="8"/>
        <v>1.04</v>
      </c>
      <c r="AV18" s="84">
        <f t="shared" si="8"/>
        <v>0.96</v>
      </c>
      <c r="AW18" s="84">
        <f t="shared" si="8"/>
        <v>0.88000000000000012</v>
      </c>
      <c r="AX18" s="77">
        <f>J24</f>
        <v>0.8</v>
      </c>
    </row>
    <row r="19" spans="1:50" x14ac:dyDescent="0.35">
      <c r="A19" t="s">
        <v>10</v>
      </c>
      <c r="B19" t="s">
        <v>12</v>
      </c>
      <c r="C19" t="s">
        <v>19</v>
      </c>
      <c r="D19" t="s">
        <v>118</v>
      </c>
      <c r="E19" t="s">
        <v>119</v>
      </c>
      <c r="F19">
        <v>17.5</v>
      </c>
      <c r="G19">
        <v>2.7</v>
      </c>
      <c r="H19">
        <v>2.5</v>
      </c>
      <c r="I19">
        <v>2.2000000000000002</v>
      </c>
      <c r="J19">
        <v>1.3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K19" s="77" t="s">
        <v>85</v>
      </c>
      <c r="AL19" s="77">
        <f>F18</f>
        <v>70.400000000000006</v>
      </c>
      <c r="AM19" s="85">
        <f>AL43</f>
        <v>59.887005649717516</v>
      </c>
      <c r="AN19" s="77">
        <f t="shared" ref="AN19:AN21" si="10">G18</f>
        <v>86</v>
      </c>
      <c r="AO19" s="85">
        <f>AN43</f>
        <v>56.872933396315545</v>
      </c>
      <c r="AP19" s="77">
        <f>H18</f>
        <v>86.2</v>
      </c>
      <c r="AQ19" s="77">
        <f t="shared" si="9"/>
        <v>86.35</v>
      </c>
      <c r="AR19" s="77">
        <f>I18</f>
        <v>86.5</v>
      </c>
      <c r="AS19" s="85">
        <f>AR43</f>
        <v>51.477597712106764</v>
      </c>
      <c r="AT19" s="84">
        <f t="shared" si="8"/>
        <v>86.7</v>
      </c>
      <c r="AU19" s="84">
        <f t="shared" si="8"/>
        <v>86.9</v>
      </c>
      <c r="AV19" s="84">
        <f t="shared" si="8"/>
        <v>87.1</v>
      </c>
      <c r="AW19" s="84">
        <f t="shared" si="8"/>
        <v>87.3</v>
      </c>
      <c r="AX19" s="77">
        <f>J18</f>
        <v>87.5</v>
      </c>
    </row>
    <row r="20" spans="1:50" x14ac:dyDescent="0.35">
      <c r="A20" t="s">
        <v>45</v>
      </c>
      <c r="B20" t="s">
        <v>12</v>
      </c>
      <c r="C20" t="s">
        <v>19</v>
      </c>
      <c r="D20" t="s">
        <v>118</v>
      </c>
      <c r="E20" t="s">
        <v>119</v>
      </c>
      <c r="F20">
        <v>1.3</v>
      </c>
      <c r="G20">
        <v>1.3</v>
      </c>
      <c r="H20">
        <v>1.2</v>
      </c>
      <c r="I20">
        <v>1</v>
      </c>
      <c r="J20">
        <v>0.5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K20" s="77" t="s">
        <v>86</v>
      </c>
      <c r="AL20" s="77">
        <f>F19</f>
        <v>17.5</v>
      </c>
      <c r="AM20" s="85">
        <f>AL44</f>
        <v>6.5913370998116756</v>
      </c>
      <c r="AN20" s="77">
        <f t="shared" si="10"/>
        <v>2.7</v>
      </c>
      <c r="AO20" s="85">
        <f>AN44</f>
        <v>6.0462919225318847</v>
      </c>
      <c r="AP20" s="77">
        <f>H19</f>
        <v>2.5</v>
      </c>
      <c r="AQ20" s="77">
        <f t="shared" si="9"/>
        <v>2.35</v>
      </c>
      <c r="AR20" s="77">
        <f>I19</f>
        <v>2.2000000000000002</v>
      </c>
      <c r="AS20" s="85">
        <f>AR44</f>
        <v>4.7664442326024785</v>
      </c>
      <c r="AT20" s="84">
        <f t="shared" si="8"/>
        <v>2.0200000000000005</v>
      </c>
      <c r="AU20" s="84">
        <f t="shared" si="8"/>
        <v>1.84</v>
      </c>
      <c r="AV20" s="84">
        <f t="shared" si="8"/>
        <v>1.6600000000000001</v>
      </c>
      <c r="AW20" s="84">
        <f t="shared" si="8"/>
        <v>1.48</v>
      </c>
      <c r="AX20" s="77">
        <f>J19</f>
        <v>1.3</v>
      </c>
    </row>
    <row r="21" spans="1:50" ht="15" thickBot="1" x14ac:dyDescent="0.4">
      <c r="A21" t="s">
        <v>8</v>
      </c>
      <c r="B21" t="s">
        <v>12</v>
      </c>
      <c r="C21" t="s">
        <v>19</v>
      </c>
      <c r="D21" t="s">
        <v>118</v>
      </c>
      <c r="E21" t="s">
        <v>119</v>
      </c>
      <c r="F21">
        <v>0.4</v>
      </c>
      <c r="G21">
        <v>0</v>
      </c>
      <c r="H21">
        <v>0</v>
      </c>
      <c r="I21">
        <v>0</v>
      </c>
      <c r="J21">
        <v>0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AK21" s="77" t="s">
        <v>87</v>
      </c>
      <c r="AL21" s="77">
        <f>F20</f>
        <v>1.3</v>
      </c>
      <c r="AM21" s="85">
        <f>AL45</f>
        <v>8.4745762711864412</v>
      </c>
      <c r="AN21" s="77">
        <f t="shared" si="10"/>
        <v>1.3</v>
      </c>
      <c r="AO21" s="85">
        <f>AN45</f>
        <v>8.408124704770902</v>
      </c>
      <c r="AP21" s="77">
        <f>H20</f>
        <v>1.2</v>
      </c>
      <c r="AQ21" s="77">
        <f t="shared" si="9"/>
        <v>1.1000000000000001</v>
      </c>
      <c r="AR21" s="77">
        <f>I20</f>
        <v>1</v>
      </c>
      <c r="AS21" s="85">
        <f>AR45</f>
        <v>7.4356530028598664</v>
      </c>
      <c r="AT21" s="84">
        <f t="shared" si="8"/>
        <v>0.9</v>
      </c>
      <c r="AU21" s="84">
        <f t="shared" si="8"/>
        <v>0.8</v>
      </c>
      <c r="AV21" s="84">
        <f t="shared" si="8"/>
        <v>0.7</v>
      </c>
      <c r="AW21" s="84">
        <f t="shared" si="8"/>
        <v>0.60000000000000009</v>
      </c>
      <c r="AX21" s="77">
        <f>J20</f>
        <v>0.5</v>
      </c>
    </row>
    <row r="22" spans="1:50" x14ac:dyDescent="0.35">
      <c r="A22" t="s">
        <v>44</v>
      </c>
      <c r="B22" t="s">
        <v>12</v>
      </c>
      <c r="C22" t="s">
        <v>19</v>
      </c>
      <c r="D22" t="s">
        <v>118</v>
      </c>
      <c r="E22" t="s">
        <v>119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</v>
      </c>
      <c r="AN22" s="77">
        <f t="shared" ref="AN22" si="11">G22</f>
        <v>0</v>
      </c>
      <c r="AP22" s="77">
        <f>H22</f>
        <v>0</v>
      </c>
      <c r="AQ22" s="77">
        <f t="shared" si="9"/>
        <v>0</v>
      </c>
      <c r="AR22" s="77">
        <f>I22</f>
        <v>0</v>
      </c>
      <c r="AT22" s="84">
        <f t="shared" si="8"/>
        <v>0</v>
      </c>
      <c r="AU22" s="84">
        <f t="shared" si="8"/>
        <v>0</v>
      </c>
      <c r="AV22" s="84">
        <f t="shared" si="8"/>
        <v>0</v>
      </c>
      <c r="AW22" s="84">
        <f t="shared" si="8"/>
        <v>0</v>
      </c>
      <c r="AX22" s="77">
        <f>J22</f>
        <v>0</v>
      </c>
    </row>
    <row r="23" spans="1:50" x14ac:dyDescent="0.35">
      <c r="A23" t="s">
        <v>80</v>
      </c>
      <c r="B23" t="s">
        <v>12</v>
      </c>
      <c r="C23" t="s">
        <v>19</v>
      </c>
      <c r="D23" t="s">
        <v>118</v>
      </c>
      <c r="E23" t="s">
        <v>119</v>
      </c>
      <c r="F23">
        <v>4.8</v>
      </c>
      <c r="G23">
        <v>4.5</v>
      </c>
      <c r="H23">
        <v>4.3</v>
      </c>
      <c r="I23">
        <v>3.7</v>
      </c>
      <c r="J23">
        <v>2.2999999999999998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0.4</v>
      </c>
      <c r="AM23" s="85">
        <f>AL46</f>
        <v>19.209039548022595</v>
      </c>
      <c r="AN23" s="77">
        <f t="shared" ref="AN23" si="12">G21</f>
        <v>0</v>
      </c>
      <c r="AO23" s="85">
        <f>AN46</f>
        <v>23.240434577231934</v>
      </c>
      <c r="AP23" s="77">
        <f>H21</f>
        <v>0</v>
      </c>
      <c r="AQ23" s="77">
        <f t="shared" si="9"/>
        <v>0</v>
      </c>
      <c r="AR23" s="77">
        <f>I21</f>
        <v>0</v>
      </c>
      <c r="AS23" s="85">
        <f>AR46</f>
        <v>31.64918970448046</v>
      </c>
      <c r="AT23" s="84">
        <f t="shared" si="8"/>
        <v>0</v>
      </c>
      <c r="AU23" s="84">
        <f t="shared" si="8"/>
        <v>0</v>
      </c>
      <c r="AV23" s="84">
        <f t="shared" si="8"/>
        <v>0</v>
      </c>
      <c r="AW23" s="84">
        <f t="shared" si="8"/>
        <v>0</v>
      </c>
      <c r="AX23" s="77">
        <f>J21</f>
        <v>0</v>
      </c>
    </row>
    <row r="24" spans="1:50" x14ac:dyDescent="0.35">
      <c r="A24" t="s">
        <v>81</v>
      </c>
      <c r="B24" t="s">
        <v>12</v>
      </c>
      <c r="C24" t="s">
        <v>19</v>
      </c>
      <c r="D24" t="s">
        <v>118</v>
      </c>
      <c r="E24" t="s">
        <v>119</v>
      </c>
      <c r="F24">
        <v>1.6</v>
      </c>
      <c r="G24">
        <v>1.5</v>
      </c>
      <c r="H24">
        <v>1.4</v>
      </c>
      <c r="I24">
        <v>1.2</v>
      </c>
      <c r="J24">
        <v>0.8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3.9</v>
      </c>
      <c r="AN24" s="77">
        <f t="shared" ref="AN24" si="13">G17</f>
        <v>3.9</v>
      </c>
      <c r="AP24" s="77">
        <f>H17</f>
        <v>4.4000000000000004</v>
      </c>
      <c r="AQ24" s="77">
        <f t="shared" si="9"/>
        <v>4.8499999999999996</v>
      </c>
      <c r="AR24" s="77">
        <f>I17</f>
        <v>5.3</v>
      </c>
      <c r="AS24" s="85"/>
      <c r="AT24" s="84">
        <f t="shared" si="8"/>
        <v>5.74</v>
      </c>
      <c r="AU24" s="84">
        <f t="shared" si="8"/>
        <v>6.18</v>
      </c>
      <c r="AV24" s="84">
        <f t="shared" si="8"/>
        <v>6.62</v>
      </c>
      <c r="AW24" s="84">
        <f t="shared" si="8"/>
        <v>7.0600000000000005</v>
      </c>
      <c r="AX24" s="77">
        <f>J17</f>
        <v>7.5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4">SUM(F17:F24)</f>
        <v>99.9</v>
      </c>
      <c r="G25" s="28">
        <f t="shared" si="14"/>
        <v>99.9</v>
      </c>
      <c r="H25" s="28">
        <f t="shared" si="14"/>
        <v>100.00000000000001</v>
      </c>
      <c r="I25" s="28">
        <f t="shared" si="14"/>
        <v>99.9</v>
      </c>
      <c r="J25" s="28">
        <f t="shared" si="14"/>
        <v>99.899999999999991</v>
      </c>
      <c r="K25" s="28">
        <f t="shared" si="14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ECS</v>
      </c>
      <c r="D30" s="5" t="s">
        <v>14</v>
      </c>
      <c r="E30" s="5" t="s">
        <v>15</v>
      </c>
      <c r="F30" s="5">
        <f t="shared" ref="F30:K36" si="15">F18-F5</f>
        <v>69.400000000000006</v>
      </c>
      <c r="G30" s="75">
        <f t="shared" si="15"/>
        <v>0</v>
      </c>
      <c r="H30" s="75">
        <f t="shared" si="15"/>
        <v>0</v>
      </c>
      <c r="I30" s="75">
        <f t="shared" si="15"/>
        <v>-0.1</v>
      </c>
      <c r="J30" s="75">
        <f t="shared" si="15"/>
        <v>-0.2</v>
      </c>
      <c r="K30" s="75">
        <f t="shared" si="15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ECS</v>
      </c>
      <c r="D31" s="5" t="s">
        <v>14</v>
      </c>
      <c r="E31" s="5" t="s">
        <v>15</v>
      </c>
      <c r="F31" s="75">
        <f t="shared" si="15"/>
        <v>16.5</v>
      </c>
      <c r="G31" s="75">
        <f t="shared" si="15"/>
        <v>0</v>
      </c>
      <c r="H31" s="75">
        <f t="shared" si="15"/>
        <v>0</v>
      </c>
      <c r="I31" s="75">
        <f t="shared" si="15"/>
        <v>0</v>
      </c>
      <c r="J31" s="75">
        <f t="shared" si="15"/>
        <v>0</v>
      </c>
      <c r="K31" s="75">
        <f t="shared" si="15"/>
        <v>0</v>
      </c>
    </row>
    <row r="32" spans="1:50" x14ac:dyDescent="0.35">
      <c r="A32" s="5" t="s">
        <v>45</v>
      </c>
      <c r="B32" s="5" t="s">
        <v>53</v>
      </c>
      <c r="C32" s="5" t="str">
        <f>C9</f>
        <v>ECS</v>
      </c>
      <c r="D32" s="5" t="s">
        <v>14</v>
      </c>
      <c r="E32" s="5" t="s">
        <v>15</v>
      </c>
      <c r="F32" s="75">
        <f t="shared" si="15"/>
        <v>0</v>
      </c>
      <c r="G32" s="75">
        <f t="shared" si="15"/>
        <v>0</v>
      </c>
      <c r="H32" s="75">
        <f t="shared" si="15"/>
        <v>0.30000000000000004</v>
      </c>
      <c r="I32" s="75">
        <f t="shared" si="15"/>
        <v>0.40000000000000013</v>
      </c>
      <c r="J32" s="75">
        <f t="shared" si="15"/>
        <v>0.6</v>
      </c>
      <c r="K32" s="75">
        <f t="shared" si="15"/>
        <v>0</v>
      </c>
    </row>
    <row r="33" spans="1:46" x14ac:dyDescent="0.35">
      <c r="A33" s="5" t="s">
        <v>10</v>
      </c>
      <c r="B33" s="5" t="s">
        <v>53</v>
      </c>
      <c r="C33" s="5" t="str">
        <f>C7</f>
        <v>ECS</v>
      </c>
      <c r="D33" s="5" t="s">
        <v>14</v>
      </c>
      <c r="E33" s="5" t="s">
        <v>15</v>
      </c>
      <c r="F33" s="75">
        <f t="shared" si="15"/>
        <v>0</v>
      </c>
      <c r="G33" s="75">
        <f t="shared" si="15"/>
        <v>0</v>
      </c>
      <c r="H33" s="75">
        <f t="shared" si="15"/>
        <v>0.39999999999999991</v>
      </c>
      <c r="I33" s="75">
        <f t="shared" si="15"/>
        <v>0.59999999999999987</v>
      </c>
      <c r="J33" s="75">
        <f t="shared" si="15"/>
        <v>-0.90000000000000013</v>
      </c>
      <c r="K33" s="75">
        <f t="shared" si="15"/>
        <v>-1.2999999999999998</v>
      </c>
    </row>
    <row r="34" spans="1:46" x14ac:dyDescent="0.35">
      <c r="A34" s="5" t="s">
        <v>11</v>
      </c>
      <c r="B34" s="5" t="s">
        <v>53</v>
      </c>
      <c r="C34" s="5" t="str">
        <f>C6</f>
        <v>ECS</v>
      </c>
      <c r="D34" s="5" t="s">
        <v>14</v>
      </c>
      <c r="E34" s="5" t="s">
        <v>15</v>
      </c>
      <c r="F34" s="75">
        <f t="shared" si="15"/>
        <v>-0.4</v>
      </c>
      <c r="G34" s="75">
        <f t="shared" si="15"/>
        <v>0</v>
      </c>
      <c r="H34" s="75">
        <f t="shared" si="15"/>
        <v>-3.1000000000000085</v>
      </c>
      <c r="I34" s="75">
        <f t="shared" si="15"/>
        <v>-4.2000000000000028</v>
      </c>
      <c r="J34" s="75">
        <f t="shared" si="15"/>
        <v>-2.2999999999999972</v>
      </c>
      <c r="K34" s="75">
        <f t="shared" si="15"/>
        <v>0.29999999999999716</v>
      </c>
    </row>
    <row r="35" spans="1:46" x14ac:dyDescent="0.35">
      <c r="A35" s="33" t="s">
        <v>80</v>
      </c>
      <c r="B35" s="5" t="s">
        <v>53</v>
      </c>
      <c r="C35" s="5" t="str">
        <f>C5</f>
        <v>ECS</v>
      </c>
      <c r="D35" s="5" t="s">
        <v>14</v>
      </c>
      <c r="E35" s="5" t="s">
        <v>15</v>
      </c>
      <c r="F35" s="75">
        <f t="shared" si="15"/>
        <v>4.3999999999999995</v>
      </c>
      <c r="G35" s="75">
        <f t="shared" si="15"/>
        <v>0</v>
      </c>
      <c r="H35" s="75">
        <f t="shared" si="15"/>
        <v>0.6</v>
      </c>
      <c r="I35" s="75">
        <f t="shared" si="15"/>
        <v>0.8</v>
      </c>
      <c r="J35" s="75">
        <f t="shared" si="15"/>
        <v>0.70000000000000007</v>
      </c>
      <c r="K35" s="75">
        <f t="shared" si="15"/>
        <v>0.30000000000000004</v>
      </c>
    </row>
    <row r="36" spans="1:46" x14ac:dyDescent="0.35">
      <c r="A36" s="10" t="s">
        <v>81</v>
      </c>
      <c r="B36" s="10" t="s">
        <v>53</v>
      </c>
      <c r="C36" s="10" t="str">
        <f>C10</f>
        <v>ECS</v>
      </c>
      <c r="D36" s="10" t="s">
        <v>14</v>
      </c>
      <c r="E36" s="10" t="s">
        <v>15</v>
      </c>
      <c r="F36" s="10">
        <f t="shared" si="15"/>
        <v>1.2000000000000002</v>
      </c>
      <c r="G36" s="10">
        <f t="shared" si="15"/>
        <v>0</v>
      </c>
      <c r="H36" s="10">
        <f t="shared" si="15"/>
        <v>1.7000000000000002</v>
      </c>
      <c r="I36" s="10">
        <f t="shared" si="15"/>
        <v>2.5</v>
      </c>
      <c r="J36" s="10">
        <f t="shared" si="15"/>
        <v>2.2000000000000002</v>
      </c>
      <c r="K36" s="10">
        <f t="shared" si="15"/>
        <v>0.8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91.100000000000009</v>
      </c>
      <c r="G37" s="2">
        <f t="shared" ref="G37" si="16">SUM(G30:G36)</f>
        <v>0</v>
      </c>
      <c r="H37" s="2">
        <f t="shared" ref="H37" si="17">SUM(H30:H36)</f>
        <v>-0.10000000000000808</v>
      </c>
      <c r="I37" s="2">
        <f t="shared" ref="I37" si="18">SUM(I30:I36)</f>
        <v>0</v>
      </c>
      <c r="J37" s="2">
        <f t="shared" ref="J37" si="19">SUM(J30:J36)</f>
        <v>0.1000000000000032</v>
      </c>
      <c r="K37" s="2">
        <f>SUM(K30:K36)</f>
        <v>9.9999999999997424E-2</v>
      </c>
    </row>
    <row r="39" spans="1:46" ht="21" x14ac:dyDescent="0.5">
      <c r="A39" s="32" t="s">
        <v>57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19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6.2</v>
      </c>
      <c r="AN42" s="77">
        <f>0.5*(AN17+AP17+AN18+AP18)</f>
        <v>5.8500000000000005</v>
      </c>
      <c r="AR42" s="77">
        <f>AR17+AR18</f>
        <v>4.9000000000000004</v>
      </c>
    </row>
    <row r="43" spans="1:46" x14ac:dyDescent="0.35">
      <c r="A43" t="s">
        <v>9</v>
      </c>
      <c r="B43" t="s">
        <v>12</v>
      </c>
      <c r="C43" t="s">
        <v>19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59.887005649717516</v>
      </c>
      <c r="AM43" s="85"/>
      <c r="AN43" s="85">
        <f>100*G45/(100+AN$42)</f>
        <v>56.872933396315545</v>
      </c>
      <c r="AO43" s="85"/>
      <c r="AR43" s="85">
        <f>100*I45/(100+AR$42)</f>
        <v>51.477597712106764</v>
      </c>
    </row>
    <row r="44" spans="1:46" x14ac:dyDescent="0.35">
      <c r="A44" t="s">
        <v>10</v>
      </c>
      <c r="B44" t="s">
        <v>12</v>
      </c>
      <c r="C44" t="s">
        <v>19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6.5913370998116756</v>
      </c>
      <c r="AM44" s="85"/>
      <c r="AN44" s="85">
        <f>100*G44/(100+AN$42)</f>
        <v>6.0462919225318847</v>
      </c>
      <c r="AO44" s="85"/>
      <c r="AR44" s="85">
        <f>100*I44/(100+AR$42)</f>
        <v>4.7664442326024785</v>
      </c>
    </row>
    <row r="45" spans="1:46" x14ac:dyDescent="0.35">
      <c r="A45" t="s">
        <v>11</v>
      </c>
      <c r="B45" t="s">
        <v>12</v>
      </c>
      <c r="C45" t="s">
        <v>19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8.4745762711864412</v>
      </c>
      <c r="AM45" s="85"/>
      <c r="AN45" s="85">
        <f>100*G43/(100+AN$42)</f>
        <v>8.408124704770902</v>
      </c>
      <c r="AO45" s="85"/>
      <c r="AR45" s="85">
        <f>100*I43/(100+AR$42)</f>
        <v>7.4356530028598664</v>
      </c>
    </row>
    <row r="46" spans="1:46" x14ac:dyDescent="0.35">
      <c r="AK46" s="77" t="s">
        <v>137</v>
      </c>
      <c r="AL46" s="85">
        <f>100*F42/(100+AL$42)</f>
        <v>19.209039548022595</v>
      </c>
      <c r="AM46" s="85"/>
      <c r="AN46" s="85">
        <f>100*G42/(100+AN$42)</f>
        <v>23.240434577231934</v>
      </c>
      <c r="AO46" s="85"/>
      <c r="AR46" s="85">
        <f>100*I42/(100+AR$42)</f>
        <v>31.64918970448046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0.27997384430856898</v>
      </c>
      <c r="E57">
        <v>0.29000361383312101</v>
      </c>
      <c r="F57">
        <v>0.30670399826242201</v>
      </c>
      <c r="G57">
        <v>0.32246313503749502</v>
      </c>
      <c r="H57">
        <v>0.33482706094207598</v>
      </c>
      <c r="I57">
        <v>0.346184061006371</v>
      </c>
      <c r="J57">
        <v>0.35745583268259601</v>
      </c>
      <c r="K57">
        <v>0.36662947557304898</v>
      </c>
      <c r="L57">
        <v>0.37620529384724199</v>
      </c>
      <c r="M57">
        <v>0.38626043034277802</v>
      </c>
      <c r="N57">
        <v>0.39761754334479599</v>
      </c>
      <c r="O57">
        <v>0.42335782049048298</v>
      </c>
      <c r="P57">
        <v>0.45066478117715902</v>
      </c>
      <c r="Q57">
        <v>0.47952721516496299</v>
      </c>
      <c r="R57">
        <v>0.51017815993170501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0.20056376741215301</v>
      </c>
      <c r="E58">
        <v>0.207701004362179</v>
      </c>
      <c r="F58">
        <v>0.227663632193632</v>
      </c>
      <c r="G58">
        <v>0.247836245144155</v>
      </c>
      <c r="H58">
        <v>0.258137929896814</v>
      </c>
      <c r="I58">
        <v>0.26585671977358999</v>
      </c>
      <c r="J58">
        <v>0.27191934420320102</v>
      </c>
      <c r="K58">
        <v>0.27752456563558398</v>
      </c>
      <c r="L58">
        <v>0.28419619307891703</v>
      </c>
      <c r="M58">
        <v>0.29177451178283798</v>
      </c>
      <c r="N58">
        <v>0.30062305096629699</v>
      </c>
      <c r="O58">
        <v>0.32100574276474703</v>
      </c>
      <c r="P58">
        <v>0.34260667123154698</v>
      </c>
      <c r="Q58">
        <v>0.36535133964648903</v>
      </c>
      <c r="R58">
        <v>0.39029289268803702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0.125064096218408</v>
      </c>
      <c r="E59">
        <v>0.129966537818831</v>
      </c>
      <c r="F59">
        <v>0.14185853295574</v>
      </c>
      <c r="G59">
        <v>0.15857053773020799</v>
      </c>
      <c r="H59">
        <v>0.168373034218711</v>
      </c>
      <c r="I59">
        <v>0.17465496205848899</v>
      </c>
      <c r="J59">
        <v>0.18087340986511499</v>
      </c>
      <c r="K59">
        <v>0.18737284528311099</v>
      </c>
      <c r="L59">
        <v>0.195707982554192</v>
      </c>
      <c r="M59">
        <v>0.20472253525407699</v>
      </c>
      <c r="N59">
        <v>0.21448919045732201</v>
      </c>
      <c r="O59">
        <v>0.23665969762045</v>
      </c>
      <c r="P59">
        <v>0.25917226347832101</v>
      </c>
      <c r="Q59">
        <v>0.282539702726613</v>
      </c>
      <c r="R59">
        <v>0.30824610419010101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0.22232692433033199</v>
      </c>
      <c r="E60">
        <v>0.211055577542763</v>
      </c>
      <c r="F60">
        <v>0.20202747942188301</v>
      </c>
      <c r="G60">
        <v>0.21004807033092801</v>
      </c>
      <c r="H60">
        <v>0.211622907844844</v>
      </c>
      <c r="I60">
        <v>0.209721943217863</v>
      </c>
      <c r="J60">
        <v>0.20807407249267701</v>
      </c>
      <c r="K60">
        <v>0.20597980311639699</v>
      </c>
      <c r="L60">
        <v>0.20835914630189301</v>
      </c>
      <c r="M60">
        <v>0.21652574979944</v>
      </c>
      <c r="N60">
        <v>0.226128511256526</v>
      </c>
      <c r="O60">
        <v>0.239170242979206</v>
      </c>
      <c r="P60">
        <v>0.24670860533125</v>
      </c>
      <c r="Q60">
        <v>0.24235151513891801</v>
      </c>
      <c r="R60">
        <v>0.24647500407731801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0.109330019046114</v>
      </c>
      <c r="E61">
        <v>0.100707328005135</v>
      </c>
      <c r="F61">
        <v>9.3770676553469198E-2</v>
      </c>
      <c r="G61">
        <v>0.102536254637002</v>
      </c>
      <c r="H61">
        <v>0.106436184817698</v>
      </c>
      <c r="I61">
        <v>0.10657519506297</v>
      </c>
      <c r="J61">
        <v>0.107374687724151</v>
      </c>
      <c r="K61">
        <v>0.108685515686665</v>
      </c>
      <c r="L61">
        <v>0.111708183752932</v>
      </c>
      <c r="M61">
        <v>0.11493336614154</v>
      </c>
      <c r="N61">
        <v>0.117977636316117</v>
      </c>
      <c r="O61">
        <v>0.125983445718478</v>
      </c>
      <c r="P61">
        <v>0.13382034263699499</v>
      </c>
      <c r="Q61">
        <v>0.14296015261290801</v>
      </c>
      <c r="R61">
        <v>0.152891172394932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0.66283927246561603</v>
      </c>
      <c r="E62">
        <v>0.72056181919767204</v>
      </c>
      <c r="F62">
        <v>0.85548132875151395</v>
      </c>
      <c r="G62">
        <v>1.0148302230669799</v>
      </c>
      <c r="H62">
        <v>1.1351216537269899</v>
      </c>
      <c r="I62">
        <v>1.2483167776367701</v>
      </c>
      <c r="J62">
        <v>1.3639804992644899</v>
      </c>
      <c r="K62">
        <v>1.48322508170259</v>
      </c>
      <c r="L62">
        <v>1.61064877229088</v>
      </c>
      <c r="M62">
        <v>1.7471778048703599</v>
      </c>
      <c r="N62">
        <v>1.9021183826774899</v>
      </c>
      <c r="O62">
        <v>2.26109128588261</v>
      </c>
      <c r="P62">
        <v>2.6610390579734999</v>
      </c>
      <c r="Q62">
        <v>3.10520559607196</v>
      </c>
      <c r="R62">
        <v>3.60012668367371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0.21210856718899701</v>
      </c>
      <c r="E63">
        <v>0.230579782143255</v>
      </c>
      <c r="F63">
        <v>0.27375402520048497</v>
      </c>
      <c r="G63">
        <v>0.32474567138143301</v>
      </c>
      <c r="H63">
        <v>0.36323892919263701</v>
      </c>
      <c r="I63">
        <v>0.39946136884376598</v>
      </c>
      <c r="J63">
        <v>0.43647375976463598</v>
      </c>
      <c r="K63">
        <v>0.47463202614482802</v>
      </c>
      <c r="L63">
        <v>0.51540760713308098</v>
      </c>
      <c r="M63">
        <v>0.55909689755851599</v>
      </c>
      <c r="N63">
        <v>0.60867788245679699</v>
      </c>
      <c r="O63">
        <v>0.72354921148243401</v>
      </c>
      <c r="P63">
        <v>0.85153249855151902</v>
      </c>
      <c r="Q63">
        <v>0.99366579074302597</v>
      </c>
      <c r="R63">
        <v>1.1520405387755901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0.26415034179982699</v>
      </c>
      <c r="E64">
        <v>0.280089861454631</v>
      </c>
      <c r="F64">
        <v>0.30430459353149503</v>
      </c>
      <c r="G64">
        <v>0.32191025707417598</v>
      </c>
      <c r="H64">
        <v>0.33308692069822798</v>
      </c>
      <c r="I64">
        <v>0.34357884679696299</v>
      </c>
      <c r="J64">
        <v>0.35468602526184001</v>
      </c>
      <c r="K64">
        <v>0.36430956340153098</v>
      </c>
      <c r="L64">
        <v>0.37456628871035402</v>
      </c>
      <c r="M64">
        <v>0.38516476568569102</v>
      </c>
      <c r="N64">
        <v>0.396844518229438</v>
      </c>
      <c r="O64">
        <v>0.422645209997284</v>
      </c>
      <c r="P64">
        <v>0.44943940960776302</v>
      </c>
      <c r="Q64">
        <v>0.477527138860742</v>
      </c>
      <c r="R64">
        <v>0.507480397069349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0">$D69*G97</f>
        <v>1</v>
      </c>
      <c r="G69" s="5">
        <f>(F69+H69)/2</f>
        <v>1</v>
      </c>
      <c r="H69" s="5">
        <f t="shared" ref="H69:H76" si="21">$D69*K97</f>
        <v>1</v>
      </c>
      <c r="I69" s="5">
        <f t="shared" ref="I69:K76" si="22">($L$56-I$56)/($L$56-$H$56)*$H69+(I$56-$H$56)/($L$56-$H$56)*$L69</f>
        <v>1</v>
      </c>
      <c r="J69" s="5">
        <f t="shared" si="22"/>
        <v>1</v>
      </c>
      <c r="K69" s="5">
        <f t="shared" si="22"/>
        <v>1</v>
      </c>
      <c r="L69" s="5">
        <f t="shared" ref="L69:L76" si="23">$D69*P97</f>
        <v>1</v>
      </c>
      <c r="M69" s="5">
        <f t="shared" ref="M69:Q76" si="24">($R$56-M$56)/($R$56-$L$56)*$L69+(M$56-$L$56)/($R$56-$L$56)*$R69</f>
        <v>1</v>
      </c>
      <c r="N69" s="5">
        <f t="shared" si="24"/>
        <v>1</v>
      </c>
      <c r="O69" s="5">
        <f t="shared" si="24"/>
        <v>1</v>
      </c>
      <c r="P69" s="5">
        <f t="shared" si="24"/>
        <v>1</v>
      </c>
      <c r="Q69" s="5">
        <f t="shared" si="24"/>
        <v>1</v>
      </c>
      <c r="R69" s="5">
        <f t="shared" ref="R69:R76" si="25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6">C5</f>
        <v>ECS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0.127704801967708</v>
      </c>
      <c r="E70" s="5">
        <f t="shared" ref="E70:G76" si="27">(D70+F70)/2</f>
        <v>6.7938954646820662E-2</v>
      </c>
      <c r="F70" s="5">
        <f t="shared" si="20"/>
        <v>8.1731073259333122E-3</v>
      </c>
      <c r="G70" s="5">
        <f t="shared" si="27"/>
        <v>6.6406497023208163E-3</v>
      </c>
      <c r="H70" s="5">
        <f t="shared" si="21"/>
        <v>5.1081920787083204E-3</v>
      </c>
      <c r="I70" s="5">
        <f t="shared" si="22"/>
        <v>4.4696680688697801E-3</v>
      </c>
      <c r="J70" s="5">
        <f t="shared" si="22"/>
        <v>3.8311440590312403E-3</v>
      </c>
      <c r="K70" s="5">
        <f t="shared" si="22"/>
        <v>3.1926200491927004E-3</v>
      </c>
      <c r="L70" s="5">
        <f t="shared" si="23"/>
        <v>2.5540960393541602E-3</v>
      </c>
      <c r="M70" s="5">
        <f t="shared" si="24"/>
        <v>2.4263912373864525E-3</v>
      </c>
      <c r="N70" s="5">
        <f t="shared" si="24"/>
        <v>2.2986864354187439E-3</v>
      </c>
      <c r="O70" s="5">
        <f t="shared" si="24"/>
        <v>2.0432768314833281E-3</v>
      </c>
      <c r="P70" s="5">
        <f t="shared" si="24"/>
        <v>1.7878672275479122E-3</v>
      </c>
      <c r="Q70" s="5">
        <f t="shared" si="24"/>
        <v>1.5324576236124959E-3</v>
      </c>
      <c r="R70" s="5">
        <f t="shared" si="25"/>
        <v>1.2770480196770801E-3</v>
      </c>
      <c r="S70" s="5"/>
      <c r="T70" s="5"/>
      <c r="U70" s="5"/>
      <c r="V70" s="5"/>
      <c r="W70" s="5"/>
      <c r="X70" s="5" t="s">
        <v>86</v>
      </c>
      <c r="Y70" s="77" t="str">
        <f t="shared" si="26"/>
        <v>ECS</v>
      </c>
      <c r="Z70" s="5">
        <f>F70/MAX(F$69:F$70)</f>
        <v>8.1731073259333122E-3</v>
      </c>
      <c r="AA70" s="5">
        <f>H70/MAX(H$69:H$70)</f>
        <v>5.1081920787083204E-3</v>
      </c>
      <c r="AB70" s="5">
        <f>L70/MAX(L$69:L$70)</f>
        <v>2.5540960393541602E-3</v>
      </c>
      <c r="AC70" s="5">
        <f>Q70/MAX(Q$69:Q$70)</f>
        <v>1.5324576236124959E-3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1.5812129293294899E-3</v>
      </c>
      <c r="E71" s="5">
        <f t="shared" si="27"/>
        <v>8.04442077796378E-4</v>
      </c>
      <c r="F71" s="5">
        <f t="shared" si="20"/>
        <v>2.7671226263266075E-5</v>
      </c>
      <c r="G71" s="5">
        <f t="shared" si="27"/>
        <v>3.3600774748251661E-5</v>
      </c>
      <c r="H71" s="5">
        <f t="shared" si="21"/>
        <v>3.9530323233237244E-5</v>
      </c>
      <c r="I71" s="5">
        <f t="shared" si="22"/>
        <v>4.348335555656097E-5</v>
      </c>
      <c r="J71" s="5">
        <f t="shared" si="22"/>
        <v>4.743638787988469E-5</v>
      </c>
      <c r="K71" s="5">
        <f t="shared" si="22"/>
        <v>5.1389420203208416E-5</v>
      </c>
      <c r="L71" s="5">
        <f t="shared" si="23"/>
        <v>5.5342452526532142E-5</v>
      </c>
      <c r="M71" s="5">
        <f t="shared" si="24"/>
        <v>5.2970633132537909E-5</v>
      </c>
      <c r="N71" s="5">
        <f t="shared" si="24"/>
        <v>5.0598813738543676E-5</v>
      </c>
      <c r="O71" s="5">
        <f t="shared" si="24"/>
        <v>4.5855174950555203E-5</v>
      </c>
      <c r="P71" s="5">
        <f t="shared" si="24"/>
        <v>4.1111536162566737E-5</v>
      </c>
      <c r="Q71" s="5">
        <f t="shared" si="24"/>
        <v>3.6367897374578264E-5</v>
      </c>
      <c r="R71" s="5">
        <f t="shared" si="25"/>
        <v>3.1624258586589798E-5</v>
      </c>
      <c r="S71" s="5"/>
      <c r="T71" s="5"/>
      <c r="U71" s="5"/>
      <c r="V71" s="5"/>
      <c r="W71" s="5"/>
      <c r="X71" s="5" t="s">
        <v>97</v>
      </c>
      <c r="Y71" s="77" t="str">
        <f t="shared" si="26"/>
        <v>ECS</v>
      </c>
      <c r="Z71" s="5">
        <f t="shared" ref="Z71:Z76" si="28">F71/MAX(F$71:F$76)</f>
        <v>4.4273962021225719E-4</v>
      </c>
      <c r="AA71" s="5">
        <f t="shared" ref="AA71:AA76" si="29">H71/MAX(H$71:H$76)</f>
        <v>3.1624258586589795E-4</v>
      </c>
      <c r="AB71" s="5">
        <f t="shared" ref="AB71:AB76" si="30">L71/MAX(L$71:L$76)</f>
        <v>1.280685172428647E-4</v>
      </c>
      <c r="AC71" s="5">
        <f t="shared" ref="AC71:AC76" si="31">Q71/MAX(Q$71:Q$76)</f>
        <v>1.3068216045190278E-5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2.9166477232140798E-3</v>
      </c>
      <c r="E72" s="5">
        <f t="shared" si="27"/>
        <v>1.506630839522773E-3</v>
      </c>
      <c r="F72" s="5">
        <f t="shared" si="20"/>
        <v>9.6613955831466403E-5</v>
      </c>
      <c r="G72" s="5">
        <f t="shared" si="27"/>
        <v>1.2122317099608519E-4</v>
      </c>
      <c r="H72" s="5">
        <f t="shared" si="21"/>
        <v>1.4583238616070398E-4</v>
      </c>
      <c r="I72" s="5">
        <f t="shared" si="22"/>
        <v>1.8229048270087996E-4</v>
      </c>
      <c r="J72" s="5">
        <f t="shared" si="22"/>
        <v>2.1874857924105597E-4</v>
      </c>
      <c r="K72" s="5">
        <f t="shared" si="22"/>
        <v>2.5520667578123198E-4</v>
      </c>
      <c r="L72" s="5">
        <f t="shared" si="23"/>
        <v>2.9166477232140796E-4</v>
      </c>
      <c r="M72" s="5">
        <f t="shared" si="24"/>
        <v>2.8291482915176569E-4</v>
      </c>
      <c r="N72" s="5">
        <f t="shared" si="24"/>
        <v>2.7416488598212352E-4</v>
      </c>
      <c r="O72" s="5">
        <f t="shared" si="24"/>
        <v>2.5666499964283897E-4</v>
      </c>
      <c r="P72" s="5">
        <f t="shared" si="24"/>
        <v>2.3916511330355453E-4</v>
      </c>
      <c r="Q72" s="5">
        <f t="shared" si="24"/>
        <v>2.2166522696427006E-4</v>
      </c>
      <c r="R72" s="5">
        <f t="shared" si="25"/>
        <v>2.041653406249856E-4</v>
      </c>
      <c r="S72" s="5"/>
      <c r="T72" s="5"/>
      <c r="U72" s="5"/>
      <c r="V72" s="5"/>
      <c r="W72" s="5"/>
      <c r="X72" s="5" t="s">
        <v>98</v>
      </c>
      <c r="Y72" s="77" t="str">
        <f t="shared" si="26"/>
        <v>ECS</v>
      </c>
      <c r="Z72" s="5">
        <f t="shared" si="28"/>
        <v>1.5458232933034625E-3</v>
      </c>
      <c r="AA72" s="5">
        <f t="shared" si="29"/>
        <v>1.1666590892856319E-3</v>
      </c>
      <c r="AB72" s="5">
        <f t="shared" si="30"/>
        <v>6.7494433690434537E-4</v>
      </c>
      <c r="AC72" s="5">
        <f t="shared" si="31"/>
        <v>7.9651816156413435E-5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1.0280164631443801E-5</v>
      </c>
      <c r="E73" s="5">
        <f t="shared" si="27"/>
        <v>1.0280164631443801E-5</v>
      </c>
      <c r="F73" s="5">
        <f t="shared" si="20"/>
        <v>1.0280164631443801E-5</v>
      </c>
      <c r="G73" s="5">
        <f t="shared" si="27"/>
        <v>1.0280164631443801E-5</v>
      </c>
      <c r="H73" s="5">
        <f t="shared" si="21"/>
        <v>1.0280164631443801E-5</v>
      </c>
      <c r="I73" s="5">
        <f t="shared" si="22"/>
        <v>1.0280164631443801E-5</v>
      </c>
      <c r="J73" s="5">
        <f t="shared" si="22"/>
        <v>1.0280164631443801E-5</v>
      </c>
      <c r="K73" s="5">
        <f t="shared" si="22"/>
        <v>1.0280164631443801E-5</v>
      </c>
      <c r="L73" s="5">
        <f t="shared" si="23"/>
        <v>1.0280164631443801E-5</v>
      </c>
      <c r="M73" s="5">
        <f t="shared" si="24"/>
        <v>1.0177362985129363E-5</v>
      </c>
      <c r="N73" s="5">
        <f t="shared" si="24"/>
        <v>1.0074561338814926E-5</v>
      </c>
      <c r="O73" s="5">
        <f t="shared" si="24"/>
        <v>9.8689580461860486E-6</v>
      </c>
      <c r="P73" s="5">
        <f t="shared" si="24"/>
        <v>9.6633547535571734E-6</v>
      </c>
      <c r="Q73" s="5">
        <f t="shared" si="24"/>
        <v>9.4577514609282981E-6</v>
      </c>
      <c r="R73" s="5">
        <f t="shared" si="25"/>
        <v>9.2521481682994212E-6</v>
      </c>
      <c r="S73" s="5"/>
      <c r="T73" s="5"/>
      <c r="U73" s="5"/>
      <c r="V73" s="5"/>
      <c r="W73" s="5"/>
      <c r="X73" s="5" t="s">
        <v>89</v>
      </c>
      <c r="Y73" s="77" t="str">
        <f t="shared" si="26"/>
        <v>ECS</v>
      </c>
      <c r="Z73" s="5">
        <f t="shared" si="28"/>
        <v>1.6448263410310081E-4</v>
      </c>
      <c r="AA73" s="5">
        <f t="shared" si="29"/>
        <v>8.2241317051550406E-5</v>
      </c>
      <c r="AB73" s="5">
        <f t="shared" si="30"/>
        <v>2.3789430739997722E-5</v>
      </c>
      <c r="AC73" s="5">
        <f t="shared" si="31"/>
        <v>3.3984901057139613E-6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0.86426318845532701</v>
      </c>
      <c r="E74" s="5">
        <f t="shared" si="27"/>
        <v>0.45643899640296959</v>
      </c>
      <c r="F74" s="5">
        <f t="shared" si="20"/>
        <v>4.8614804350612148E-2</v>
      </c>
      <c r="G74" s="5">
        <f t="shared" si="27"/>
        <v>5.9418094206303736E-2</v>
      </c>
      <c r="H74" s="5">
        <f t="shared" si="21"/>
        <v>7.0221384061995323E-2</v>
      </c>
      <c r="I74" s="5">
        <f t="shared" si="22"/>
        <v>0.16069893660341236</v>
      </c>
      <c r="J74" s="5">
        <f t="shared" si="22"/>
        <v>0.25117648914482943</v>
      </c>
      <c r="K74" s="5">
        <f t="shared" si="22"/>
        <v>0.34165404168624647</v>
      </c>
      <c r="L74" s="5">
        <f t="shared" si="23"/>
        <v>0.43213159422766351</v>
      </c>
      <c r="M74" s="5">
        <f t="shared" si="24"/>
        <v>0.72598107830247471</v>
      </c>
      <c r="N74" s="5">
        <f t="shared" si="24"/>
        <v>1.0198305623772859</v>
      </c>
      <c r="O74" s="5">
        <f t="shared" si="24"/>
        <v>1.6075295305269082</v>
      </c>
      <c r="P74" s="5">
        <f t="shared" si="24"/>
        <v>2.1952284986765305</v>
      </c>
      <c r="Q74" s="5">
        <f t="shared" si="24"/>
        <v>2.7829274668261528</v>
      </c>
      <c r="R74" s="5">
        <f t="shared" si="25"/>
        <v>3.3706264349757751</v>
      </c>
      <c r="S74" s="5"/>
      <c r="T74" s="5"/>
      <c r="U74" s="5"/>
      <c r="V74" s="5"/>
      <c r="W74" s="5"/>
      <c r="X74" s="5" t="s">
        <v>90</v>
      </c>
      <c r="Y74" s="77" t="str">
        <f t="shared" si="26"/>
        <v>ECS</v>
      </c>
      <c r="Z74" s="5">
        <f t="shared" si="28"/>
        <v>0.77783686960979437</v>
      </c>
      <c r="AA74" s="5">
        <f t="shared" si="29"/>
        <v>0.56177107249596259</v>
      </c>
      <c r="AB74" s="5">
        <f t="shared" si="30"/>
        <v>1</v>
      </c>
      <c r="AC74" s="5">
        <f t="shared" si="31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9.4400301304972695E-3</v>
      </c>
      <c r="E75" s="5">
        <f t="shared" si="27"/>
        <v>4.7937653006431451E-3</v>
      </c>
      <c r="F75" s="5">
        <f t="shared" si="20"/>
        <v>1.4750047078901984E-4</v>
      </c>
      <c r="G75" s="5">
        <f t="shared" si="27"/>
        <v>1.799505743626042E-4</v>
      </c>
      <c r="H75" s="5">
        <f t="shared" si="21"/>
        <v>2.1240067793618854E-4</v>
      </c>
      <c r="I75" s="5">
        <f t="shared" si="22"/>
        <v>4.4250141236705948E-4</v>
      </c>
      <c r="J75" s="5">
        <f t="shared" si="22"/>
        <v>6.7260214679793037E-4</v>
      </c>
      <c r="K75" s="5">
        <f t="shared" si="22"/>
        <v>9.0270288122880132E-4</v>
      </c>
      <c r="L75" s="5">
        <f t="shared" si="23"/>
        <v>1.1328036156596723E-3</v>
      </c>
      <c r="M75" s="5">
        <f t="shared" si="24"/>
        <v>1.9635262671434321E-3</v>
      </c>
      <c r="N75" s="5">
        <f t="shared" si="24"/>
        <v>2.7942489186271917E-3</v>
      </c>
      <c r="O75" s="5">
        <f t="shared" si="24"/>
        <v>4.455694221594711E-3</v>
      </c>
      <c r="P75" s="5">
        <f t="shared" si="24"/>
        <v>6.1171395245622302E-3</v>
      </c>
      <c r="Q75" s="5">
        <f t="shared" si="24"/>
        <v>7.7785848275297503E-3</v>
      </c>
      <c r="R75" s="5">
        <f t="shared" si="25"/>
        <v>9.4400301304972695E-3</v>
      </c>
      <c r="S75" s="5"/>
      <c r="T75" s="5"/>
      <c r="U75" s="5"/>
      <c r="V75" s="5"/>
      <c r="W75" s="5"/>
      <c r="X75" s="5" t="s">
        <v>91</v>
      </c>
      <c r="Y75" s="77" t="str">
        <f t="shared" si="26"/>
        <v>ECS</v>
      </c>
      <c r="Z75" s="5">
        <f t="shared" si="28"/>
        <v>2.3600075326243174E-3</v>
      </c>
      <c r="AA75" s="5">
        <f t="shared" si="29"/>
        <v>1.6992054234895083E-3</v>
      </c>
      <c r="AB75" s="5">
        <f t="shared" si="30"/>
        <v>2.6214320609542559E-3</v>
      </c>
      <c r="AC75" s="5">
        <f t="shared" si="31"/>
        <v>2.7951087192369401E-3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1</v>
      </c>
      <c r="E76" s="5">
        <f t="shared" si="27"/>
        <v>0.53125</v>
      </c>
      <c r="F76" s="5">
        <f t="shared" si="20"/>
        <v>6.25E-2</v>
      </c>
      <c r="G76" s="5">
        <f t="shared" si="27"/>
        <v>9.375E-2</v>
      </c>
      <c r="H76" s="5">
        <f t="shared" si="21"/>
        <v>0.125</v>
      </c>
      <c r="I76" s="5">
        <f t="shared" si="22"/>
        <v>0.171875</v>
      </c>
      <c r="J76" s="5">
        <f t="shared" si="22"/>
        <v>0.21875</v>
      </c>
      <c r="K76" s="5">
        <f t="shared" si="22"/>
        <v>0.265625</v>
      </c>
      <c r="L76" s="5">
        <f t="shared" si="23"/>
        <v>0.3125</v>
      </c>
      <c r="M76" s="5">
        <f t="shared" si="24"/>
        <v>0.3125</v>
      </c>
      <c r="N76" s="5">
        <f t="shared" si="24"/>
        <v>0.3125</v>
      </c>
      <c r="O76" s="5">
        <f t="shared" si="24"/>
        <v>0.3125</v>
      </c>
      <c r="P76" s="5">
        <f t="shared" si="24"/>
        <v>0.3125</v>
      </c>
      <c r="Q76" s="5">
        <f t="shared" si="24"/>
        <v>0.3125</v>
      </c>
      <c r="R76" s="5">
        <f t="shared" si="25"/>
        <v>0.3125</v>
      </c>
      <c r="S76" s="5"/>
      <c r="T76" s="5"/>
      <c r="U76" s="5"/>
      <c r="V76" s="5"/>
      <c r="W76" s="5"/>
      <c r="X76" s="5" t="s">
        <v>92</v>
      </c>
      <c r="Y76" s="77" t="str">
        <f>Y75</f>
        <v>ECS</v>
      </c>
      <c r="Z76" s="5">
        <f t="shared" si="28"/>
        <v>1</v>
      </c>
      <c r="AA76" s="5">
        <f t="shared" si="29"/>
        <v>1</v>
      </c>
      <c r="AB76" s="5">
        <f t="shared" si="30"/>
        <v>0.72315934352942268</v>
      </c>
      <c r="AC76" s="5">
        <f t="shared" si="31"/>
        <v>0.11229182352941347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2">D69*D57^$D$53+D70*D58^$D$53</f>
        <v>15.932182281040811</v>
      </c>
      <c r="E78" s="39">
        <f t="shared" si="32"/>
        <v>13.465169041917948</v>
      </c>
      <c r="F78" s="39">
        <f t="shared" si="32"/>
        <v>10.788370393197129</v>
      </c>
      <c r="G78" s="39">
        <f t="shared" si="32"/>
        <v>9.7251190655353348</v>
      </c>
      <c r="H78" s="39">
        <f t="shared" si="32"/>
        <v>8.9965367494290867</v>
      </c>
      <c r="I78" s="39">
        <f t="shared" si="32"/>
        <v>8.4074605297860909</v>
      </c>
      <c r="J78" s="39">
        <f t="shared" si="32"/>
        <v>7.878091300794055</v>
      </c>
      <c r="K78" s="39">
        <f t="shared" si="32"/>
        <v>7.4809775318339105</v>
      </c>
      <c r="L78" s="39">
        <f t="shared" si="32"/>
        <v>7.097241498685003</v>
      </c>
      <c r="M78" s="39">
        <f t="shared" si="32"/>
        <v>6.7310436409221941</v>
      </c>
      <c r="N78" s="39">
        <f t="shared" si="32"/>
        <v>6.3505574616421026</v>
      </c>
      <c r="O78" s="39">
        <f t="shared" si="32"/>
        <v>5.5991947155355373</v>
      </c>
      <c r="P78" s="39">
        <f t="shared" si="32"/>
        <v>4.938944873304238</v>
      </c>
      <c r="Q78" s="39">
        <f t="shared" si="32"/>
        <v>4.3603211652454057</v>
      </c>
      <c r="R78" s="39">
        <f t="shared" si="32"/>
        <v>3.8503738975875388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3">D71*D59^$D$54+D72*D60^$D$54+D73*D61^$D$54+D76*D64^$D$54+D74*D62^$D$54+D75*D63^$D$54</f>
        <v>59.294387179132315</v>
      </c>
      <c r="E79" s="39">
        <f t="shared" si="33"/>
        <v>26.325061068573937</v>
      </c>
      <c r="F79" s="39">
        <f t="shared" si="33"/>
        <v>2.3366808424245593</v>
      </c>
      <c r="G79" s="39">
        <f t="shared" si="33"/>
        <v>2.9035408711414541</v>
      </c>
      <c r="H79" s="39">
        <f t="shared" si="33"/>
        <v>3.4671335428815961</v>
      </c>
      <c r="I79" s="39">
        <f t="shared" si="33"/>
        <v>4.3637011190364685</v>
      </c>
      <c r="J79" s="39">
        <f t="shared" si="33"/>
        <v>5.0501534544544748</v>
      </c>
      <c r="K79" s="39">
        <f t="shared" si="33"/>
        <v>5.6517710526457057</v>
      </c>
      <c r="L79" s="39">
        <f t="shared" si="33"/>
        <v>6.1052320973482441</v>
      </c>
      <c r="M79" s="39">
        <f t="shared" si="33"/>
        <v>5.6571297261843823</v>
      </c>
      <c r="N79" s="39">
        <f t="shared" si="33"/>
        <v>5.1957705154258385</v>
      </c>
      <c r="O79" s="39">
        <f t="shared" si="33"/>
        <v>4.317234006915494</v>
      </c>
      <c r="P79" s="39">
        <f t="shared" si="33"/>
        <v>3.590932115753501</v>
      </c>
      <c r="Q79" s="39">
        <f t="shared" si="33"/>
        <v>2.9911241647762448</v>
      </c>
      <c r="R79" s="39">
        <f t="shared" si="33"/>
        <v>2.4867839950385684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82">
        <f>F86/(F87+F86)</f>
        <v>0.96956031567080048</v>
      </c>
      <c r="G84" s="44">
        <f t="shared" ref="G84:G92" si="34">F109</f>
        <v>0.98538347840222262</v>
      </c>
      <c r="H84" s="45">
        <f>F84-G84</f>
        <v>-1.5823162731422147E-2</v>
      </c>
      <c r="I84" s="5"/>
      <c r="J84" s="43">
        <f>J86/(J86+J87)</f>
        <v>0.97181510710259311</v>
      </c>
      <c r="K84" s="44">
        <f t="shared" ref="K84:K92" si="35">H109</f>
        <v>0.99147904611309212</v>
      </c>
      <c r="L84" s="45">
        <f>J84-K84</f>
        <v>-1.966393901049901E-2</v>
      </c>
      <c r="M84" s="5"/>
      <c r="N84" s="5"/>
      <c r="O84" s="43">
        <f>O86/(O86+O87)</f>
        <v>0.97519729425028179</v>
      </c>
      <c r="P84" s="44">
        <f t="shared" ref="P84:P92" si="36">L109</f>
        <v>0.99554434939107561</v>
      </c>
      <c r="Q84" s="45">
        <f>O84-P84</f>
        <v>-2.0347055140793824E-2</v>
      </c>
      <c r="R84" s="5"/>
      <c r="S84" s="5"/>
      <c r="T84" s="43">
        <f>T86/(T86+T87)</f>
        <v>0.98536036036036034</v>
      </c>
      <c r="U84" s="44">
        <f t="shared" ref="U84:U92" si="37">R109</f>
        <v>0.99782267610924058</v>
      </c>
      <c r="V84" s="45">
        <f>T84-U84</f>
        <v>-1.2462315748880237E-2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3.0439684329199551E-2</v>
      </c>
      <c r="G85" s="47">
        <f t="shared" si="34"/>
        <v>1.4616521597777385E-2</v>
      </c>
      <c r="H85" s="48">
        <f t="shared" ref="H85:H92" si="38">F85-G85</f>
        <v>1.5823162731422168E-2</v>
      </c>
      <c r="I85" s="10"/>
      <c r="J85" s="46">
        <f>J87/(J86+J87)</f>
        <v>2.8184892897406992E-2</v>
      </c>
      <c r="K85" s="47">
        <f t="shared" si="35"/>
        <v>8.5209538869077932E-3</v>
      </c>
      <c r="L85" s="48">
        <f t="shared" ref="L85:L92" si="39">J85-K85</f>
        <v>1.9663939010499197E-2</v>
      </c>
      <c r="M85" s="10"/>
      <c r="N85" s="10"/>
      <c r="O85" s="46">
        <f>O87/(O86+O87)</f>
        <v>2.4802705749718153E-2</v>
      </c>
      <c r="P85" s="47">
        <f t="shared" si="36"/>
        <v>4.4556506089244181E-3</v>
      </c>
      <c r="Q85" s="48">
        <f t="shared" ref="Q85:Q92" si="40">O85-P85</f>
        <v>2.0347055140793734E-2</v>
      </c>
      <c r="R85" s="10"/>
      <c r="S85" s="10"/>
      <c r="T85" s="46">
        <f>T87/(T86+T87)</f>
        <v>1.4639639639639641E-2</v>
      </c>
      <c r="U85" s="47">
        <f t="shared" si="37"/>
        <v>2.1773238907593375E-3</v>
      </c>
      <c r="V85" s="48">
        <f t="shared" ref="V85:V92" si="41">T85-U85</f>
        <v>1.2462315748880303E-2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0.89583333333333337</v>
      </c>
      <c r="G86" s="44">
        <f t="shared" si="34"/>
        <v>0.93532032358900141</v>
      </c>
      <c r="H86" s="45">
        <f t="shared" si="38"/>
        <v>-3.9486990255668042E-2</v>
      </c>
      <c r="I86" s="5"/>
      <c r="J86" s="73">
        <f>H18/SUM(H18:H24)</f>
        <v>0.90167364016736395</v>
      </c>
      <c r="K86" s="44">
        <f t="shared" si="35"/>
        <v>0.967275627188389</v>
      </c>
      <c r="L86" s="45">
        <f t="shared" si="39"/>
        <v>-6.5601987021025043E-2</v>
      </c>
      <c r="M86" s="5"/>
      <c r="N86" s="5"/>
      <c r="O86" s="73">
        <f>I18/SUM(I18:I24)</f>
        <v>0.91437632135306546</v>
      </c>
      <c r="P86" s="44">
        <f t="shared" si="36"/>
        <v>0.9696664976345738</v>
      </c>
      <c r="Q86" s="45">
        <f t="shared" si="40"/>
        <v>-5.5290176281508341E-2</v>
      </c>
      <c r="R86" s="5"/>
      <c r="S86" s="5"/>
      <c r="T86" s="49">
        <f>J18/SUM(J18:J24)</f>
        <v>0.94696969696969702</v>
      </c>
      <c r="U86" s="44">
        <f t="shared" si="37"/>
        <v>0.95941723175157601</v>
      </c>
      <c r="V86" s="45">
        <f t="shared" si="41"/>
        <v>-1.2447534781878988E-2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2.8125000000000001E-2</v>
      </c>
      <c r="G87" s="47">
        <f t="shared" si="34"/>
        <v>1.3873918134639526E-2</v>
      </c>
      <c r="H87" s="48">
        <f t="shared" si="38"/>
        <v>1.4251081865360475E-2</v>
      </c>
      <c r="I87" s="10"/>
      <c r="J87" s="74">
        <f>H19/SUM(H18:H24)</f>
        <v>2.615062761506276E-2</v>
      </c>
      <c r="K87" s="47">
        <f t="shared" si="35"/>
        <v>8.3129452382415224E-3</v>
      </c>
      <c r="L87" s="48">
        <f t="shared" si="39"/>
        <v>1.7837682376821238E-2</v>
      </c>
      <c r="M87" s="10"/>
      <c r="N87" s="10"/>
      <c r="O87" s="74">
        <f>I19/SUM(I18:I24)</f>
        <v>2.3255813953488372E-2</v>
      </c>
      <c r="P87" s="47">
        <f t="shared" si="36"/>
        <v>4.3398318952658672E-3</v>
      </c>
      <c r="Q87" s="48">
        <f t="shared" si="40"/>
        <v>1.8915982058222505E-2</v>
      </c>
      <c r="R87" s="10"/>
      <c r="S87" s="10"/>
      <c r="T87" s="50">
        <f>J19/SUM(J18:J24)</f>
        <v>1.4069264069264072E-2</v>
      </c>
      <c r="U87" s="47">
        <f t="shared" si="37"/>
        <v>2.0935203317329672E-3</v>
      </c>
      <c r="V87" s="48">
        <f t="shared" si="41"/>
        <v>1.1975743737531104E-2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1.3541666666666667E-2</v>
      </c>
      <c r="G88" s="51">
        <f t="shared" si="34"/>
        <v>4.1482279643485758E-3</v>
      </c>
      <c r="H88" s="45">
        <f t="shared" si="38"/>
        <v>9.3934387023180913E-3</v>
      </c>
      <c r="I88" s="5"/>
      <c r="J88" s="80">
        <f>H20/SUM(H18:H24)</f>
        <v>1.2552301255230124E-2</v>
      </c>
      <c r="K88" s="51">
        <f t="shared" si="35"/>
        <v>2.3885931416791485E-3</v>
      </c>
      <c r="L88" s="45">
        <f t="shared" si="39"/>
        <v>1.0163708113550975E-2</v>
      </c>
      <c r="M88" s="5"/>
      <c r="N88" s="5"/>
      <c r="O88" s="73">
        <f>I20/SUM(I18:I24)</f>
        <v>1.0570824524312895E-2</v>
      </c>
      <c r="P88" s="51">
        <f t="shared" si="36"/>
        <v>1.2092903916360231E-3</v>
      </c>
      <c r="Q88" s="45">
        <f t="shared" si="40"/>
        <v>9.3615341326768707E-3</v>
      </c>
      <c r="R88" s="5"/>
      <c r="S88" s="5"/>
      <c r="T88" s="49">
        <f>J20/SUM(J18:J24)</f>
        <v>5.4112554112554119E-3</v>
      </c>
      <c r="U88" s="51">
        <f t="shared" si="37"/>
        <v>4.341996806364558E-4</v>
      </c>
      <c r="V88" s="45">
        <f t="shared" si="41"/>
        <v>4.9770557306189562E-3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0</v>
      </c>
      <c r="G89" s="51">
        <f t="shared" si="34"/>
        <v>5.0142863357822863E-3</v>
      </c>
      <c r="H89" s="45">
        <f t="shared" si="38"/>
        <v>-5.0142863357822863E-3</v>
      </c>
      <c r="I89" s="5"/>
      <c r="J89" s="80">
        <f>H21/SUM(H18:H24)</f>
        <v>0</v>
      </c>
      <c r="K89" s="51">
        <f t="shared" si="35"/>
        <v>4.4380825859108635E-3</v>
      </c>
      <c r="L89" s="45">
        <f t="shared" si="39"/>
        <v>-4.4380825859108635E-3</v>
      </c>
      <c r="M89" s="5"/>
      <c r="N89" s="5"/>
      <c r="O89" s="73">
        <f>I21/SUM(I18:I24)</f>
        <v>0</v>
      </c>
      <c r="P89" s="51">
        <f t="shared" si="36"/>
        <v>5.2813395562952706E-3</v>
      </c>
      <c r="Q89" s="45">
        <f t="shared" si="40"/>
        <v>-5.2813395562952706E-3</v>
      </c>
      <c r="R89" s="5"/>
      <c r="S89" s="5"/>
      <c r="T89" s="49">
        <f>J21/SUM(J18:J24)</f>
        <v>0</v>
      </c>
      <c r="U89" s="51">
        <f t="shared" si="37"/>
        <v>5.4830891429947176E-3</v>
      </c>
      <c r="V89" s="45">
        <f t="shared" si="41"/>
        <v>-5.4830891429947176E-3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0</v>
      </c>
      <c r="G90" s="51">
        <f t="shared" si="34"/>
        <v>5.3357997631725438E-3</v>
      </c>
      <c r="H90" s="45">
        <f t="shared" si="38"/>
        <v>-5.3357997631725438E-3</v>
      </c>
      <c r="I90" s="5"/>
      <c r="J90" s="80">
        <f>H22/SUM(H18:H24)</f>
        <v>0</v>
      </c>
      <c r="K90" s="51">
        <f t="shared" si="35"/>
        <v>2.459017407867779E-3</v>
      </c>
      <c r="L90" s="45">
        <f t="shared" si="39"/>
        <v>-2.459017407867779E-3</v>
      </c>
      <c r="M90" s="5"/>
      <c r="N90" s="5"/>
      <c r="O90" s="73">
        <f>I22/SUM(I18:I24)</f>
        <v>0</v>
      </c>
      <c r="P90" s="51">
        <f t="shared" si="36"/>
        <v>1.2079332019551197E-3</v>
      </c>
      <c r="Q90" s="45">
        <f t="shared" si="40"/>
        <v>-1.2079332019551197E-3</v>
      </c>
      <c r="R90" s="5"/>
      <c r="S90" s="5"/>
      <c r="T90" s="49">
        <f>J22/SUM(J18:J24)</f>
        <v>0</v>
      </c>
      <c r="U90" s="51">
        <f t="shared" si="37"/>
        <v>1.0410157083648767E-3</v>
      </c>
      <c r="V90" s="45">
        <f t="shared" si="41"/>
        <v>-1.0410157083648767E-3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4.6875E-2</v>
      </c>
      <c r="G91" s="51">
        <f t="shared" si="34"/>
        <v>3.323055068982296E-2</v>
      </c>
      <c r="H91" s="45">
        <f t="shared" si="38"/>
        <v>1.364444931017704E-2</v>
      </c>
      <c r="I91" s="5"/>
      <c r="J91" s="80">
        <f>H23/SUM(H18:H24)</f>
        <v>4.4979079497907942E-2</v>
      </c>
      <c r="K91" s="51">
        <f t="shared" si="35"/>
        <v>1.3847506902644736E-2</v>
      </c>
      <c r="L91" s="45">
        <f t="shared" si="39"/>
        <v>3.1131572595263206E-2</v>
      </c>
      <c r="M91" s="5"/>
      <c r="N91" s="5"/>
      <c r="O91" s="73">
        <f>I23/SUM(I18:I24)</f>
        <v>3.9112050739957716E-2</v>
      </c>
      <c r="P91" s="51">
        <f t="shared" si="36"/>
        <v>1.6939917985634188E-2</v>
      </c>
      <c r="Q91" s="45">
        <f t="shared" si="40"/>
        <v>2.2172132754323528E-2</v>
      </c>
      <c r="R91" s="5"/>
      <c r="S91" s="5"/>
      <c r="T91" s="49">
        <f>J23/SUM(J18:J24)</f>
        <v>2.4891774891774892E-2</v>
      </c>
      <c r="U91" s="51">
        <f t="shared" si="37"/>
        <v>2.9048198864060036E-2</v>
      </c>
      <c r="V91" s="45">
        <f t="shared" si="41"/>
        <v>-4.1564239722851441E-3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1.5625E-2</v>
      </c>
      <c r="G92" s="51">
        <f t="shared" si="34"/>
        <v>3.0768935232327421E-3</v>
      </c>
      <c r="H92" s="45">
        <f t="shared" si="38"/>
        <v>1.2548106476767257E-2</v>
      </c>
      <c r="I92" s="5"/>
      <c r="J92" s="80">
        <f>H24/SUM(H18:H24)</f>
        <v>1.4644351464435145E-2</v>
      </c>
      <c r="K92" s="51">
        <f t="shared" si="35"/>
        <v>1.278227535266989E-3</v>
      </c>
      <c r="L92" s="45">
        <f t="shared" si="39"/>
        <v>1.3366123929168156E-2</v>
      </c>
      <c r="M92" s="5"/>
      <c r="N92" s="5"/>
      <c r="O92" s="73">
        <f>I24/SUM(I18:I24)</f>
        <v>1.2684989429175474E-2</v>
      </c>
      <c r="P92" s="51">
        <f t="shared" si="36"/>
        <v>1.3551893346398091E-3</v>
      </c>
      <c r="Q92" s="45">
        <f t="shared" si="40"/>
        <v>1.1329800094535665E-2</v>
      </c>
      <c r="R92" s="5"/>
      <c r="S92" s="5"/>
      <c r="T92" s="49">
        <f>J24/SUM(J18:J24)</f>
        <v>8.6580086580086597E-3</v>
      </c>
      <c r="U92" s="51">
        <f t="shared" si="37"/>
        <v>2.4827445206347543E-3</v>
      </c>
      <c r="V92" s="45">
        <f t="shared" si="41"/>
        <v>6.1752641373739054E-3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</v>
      </c>
      <c r="H94" s="5"/>
      <c r="I94" s="5"/>
      <c r="J94" s="45">
        <f>SUM(J86:J92)</f>
        <v>0.99999999999999978</v>
      </c>
      <c r="K94" s="45">
        <f>SUM(K86:K92)</f>
        <v>1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1</v>
      </c>
      <c r="U94" s="45">
        <f>SUM(U86:U92)</f>
        <v>0.99999999999999978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2">D69*D57^$D$53/D78</f>
        <v>0.80073684440095982</v>
      </c>
      <c r="E109" s="58">
        <f t="shared" si="42"/>
        <v>0.8830420204916668</v>
      </c>
      <c r="F109" s="58">
        <f t="shared" si="42"/>
        <v>0.98538347840222262</v>
      </c>
      <c r="G109" s="58">
        <f t="shared" si="42"/>
        <v>0.98888304102149871</v>
      </c>
      <c r="H109" s="58">
        <f t="shared" si="42"/>
        <v>0.99147904611309212</v>
      </c>
      <c r="I109" s="58">
        <f t="shared" si="42"/>
        <v>0.99247831483499327</v>
      </c>
      <c r="J109" s="58">
        <f t="shared" si="42"/>
        <v>0.99342300874064071</v>
      </c>
      <c r="K109" s="58">
        <f t="shared" si="42"/>
        <v>0.99445902713909673</v>
      </c>
      <c r="L109" s="58">
        <f t="shared" si="42"/>
        <v>0.99554434939107561</v>
      </c>
      <c r="M109" s="58">
        <f t="shared" si="42"/>
        <v>0.99576567956454842</v>
      </c>
      <c r="N109" s="58">
        <f t="shared" si="42"/>
        <v>0.99599480812075802</v>
      </c>
      <c r="O109" s="58">
        <f t="shared" si="42"/>
        <v>0.99645859141258997</v>
      </c>
      <c r="P109" s="58">
        <f t="shared" si="42"/>
        <v>0.99691603490260128</v>
      </c>
      <c r="Q109" s="58">
        <f t="shared" si="42"/>
        <v>0.99736701377651982</v>
      </c>
      <c r="R109" s="58">
        <f t="shared" si="42"/>
        <v>0.99782267610924058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3">D70*D58^$D$53/D78</f>
        <v>0.19926315559904015</v>
      </c>
      <c r="E110" s="58">
        <f t="shared" si="43"/>
        <v>0.11695797950833316</v>
      </c>
      <c r="F110" s="58">
        <f t="shared" si="43"/>
        <v>1.4616521597777385E-2</v>
      </c>
      <c r="G110" s="58">
        <f t="shared" si="43"/>
        <v>1.111695897850128E-2</v>
      </c>
      <c r="H110" s="58">
        <f t="shared" si="43"/>
        <v>8.5209538869077932E-3</v>
      </c>
      <c r="I110" s="58">
        <f t="shared" si="43"/>
        <v>7.5216851650066691E-3</v>
      </c>
      <c r="J110" s="58">
        <f t="shared" si="43"/>
        <v>6.5769912593593299E-3</v>
      </c>
      <c r="K110" s="58">
        <f t="shared" si="43"/>
        <v>5.5409728609032696E-3</v>
      </c>
      <c r="L110" s="58">
        <f t="shared" si="43"/>
        <v>4.4556506089244181E-3</v>
      </c>
      <c r="M110" s="58">
        <f t="shared" si="43"/>
        <v>4.2343204354515817E-3</v>
      </c>
      <c r="N110" s="58">
        <f t="shared" si="43"/>
        <v>4.0051918792420082E-3</v>
      </c>
      <c r="O110" s="58">
        <f t="shared" si="43"/>
        <v>3.5414085874100878E-3</v>
      </c>
      <c r="P110" s="58">
        <f t="shared" si="43"/>
        <v>3.0839650973986522E-3</v>
      </c>
      <c r="Q110" s="58">
        <f t="shared" si="43"/>
        <v>2.6329862234802481E-3</v>
      </c>
      <c r="R110" s="58">
        <f t="shared" si="43"/>
        <v>2.1773238907593375E-3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4">D76*D64^$D$54/D$79*D109</f>
        <v>0.73269410331414464</v>
      </c>
      <c r="E111" s="59">
        <f t="shared" si="44"/>
        <v>0.81099608914928845</v>
      </c>
      <c r="F111" s="59">
        <f t="shared" si="44"/>
        <v>0.93532032358900141</v>
      </c>
      <c r="G111" s="59">
        <f t="shared" si="44"/>
        <v>0.95715840429697885</v>
      </c>
      <c r="H111" s="59">
        <f t="shared" si="44"/>
        <v>0.967275627188389</v>
      </c>
      <c r="I111" s="59">
        <f t="shared" si="44"/>
        <v>0.96382788642331885</v>
      </c>
      <c r="J111" s="59">
        <f t="shared" si="44"/>
        <v>0.96437394642404473</v>
      </c>
      <c r="K111" s="59">
        <f t="shared" si="44"/>
        <v>0.96662843217269878</v>
      </c>
      <c r="L111" s="59">
        <f t="shared" si="44"/>
        <v>0.9696664976345738</v>
      </c>
      <c r="M111" s="59">
        <f t="shared" si="44"/>
        <v>0.96265657746673794</v>
      </c>
      <c r="N111" s="59">
        <f t="shared" si="44"/>
        <v>0.95850852165597245</v>
      </c>
      <c r="O111" s="59">
        <f t="shared" si="44"/>
        <v>0.95537931560719402</v>
      </c>
      <c r="P111" s="59">
        <f t="shared" si="44"/>
        <v>0.95562599274117555</v>
      </c>
      <c r="Q111" s="59">
        <f t="shared" si="44"/>
        <v>0.95692170491756134</v>
      </c>
      <c r="R111" s="59">
        <f t="shared" si="44"/>
        <v>0.95941723175157601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5">D76*D64^$D$54/D$79*D110</f>
        <v>0.18233073716547793</v>
      </c>
      <c r="E112" s="59">
        <f t="shared" si="45"/>
        <v>0.10741557227735113</v>
      </c>
      <c r="F112" s="59">
        <f t="shared" si="45"/>
        <v>1.3873918134639526E-2</v>
      </c>
      <c r="G112" s="59">
        <f t="shared" si="45"/>
        <v>1.0760312671057247E-2</v>
      </c>
      <c r="H112" s="59">
        <f t="shared" si="45"/>
        <v>8.3129452382415224E-3</v>
      </c>
      <c r="I112" s="59">
        <f t="shared" si="45"/>
        <v>7.3045524587963522E-3</v>
      </c>
      <c r="J112" s="59">
        <f t="shared" si="45"/>
        <v>6.3846709413600145E-3</v>
      </c>
      <c r="K112" s="59">
        <f t="shared" si="45"/>
        <v>5.3859050630320629E-3</v>
      </c>
      <c r="L112" s="59">
        <f t="shared" si="45"/>
        <v>4.3398318952658672E-3</v>
      </c>
      <c r="M112" s="59">
        <f t="shared" si="45"/>
        <v>4.0935297348988981E-3</v>
      </c>
      <c r="N112" s="59">
        <f t="shared" si="45"/>
        <v>3.8544483523605959E-3</v>
      </c>
      <c r="O112" s="59">
        <f t="shared" si="45"/>
        <v>3.3954130574848705E-3</v>
      </c>
      <c r="P112" s="59">
        <f t="shared" si="45"/>
        <v>2.9562341306594159E-3</v>
      </c>
      <c r="Q112" s="59">
        <f t="shared" si="45"/>
        <v>2.5262131504198001E-3</v>
      </c>
      <c r="R112" s="59">
        <f t="shared" si="45"/>
        <v>2.0935203317329672E-3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6">D71*D59^$D$54/D$79</f>
        <v>1.3632604170639587E-2</v>
      </c>
      <c r="E113" s="59">
        <f t="shared" si="46"/>
        <v>1.3919727776662203E-2</v>
      </c>
      <c r="F113" s="59">
        <f t="shared" si="46"/>
        <v>4.1482279643485758E-3</v>
      </c>
      <c r="G113" s="59">
        <f t="shared" si="46"/>
        <v>2.9023771800292305E-3</v>
      </c>
      <c r="H113" s="59">
        <f t="shared" si="46"/>
        <v>2.3885931416791485E-3</v>
      </c>
      <c r="I113" s="59">
        <f t="shared" si="46"/>
        <v>1.8703602648269496E-3</v>
      </c>
      <c r="J113" s="59">
        <f t="shared" si="46"/>
        <v>1.5873871432613767E-3</v>
      </c>
      <c r="K113" s="59">
        <f t="shared" si="46"/>
        <v>1.3821946324517709E-3</v>
      </c>
      <c r="L113" s="59">
        <f t="shared" si="46"/>
        <v>1.2092903916360231E-3</v>
      </c>
      <c r="M113" s="59">
        <f t="shared" si="46"/>
        <v>1.0912947667418981E-3</v>
      </c>
      <c r="N113" s="59">
        <f t="shared" si="46"/>
        <v>9.8690226078769266E-4</v>
      </c>
      <c r="O113" s="59">
        <f t="shared" si="46"/>
        <v>8.0132713541991639E-4</v>
      </c>
      <c r="P113" s="59">
        <f t="shared" si="46"/>
        <v>6.5764412497508408E-4</v>
      </c>
      <c r="Q113" s="59">
        <f t="shared" si="46"/>
        <v>5.3907016926372337E-4</v>
      </c>
      <c r="R113" s="60">
        <f t="shared" si="46"/>
        <v>4.341996806364558E-4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7">D72*D60^$D$54/D$79</f>
        <v>4.4760426154814197E-3</v>
      </c>
      <c r="E114" s="59">
        <f t="shared" si="47"/>
        <v>6.0876119996805663E-3</v>
      </c>
      <c r="F114" s="59">
        <f t="shared" si="47"/>
        <v>5.0142863357822863E-3</v>
      </c>
      <c r="G114" s="59">
        <f t="shared" si="47"/>
        <v>4.5050706717632951E-3</v>
      </c>
      <c r="H114" s="59">
        <f t="shared" si="47"/>
        <v>4.4380825859108635E-3</v>
      </c>
      <c r="I114" s="59">
        <f t="shared" si="47"/>
        <v>4.5287399017170001E-3</v>
      </c>
      <c r="J114" s="59">
        <f t="shared" si="47"/>
        <v>4.8082469405315411E-3</v>
      </c>
      <c r="K114" s="59">
        <f t="shared" si="47"/>
        <v>5.1669416108724355E-3</v>
      </c>
      <c r="L114" s="59">
        <f t="shared" si="47"/>
        <v>5.2813395562952706E-3</v>
      </c>
      <c r="M114" s="59">
        <f t="shared" si="47"/>
        <v>4.9264141669877757E-3</v>
      </c>
      <c r="N114" s="59">
        <f t="shared" si="47"/>
        <v>4.5634773523730281E-3</v>
      </c>
      <c r="O114" s="59">
        <f t="shared" si="47"/>
        <v>4.3454987184409072E-3</v>
      </c>
      <c r="P114" s="59">
        <f t="shared" si="47"/>
        <v>4.4354505350850072E-3</v>
      </c>
      <c r="Q114" s="59">
        <f t="shared" si="47"/>
        <v>5.20626069423693E-3</v>
      </c>
      <c r="R114" s="60">
        <f t="shared" si="47"/>
        <v>5.4830891429947176E-3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8">D73*D61^$D$54/D$79</f>
        <v>1.3266862056312837E-4</v>
      </c>
      <c r="E115" s="59">
        <f t="shared" si="48"/>
        <v>3.8233799863279729E-4</v>
      </c>
      <c r="F115" s="59">
        <f t="shared" si="48"/>
        <v>5.3357997631725438E-3</v>
      </c>
      <c r="G115" s="59">
        <f t="shared" si="48"/>
        <v>3.2842769820027886E-3</v>
      </c>
      <c r="H115" s="59">
        <f t="shared" si="48"/>
        <v>2.459017407867779E-3</v>
      </c>
      <c r="I115" s="59">
        <f t="shared" si="48"/>
        <v>1.9461515842006136E-3</v>
      </c>
      <c r="J115" s="59">
        <f t="shared" si="48"/>
        <v>1.6443329273221577E-3</v>
      </c>
      <c r="K115" s="59">
        <f t="shared" si="48"/>
        <v>1.4167737380641951E-3</v>
      </c>
      <c r="L115" s="59">
        <f t="shared" si="48"/>
        <v>1.2079332019551197E-3</v>
      </c>
      <c r="M115" s="59">
        <f t="shared" si="48"/>
        <v>1.184951969787987E-3</v>
      </c>
      <c r="N115" s="59">
        <f t="shared" si="48"/>
        <v>1.1808020863871181E-3</v>
      </c>
      <c r="O115" s="59">
        <f t="shared" si="48"/>
        <v>1.1432080298954589E-3</v>
      </c>
      <c r="P115" s="59">
        <f t="shared" si="48"/>
        <v>1.1229342173735188E-3</v>
      </c>
      <c r="Q115" s="59">
        <f t="shared" si="48"/>
        <v>1.0822022842333877E-3</v>
      </c>
      <c r="R115" s="60">
        <f t="shared" si="48"/>
        <v>1.0410157083648767E-3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49">D74*D62^$D$54/D$79</f>
        <v>5.0050420979765052E-2</v>
      </c>
      <c r="E116" s="59">
        <f t="shared" si="49"/>
        <v>4.6344650982037848E-2</v>
      </c>
      <c r="F116" s="59">
        <f t="shared" si="49"/>
        <v>3.323055068982296E-2</v>
      </c>
      <c r="G116" s="59">
        <f t="shared" si="49"/>
        <v>1.9579905725326478E-2</v>
      </c>
      <c r="H116" s="59">
        <f t="shared" si="49"/>
        <v>1.3847506902644736E-2</v>
      </c>
      <c r="I116" s="59">
        <f t="shared" si="49"/>
        <v>1.8931437116506255E-2</v>
      </c>
      <c r="J116" s="59">
        <f t="shared" si="49"/>
        <v>1.959972270480596E-2</v>
      </c>
      <c r="K116" s="59">
        <f t="shared" si="49"/>
        <v>1.8525964150076721E-2</v>
      </c>
      <c r="L116" s="59">
        <f t="shared" si="49"/>
        <v>1.6939917985634188E-2</v>
      </c>
      <c r="M116" s="59">
        <f t="shared" si="49"/>
        <v>2.4061231499956912E-2</v>
      </c>
      <c r="N116" s="59">
        <f t="shared" si="49"/>
        <v>2.8521044974306735E-2</v>
      </c>
      <c r="O116" s="59">
        <f t="shared" si="49"/>
        <v>3.2210619798967575E-2</v>
      </c>
      <c r="P116" s="59">
        <f t="shared" si="49"/>
        <v>3.2442834404779207E-2</v>
      </c>
      <c r="Q116" s="59">
        <f t="shared" si="49"/>
        <v>3.1073943037091174E-2</v>
      </c>
      <c r="R116" s="60">
        <f t="shared" si="49"/>
        <v>2.9048198864060036E-2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0">D75*D63^$D$54/D$79</f>
        <v>1.6683423133928153E-2</v>
      </c>
      <c r="E117" s="59">
        <f t="shared" si="50"/>
        <v>1.4854009816346932E-2</v>
      </c>
      <c r="F117" s="59">
        <f t="shared" si="50"/>
        <v>3.0768935232327421E-3</v>
      </c>
      <c r="G117" s="59">
        <f t="shared" si="50"/>
        <v>1.8096524728421339E-3</v>
      </c>
      <c r="H117" s="59">
        <f t="shared" si="50"/>
        <v>1.278227535266989E-3</v>
      </c>
      <c r="I117" s="59">
        <f t="shared" si="50"/>
        <v>1.5908722506338508E-3</v>
      </c>
      <c r="J117" s="59">
        <f t="shared" si="50"/>
        <v>1.601692918674333E-3</v>
      </c>
      <c r="K117" s="59">
        <f t="shared" si="50"/>
        <v>1.4937886328041329E-3</v>
      </c>
      <c r="L117" s="59">
        <f t="shared" si="50"/>
        <v>1.3551893346398091E-3</v>
      </c>
      <c r="M117" s="59">
        <f t="shared" si="50"/>
        <v>1.9860003948886937E-3</v>
      </c>
      <c r="N117" s="59">
        <f t="shared" si="50"/>
        <v>2.3848033178124175E-3</v>
      </c>
      <c r="O117" s="59">
        <f t="shared" si="50"/>
        <v>2.7246176525972405E-3</v>
      </c>
      <c r="P117" s="59">
        <f t="shared" si="50"/>
        <v>2.758909845952064E-3</v>
      </c>
      <c r="Q117" s="59">
        <f t="shared" si="50"/>
        <v>2.6506057471937824E-3</v>
      </c>
      <c r="R117" s="60">
        <f t="shared" si="50"/>
        <v>2.4827445206347543E-3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0.91502484047962263</v>
      </c>
      <c r="E118" s="61">
        <f t="shared" ref="E118:R118" si="51">SUM(E111:E112)</f>
        <v>0.91841166142663955</v>
      </c>
      <c r="F118" s="61">
        <f t="shared" si="51"/>
        <v>0.94919424172364097</v>
      </c>
      <c r="G118" s="61">
        <f t="shared" si="51"/>
        <v>0.96791871696803611</v>
      </c>
      <c r="H118" s="61">
        <f t="shared" si="51"/>
        <v>0.97558857242663055</v>
      </c>
      <c r="I118" s="61">
        <f t="shared" si="51"/>
        <v>0.9711324388821152</v>
      </c>
      <c r="J118" s="61">
        <f t="shared" si="51"/>
        <v>0.9707586173654047</v>
      </c>
      <c r="K118" s="61">
        <f t="shared" si="51"/>
        <v>0.97201433723573083</v>
      </c>
      <c r="L118" s="61">
        <f t="shared" si="51"/>
        <v>0.97400632952983968</v>
      </c>
      <c r="M118" s="61">
        <f t="shared" si="51"/>
        <v>0.96675010720163679</v>
      </c>
      <c r="N118" s="61">
        <f t="shared" si="51"/>
        <v>0.96236297000833304</v>
      </c>
      <c r="O118" s="61">
        <f t="shared" si="51"/>
        <v>0.95877472866467894</v>
      </c>
      <c r="P118" s="61">
        <f t="shared" si="51"/>
        <v>0.95858222687183492</v>
      </c>
      <c r="Q118" s="61">
        <f t="shared" si="51"/>
        <v>0.95944791806798113</v>
      </c>
      <c r="R118" s="62">
        <f t="shared" si="51"/>
        <v>0.96151075208330894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2">SUM(E111:E117)</f>
        <v>0.99999999999999978</v>
      </c>
      <c r="F119" s="45">
        <f t="shared" si="52"/>
        <v>1</v>
      </c>
      <c r="G119" s="45">
        <f t="shared" si="52"/>
        <v>1.0000000000000002</v>
      </c>
      <c r="H119" s="45">
        <f t="shared" si="52"/>
        <v>1</v>
      </c>
      <c r="I119" s="45">
        <f t="shared" si="52"/>
        <v>0.99999999999999978</v>
      </c>
      <c r="J119" s="45">
        <f t="shared" si="52"/>
        <v>0.99999999999999989</v>
      </c>
      <c r="K119" s="45">
        <f t="shared" si="52"/>
        <v>1</v>
      </c>
      <c r="L119" s="45">
        <f t="shared" si="52"/>
        <v>1</v>
      </c>
      <c r="M119" s="45">
        <f t="shared" si="52"/>
        <v>1</v>
      </c>
      <c r="N119" s="45">
        <f t="shared" si="52"/>
        <v>1</v>
      </c>
      <c r="O119" s="45">
        <f t="shared" si="52"/>
        <v>1</v>
      </c>
      <c r="P119" s="45">
        <f t="shared" si="52"/>
        <v>0.99999999999999978</v>
      </c>
      <c r="Q119" s="45">
        <f t="shared" si="52"/>
        <v>1.0000000000000002</v>
      </c>
      <c r="R119" s="45">
        <f t="shared" si="52"/>
        <v>0.99999999999999978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27"/>
  <sheetViews>
    <sheetView topLeftCell="J1" zoomScale="55" zoomScaleNormal="55" workbookViewId="0">
      <selection activeCell="AL10" sqref="AL10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20</v>
      </c>
      <c r="D4" t="s">
        <v>118</v>
      </c>
      <c r="E4" t="s">
        <v>119</v>
      </c>
      <c r="F4">
        <v>13.4</v>
      </c>
      <c r="G4">
        <v>13.4</v>
      </c>
      <c r="H4">
        <v>13.4</v>
      </c>
      <c r="I4">
        <v>13.4</v>
      </c>
      <c r="J4">
        <v>13.4</v>
      </c>
      <c r="K4">
        <v>13.2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AK4" s="77" t="s">
        <v>90</v>
      </c>
      <c r="AL4" s="77">
        <f>F10</f>
        <v>2.2999999999999998</v>
      </c>
      <c r="AN4" s="77">
        <f t="shared" ref="AN4:AN5" si="0">G10</f>
        <v>2.2000000000000002</v>
      </c>
      <c r="AP4" s="77">
        <f>H10</f>
        <v>2</v>
      </c>
      <c r="AQ4" s="77">
        <f>0.5*(AP4+AR4)</f>
        <v>1.75</v>
      </c>
      <c r="AR4" s="77">
        <f>I10</f>
        <v>1.5</v>
      </c>
      <c r="AT4" s="84">
        <f t="shared" ref="AT4:AW11" si="1">($AX$3-AT$3)/($AX$3-$AR$3)*$AR4+(AT$3-$AR$3)/($AX$3-$AR$3)*$AX4</f>
        <v>1.3800000000000001</v>
      </c>
      <c r="AU4" s="84">
        <f t="shared" si="1"/>
        <v>1.26</v>
      </c>
      <c r="AV4" s="84">
        <f t="shared" si="1"/>
        <v>1.1400000000000001</v>
      </c>
      <c r="AW4" s="84">
        <f t="shared" si="1"/>
        <v>1.02</v>
      </c>
      <c r="AX4" s="77">
        <f>J10</f>
        <v>0.9</v>
      </c>
    </row>
    <row r="5" spans="1:50" x14ac:dyDescent="0.35">
      <c r="A5" t="s">
        <v>11</v>
      </c>
      <c r="B5" t="s">
        <v>12</v>
      </c>
      <c r="C5" t="s">
        <v>20</v>
      </c>
      <c r="D5" t="s">
        <v>118</v>
      </c>
      <c r="E5" t="s">
        <v>119</v>
      </c>
      <c r="F5">
        <v>64.900000000000006</v>
      </c>
      <c r="G5">
        <v>82.5</v>
      </c>
      <c r="H5">
        <v>83</v>
      </c>
      <c r="I5">
        <v>83.6</v>
      </c>
      <c r="J5">
        <v>83.9</v>
      </c>
      <c r="K5">
        <v>84.9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AK5" s="77" t="s">
        <v>91</v>
      </c>
      <c r="AL5" s="77">
        <f>F11</f>
        <v>0.8</v>
      </c>
      <c r="AN5" s="77">
        <f t="shared" si="0"/>
        <v>0.7</v>
      </c>
      <c r="AP5" s="77">
        <f>H11</f>
        <v>0.7</v>
      </c>
      <c r="AQ5" s="77">
        <f t="shared" ref="AQ5:AQ11" si="2">0.5*(AP5+AR5)</f>
        <v>0.6</v>
      </c>
      <c r="AR5" s="77">
        <f>I11</f>
        <v>0.5</v>
      </c>
      <c r="AT5" s="84">
        <f t="shared" si="1"/>
        <v>0.46</v>
      </c>
      <c r="AU5" s="84">
        <f t="shared" si="1"/>
        <v>0.42</v>
      </c>
      <c r="AV5" s="84">
        <f t="shared" si="1"/>
        <v>0.38</v>
      </c>
      <c r="AW5" s="84">
        <f t="shared" si="1"/>
        <v>0.33999999999999997</v>
      </c>
      <c r="AX5" s="77">
        <f>J11</f>
        <v>0.3</v>
      </c>
    </row>
    <row r="6" spans="1:50" x14ac:dyDescent="0.35">
      <c r="A6" t="s">
        <v>10</v>
      </c>
      <c r="B6" t="s">
        <v>12</v>
      </c>
      <c r="C6" t="s">
        <v>20</v>
      </c>
      <c r="D6" t="s">
        <v>118</v>
      </c>
      <c r="E6" t="s">
        <v>119</v>
      </c>
      <c r="F6">
        <v>17.899999999999999</v>
      </c>
      <c r="G6">
        <v>0.4</v>
      </c>
      <c r="H6">
        <v>0.3</v>
      </c>
      <c r="I6">
        <v>0.2</v>
      </c>
      <c r="J6">
        <v>0.7</v>
      </c>
      <c r="K6">
        <v>0.7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K6" s="77" t="s">
        <v>85</v>
      </c>
      <c r="AL6" s="77">
        <f>F5</f>
        <v>64.900000000000006</v>
      </c>
      <c r="AN6" s="77">
        <f t="shared" ref="AN6:AN8" si="3">G5</f>
        <v>82.5</v>
      </c>
      <c r="AP6" s="77">
        <f>H5</f>
        <v>83</v>
      </c>
      <c r="AQ6" s="77">
        <f t="shared" si="2"/>
        <v>83.3</v>
      </c>
      <c r="AR6" s="77">
        <f>I5</f>
        <v>83.6</v>
      </c>
      <c r="AT6" s="84">
        <f t="shared" si="1"/>
        <v>83.66</v>
      </c>
      <c r="AU6" s="84">
        <f t="shared" si="1"/>
        <v>83.72</v>
      </c>
      <c r="AV6" s="84">
        <f t="shared" si="1"/>
        <v>83.78</v>
      </c>
      <c r="AW6" s="84">
        <f t="shared" si="1"/>
        <v>83.84</v>
      </c>
      <c r="AX6" s="77">
        <f>J5</f>
        <v>83.9</v>
      </c>
    </row>
    <row r="7" spans="1:50" x14ac:dyDescent="0.35">
      <c r="A7" t="s">
        <v>45</v>
      </c>
      <c r="B7" t="s">
        <v>12</v>
      </c>
      <c r="C7" t="s">
        <v>20</v>
      </c>
      <c r="D7" t="s">
        <v>118</v>
      </c>
      <c r="E7" t="s">
        <v>119</v>
      </c>
      <c r="F7">
        <v>0.2</v>
      </c>
      <c r="G7">
        <v>0.2</v>
      </c>
      <c r="H7">
        <v>0.2</v>
      </c>
      <c r="I7">
        <v>0.2</v>
      </c>
      <c r="J7">
        <v>0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K7" s="77" t="s">
        <v>86</v>
      </c>
      <c r="AL7" s="77">
        <f>F6</f>
        <v>17.899999999999999</v>
      </c>
      <c r="AN7" s="77">
        <f t="shared" si="3"/>
        <v>0.4</v>
      </c>
      <c r="AP7" s="77">
        <f>H6</f>
        <v>0.3</v>
      </c>
      <c r="AQ7" s="77">
        <f t="shared" si="2"/>
        <v>0.25</v>
      </c>
      <c r="AR7" s="77">
        <f>I6</f>
        <v>0.2</v>
      </c>
      <c r="AT7" s="84">
        <f t="shared" si="1"/>
        <v>0.30000000000000004</v>
      </c>
      <c r="AU7" s="84">
        <f t="shared" si="1"/>
        <v>0.39999999999999997</v>
      </c>
      <c r="AV7" s="84">
        <f t="shared" si="1"/>
        <v>0.5</v>
      </c>
      <c r="AW7" s="84">
        <f t="shared" si="1"/>
        <v>0.6</v>
      </c>
      <c r="AX7" s="77">
        <f>J6</f>
        <v>0.7</v>
      </c>
    </row>
    <row r="8" spans="1:50" x14ac:dyDescent="0.35">
      <c r="A8" t="s">
        <v>8</v>
      </c>
      <c r="B8" t="s">
        <v>12</v>
      </c>
      <c r="C8" t="s">
        <v>20</v>
      </c>
      <c r="D8" t="s">
        <v>118</v>
      </c>
      <c r="E8" t="s">
        <v>119</v>
      </c>
      <c r="F8">
        <v>0.4</v>
      </c>
      <c r="G8">
        <v>0.3</v>
      </c>
      <c r="H8">
        <v>0.3</v>
      </c>
      <c r="I8">
        <v>0.4</v>
      </c>
      <c r="J8">
        <v>0.5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K8" s="77" t="s">
        <v>87</v>
      </c>
      <c r="AL8" s="77">
        <f>F7</f>
        <v>0.2</v>
      </c>
      <c r="AN8" s="77">
        <f t="shared" si="3"/>
        <v>0.2</v>
      </c>
      <c r="AP8" s="77">
        <f>H7</f>
        <v>0.2</v>
      </c>
      <c r="AQ8" s="77">
        <f t="shared" si="2"/>
        <v>0.2</v>
      </c>
      <c r="AR8" s="77">
        <f>I7</f>
        <v>0.2</v>
      </c>
      <c r="AT8" s="84">
        <f t="shared" si="1"/>
        <v>0.16000000000000003</v>
      </c>
      <c r="AU8" s="84">
        <f t="shared" si="1"/>
        <v>0.12</v>
      </c>
      <c r="AV8" s="84">
        <f t="shared" si="1"/>
        <v>8.0000000000000016E-2</v>
      </c>
      <c r="AW8" s="84">
        <f t="shared" si="1"/>
        <v>4.0000000000000008E-2</v>
      </c>
      <c r="AX8" s="77">
        <f>J7</f>
        <v>0</v>
      </c>
    </row>
    <row r="9" spans="1:50" x14ac:dyDescent="0.35">
      <c r="A9" t="s">
        <v>44</v>
      </c>
      <c r="B9" t="s">
        <v>12</v>
      </c>
      <c r="C9" t="s">
        <v>20</v>
      </c>
      <c r="D9" t="s">
        <v>118</v>
      </c>
      <c r="E9" t="s">
        <v>119</v>
      </c>
      <c r="F9">
        <v>0.1</v>
      </c>
      <c r="G9">
        <v>0.2</v>
      </c>
      <c r="H9">
        <v>0.2</v>
      </c>
      <c r="I9">
        <v>0.2</v>
      </c>
      <c r="J9">
        <v>0.3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K9" s="77" t="s">
        <v>130</v>
      </c>
      <c r="AL9" s="77">
        <f>F9</f>
        <v>0.1</v>
      </c>
      <c r="AN9" s="77">
        <f t="shared" ref="AN9" si="4">G9</f>
        <v>0.2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0.22000000000000003</v>
      </c>
      <c r="AU9" s="84">
        <f t="shared" si="1"/>
        <v>0.24</v>
      </c>
      <c r="AV9" s="84">
        <f t="shared" si="1"/>
        <v>0.26</v>
      </c>
      <c r="AW9" s="84">
        <f t="shared" si="1"/>
        <v>0.28000000000000003</v>
      </c>
      <c r="AX9" s="77">
        <f>J9</f>
        <v>0.3</v>
      </c>
    </row>
    <row r="10" spans="1:50" x14ac:dyDescent="0.35">
      <c r="A10" t="s">
        <v>80</v>
      </c>
      <c r="B10" t="s">
        <v>12</v>
      </c>
      <c r="C10" t="s">
        <v>20</v>
      </c>
      <c r="D10" t="s">
        <v>118</v>
      </c>
      <c r="E10" t="s">
        <v>119</v>
      </c>
      <c r="F10">
        <v>2.2999999999999998</v>
      </c>
      <c r="G10">
        <v>2.2000000000000002</v>
      </c>
      <c r="H10">
        <v>2</v>
      </c>
      <c r="I10">
        <v>1.5</v>
      </c>
      <c r="J10">
        <v>0.9</v>
      </c>
      <c r="K10">
        <v>0.8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K10" s="77" t="s">
        <v>129</v>
      </c>
      <c r="AL10" s="77">
        <f>F8</f>
        <v>0.4</v>
      </c>
      <c r="AN10" s="77">
        <f t="shared" ref="AN10" si="5">G8</f>
        <v>0.3</v>
      </c>
      <c r="AP10" s="77">
        <f>H8</f>
        <v>0.3</v>
      </c>
      <c r="AQ10" s="77">
        <f t="shared" si="2"/>
        <v>0.35</v>
      </c>
      <c r="AR10" s="77">
        <f>I8</f>
        <v>0.4</v>
      </c>
      <c r="AT10" s="84">
        <f t="shared" si="1"/>
        <v>0.42000000000000004</v>
      </c>
      <c r="AU10" s="84">
        <f t="shared" si="1"/>
        <v>0.44</v>
      </c>
      <c r="AV10" s="84">
        <f t="shared" si="1"/>
        <v>0.46</v>
      </c>
      <c r="AW10" s="84">
        <f t="shared" si="1"/>
        <v>0.48000000000000004</v>
      </c>
      <c r="AX10" s="77">
        <f>J8</f>
        <v>0.5</v>
      </c>
    </row>
    <row r="11" spans="1:50" x14ac:dyDescent="0.35">
      <c r="A11" t="s">
        <v>81</v>
      </c>
      <c r="B11" t="s">
        <v>12</v>
      </c>
      <c r="C11" t="s">
        <v>20</v>
      </c>
      <c r="D11" t="s">
        <v>118</v>
      </c>
      <c r="E11" t="s">
        <v>119</v>
      </c>
      <c r="F11">
        <v>0.8</v>
      </c>
      <c r="G11">
        <v>0.7</v>
      </c>
      <c r="H11">
        <v>0.7</v>
      </c>
      <c r="I11">
        <v>0.5</v>
      </c>
      <c r="J11">
        <v>0.3</v>
      </c>
      <c r="K11">
        <v>0.3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K11" s="77" t="s">
        <v>131</v>
      </c>
      <c r="AL11" s="77">
        <f>F4</f>
        <v>13.4</v>
      </c>
      <c r="AN11" s="77">
        <f t="shared" ref="AN11" si="6">G4</f>
        <v>13.4</v>
      </c>
      <c r="AP11" s="77">
        <f>H4</f>
        <v>13.4</v>
      </c>
      <c r="AQ11" s="77">
        <f t="shared" si="2"/>
        <v>13.4</v>
      </c>
      <c r="AR11" s="77">
        <f>I4</f>
        <v>13.4</v>
      </c>
      <c r="AT11" s="84">
        <f t="shared" si="1"/>
        <v>13.4</v>
      </c>
      <c r="AU11" s="84">
        <f t="shared" si="1"/>
        <v>13.399999999999999</v>
      </c>
      <c r="AV11" s="84">
        <f t="shared" si="1"/>
        <v>13.399999999999999</v>
      </c>
      <c r="AW11" s="84">
        <f t="shared" si="1"/>
        <v>13.4</v>
      </c>
      <c r="AX11" s="77">
        <f>J4</f>
        <v>13.4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100.00000000000001</v>
      </c>
      <c r="G12" s="28">
        <f t="shared" si="7"/>
        <v>99.90000000000002</v>
      </c>
      <c r="H12" s="28">
        <f t="shared" si="7"/>
        <v>100.10000000000001</v>
      </c>
      <c r="I12" s="28">
        <f t="shared" si="7"/>
        <v>100.00000000000001</v>
      </c>
      <c r="J12" s="28">
        <f t="shared" si="7"/>
        <v>100.00000000000001</v>
      </c>
      <c r="K12" s="28">
        <f t="shared" si="7"/>
        <v>99.9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20</v>
      </c>
      <c r="D17" t="s">
        <v>118</v>
      </c>
      <c r="E17" t="s">
        <v>119</v>
      </c>
      <c r="F17">
        <v>13.4</v>
      </c>
      <c r="G17">
        <v>13.4</v>
      </c>
      <c r="H17">
        <v>13.1</v>
      </c>
      <c r="I17">
        <v>12.6</v>
      </c>
      <c r="J17">
        <v>11.2</v>
      </c>
      <c r="K17">
        <v>9.8000000000000007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K17" s="77" t="s">
        <v>90</v>
      </c>
      <c r="AL17" s="77">
        <f>F23</f>
        <v>2.2999999999999998</v>
      </c>
      <c r="AM17" s="77">
        <f>0.5*(AL17+AN17)</f>
        <v>2.25</v>
      </c>
      <c r="AN17" s="77">
        <f t="shared" ref="AN17:AN18" si="8">G23</f>
        <v>2.2000000000000002</v>
      </c>
      <c r="AO17" s="77">
        <f>0.5*(AN17+AP17)</f>
        <v>2.1500000000000004</v>
      </c>
      <c r="AP17" s="77">
        <f>H23</f>
        <v>2.1</v>
      </c>
      <c r="AQ17" s="77">
        <f>0.5*(AP17+AR17)</f>
        <v>2</v>
      </c>
      <c r="AR17" s="77">
        <f>I23</f>
        <v>1.9</v>
      </c>
      <c r="AS17" s="77">
        <f>AR42</f>
        <v>2.5</v>
      </c>
      <c r="AT17" s="84">
        <f t="shared" ref="AT17:AW24" si="9">($AX$3-AT$3)/($AX$3-$AR$3)*$AR17+(AT$3-$AR$3)/($AX$3-$AR$3)*$AX17</f>
        <v>1.82</v>
      </c>
      <c r="AU17" s="84">
        <f t="shared" si="9"/>
        <v>1.74</v>
      </c>
      <c r="AV17" s="84">
        <f t="shared" si="9"/>
        <v>1.66</v>
      </c>
      <c r="AW17" s="84">
        <f t="shared" si="9"/>
        <v>1.58</v>
      </c>
      <c r="AX17" s="77">
        <f>J23</f>
        <v>1.5</v>
      </c>
    </row>
    <row r="18" spans="1:50" x14ac:dyDescent="0.35">
      <c r="A18" t="s">
        <v>11</v>
      </c>
      <c r="B18" t="s">
        <v>12</v>
      </c>
      <c r="C18" t="s">
        <v>20</v>
      </c>
      <c r="D18" t="s">
        <v>118</v>
      </c>
      <c r="E18" t="s">
        <v>119</v>
      </c>
      <c r="F18">
        <v>64.900000000000006</v>
      </c>
      <c r="G18">
        <v>82.5</v>
      </c>
      <c r="H18">
        <v>83</v>
      </c>
      <c r="I18">
        <v>83.9</v>
      </c>
      <c r="J18">
        <v>86.2</v>
      </c>
      <c r="K18">
        <v>88.5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K18" s="77" t="s">
        <v>91</v>
      </c>
      <c r="AL18" s="77">
        <f>F24</f>
        <v>0.8</v>
      </c>
      <c r="AM18" s="77">
        <f>0.5*(AL18+AN18)</f>
        <v>0.75</v>
      </c>
      <c r="AN18" s="77">
        <f t="shared" si="8"/>
        <v>0.7</v>
      </c>
      <c r="AO18" s="77">
        <f>0.5*(AN18+AP18)</f>
        <v>0.7</v>
      </c>
      <c r="AP18" s="77">
        <f>H24</f>
        <v>0.7</v>
      </c>
      <c r="AQ18" s="77">
        <f t="shared" ref="AQ18:AQ24" si="10">0.5*(AP18+AR18)</f>
        <v>0.64999999999999991</v>
      </c>
      <c r="AR18" s="77">
        <f>I24</f>
        <v>0.6</v>
      </c>
      <c r="AT18" s="84">
        <f t="shared" si="9"/>
        <v>0.57999999999999996</v>
      </c>
      <c r="AU18" s="84">
        <f t="shared" si="9"/>
        <v>0.56000000000000005</v>
      </c>
      <c r="AV18" s="84">
        <f t="shared" si="9"/>
        <v>0.54</v>
      </c>
      <c r="AW18" s="84">
        <f t="shared" si="9"/>
        <v>0.52</v>
      </c>
      <c r="AX18" s="77">
        <f>J24</f>
        <v>0.5</v>
      </c>
    </row>
    <row r="19" spans="1:50" x14ac:dyDescent="0.35">
      <c r="A19" t="s">
        <v>10</v>
      </c>
      <c r="B19" t="s">
        <v>12</v>
      </c>
      <c r="C19" t="s">
        <v>20</v>
      </c>
      <c r="D19" t="s">
        <v>118</v>
      </c>
      <c r="E19" t="s">
        <v>119</v>
      </c>
      <c r="F19">
        <v>17.899999999999999</v>
      </c>
      <c r="G19">
        <v>0.4</v>
      </c>
      <c r="H19">
        <v>0.4</v>
      </c>
      <c r="I19">
        <v>0.4</v>
      </c>
      <c r="J19">
        <v>0.4</v>
      </c>
      <c r="K19">
        <v>0.4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K19" s="77" t="s">
        <v>85</v>
      </c>
      <c r="AL19" s="77">
        <f>F18</f>
        <v>64.900000000000006</v>
      </c>
      <c r="AM19" s="85">
        <f>AL43</f>
        <v>61.747572815533978</v>
      </c>
      <c r="AN19" s="77">
        <f t="shared" ref="AN19:AN21" si="11">G18</f>
        <v>82.5</v>
      </c>
      <c r="AO19" s="85">
        <f>AN43</f>
        <v>58.531842489061745</v>
      </c>
      <c r="AP19" s="77">
        <f>H18</f>
        <v>83</v>
      </c>
      <c r="AQ19" s="77">
        <f t="shared" si="10"/>
        <v>83.45</v>
      </c>
      <c r="AR19" s="77">
        <f>I18</f>
        <v>83.9</v>
      </c>
      <c r="AS19" s="85">
        <f>AR43</f>
        <v>52.68292682926829</v>
      </c>
      <c r="AT19" s="84">
        <f t="shared" si="9"/>
        <v>84.360000000000014</v>
      </c>
      <c r="AU19" s="84">
        <f t="shared" si="9"/>
        <v>84.820000000000007</v>
      </c>
      <c r="AV19" s="84">
        <f t="shared" si="9"/>
        <v>85.28</v>
      </c>
      <c r="AW19" s="84">
        <f t="shared" si="9"/>
        <v>85.740000000000009</v>
      </c>
      <c r="AX19" s="77">
        <f>J18</f>
        <v>86.2</v>
      </c>
    </row>
    <row r="20" spans="1:50" x14ac:dyDescent="0.35">
      <c r="A20" t="s">
        <v>45</v>
      </c>
      <c r="B20" t="s">
        <v>12</v>
      </c>
      <c r="C20" t="s">
        <v>20</v>
      </c>
      <c r="D20" t="s">
        <v>118</v>
      </c>
      <c r="E20" t="s">
        <v>119</v>
      </c>
      <c r="F20">
        <v>0.2</v>
      </c>
      <c r="G20">
        <v>0.2</v>
      </c>
      <c r="H20">
        <v>0.2</v>
      </c>
      <c r="I20">
        <v>0.2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K20" s="77" t="s">
        <v>86</v>
      </c>
      <c r="AL20" s="77">
        <f>F19</f>
        <v>17.899999999999999</v>
      </c>
      <c r="AM20" s="85">
        <f>AL44</f>
        <v>6.7961165048543686</v>
      </c>
      <c r="AN20" s="77">
        <f t="shared" si="11"/>
        <v>0.4</v>
      </c>
      <c r="AO20" s="85">
        <f>AN44</f>
        <v>6.2226543509965975</v>
      </c>
      <c r="AP20" s="77">
        <f>H19</f>
        <v>0.4</v>
      </c>
      <c r="AQ20" s="77">
        <f t="shared" si="10"/>
        <v>0.4</v>
      </c>
      <c r="AR20" s="77">
        <f>I19</f>
        <v>0.4</v>
      </c>
      <c r="AS20" s="85">
        <f>AR44</f>
        <v>4.8780487804878048</v>
      </c>
      <c r="AT20" s="84">
        <f t="shared" si="9"/>
        <v>0.40000000000000008</v>
      </c>
      <c r="AU20" s="84">
        <f t="shared" si="9"/>
        <v>0.4</v>
      </c>
      <c r="AV20" s="84">
        <f t="shared" si="9"/>
        <v>0.4</v>
      </c>
      <c r="AW20" s="84">
        <f t="shared" si="9"/>
        <v>0.40000000000000008</v>
      </c>
      <c r="AX20" s="77">
        <f>J19</f>
        <v>0.4</v>
      </c>
    </row>
    <row r="21" spans="1:50" ht="15" thickBot="1" x14ac:dyDescent="0.4">
      <c r="A21" t="s">
        <v>8</v>
      </c>
      <c r="B21" t="s">
        <v>12</v>
      </c>
      <c r="C21" t="s">
        <v>20</v>
      </c>
      <c r="D21" t="s">
        <v>118</v>
      </c>
      <c r="E21" t="s">
        <v>119</v>
      </c>
      <c r="F21">
        <v>0.4</v>
      </c>
      <c r="G21">
        <v>0.3</v>
      </c>
      <c r="H21">
        <v>0.3</v>
      </c>
      <c r="I21">
        <v>0.2</v>
      </c>
      <c r="J21">
        <v>0.1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AK21" s="77" t="s">
        <v>87</v>
      </c>
      <c r="AL21" s="77">
        <f>F20</f>
        <v>0.2</v>
      </c>
      <c r="AM21" s="85">
        <f>AL45</f>
        <v>8.7378640776699026</v>
      </c>
      <c r="AN21" s="77">
        <f t="shared" si="11"/>
        <v>0.2</v>
      </c>
      <c r="AO21" s="85">
        <f>AN45</f>
        <v>8.6533787068546424</v>
      </c>
      <c r="AP21" s="77">
        <f>H20</f>
        <v>0.2</v>
      </c>
      <c r="AQ21" s="77">
        <f t="shared" si="10"/>
        <v>0.2</v>
      </c>
      <c r="AR21" s="77">
        <f>I20</f>
        <v>0.2</v>
      </c>
      <c r="AS21" s="85">
        <f>AR45</f>
        <v>7.6097560975609753</v>
      </c>
      <c r="AT21" s="84">
        <f t="shared" si="9"/>
        <v>0.18000000000000005</v>
      </c>
      <c r="AU21" s="84">
        <f t="shared" si="9"/>
        <v>0.16</v>
      </c>
      <c r="AV21" s="84">
        <f t="shared" si="9"/>
        <v>0.14000000000000001</v>
      </c>
      <c r="AW21" s="84">
        <f t="shared" si="9"/>
        <v>0.12000000000000002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20</v>
      </c>
      <c r="D22" t="s">
        <v>118</v>
      </c>
      <c r="E22" t="s">
        <v>119</v>
      </c>
      <c r="F22">
        <v>0.1</v>
      </c>
      <c r="G22">
        <v>0.2</v>
      </c>
      <c r="H22">
        <v>0.1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0.1</v>
      </c>
      <c r="AN22" s="77">
        <f t="shared" ref="AN22" si="12">G22</f>
        <v>0.2</v>
      </c>
      <c r="AP22" s="77">
        <f>H22</f>
        <v>0.1</v>
      </c>
      <c r="AQ22" s="77">
        <f t="shared" si="10"/>
        <v>0.1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20</v>
      </c>
      <c r="D23" t="s">
        <v>118</v>
      </c>
      <c r="E23" t="s">
        <v>119</v>
      </c>
      <c r="F23">
        <v>2.2999999999999998</v>
      </c>
      <c r="G23">
        <v>2.2000000000000002</v>
      </c>
      <c r="H23">
        <v>2.1</v>
      </c>
      <c r="I23">
        <v>1.9</v>
      </c>
      <c r="J23">
        <v>1.5</v>
      </c>
      <c r="K23">
        <v>1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0.4</v>
      </c>
      <c r="AM23" s="85">
        <f>AL46</f>
        <v>19.805825242718445</v>
      </c>
      <c r="AN23" s="77">
        <f t="shared" ref="AN23" si="13">G21</f>
        <v>0.3</v>
      </c>
      <c r="AO23" s="85">
        <f>AN46</f>
        <v>23.918327661643172</v>
      </c>
      <c r="AP23" s="77">
        <f>H21</f>
        <v>0.3</v>
      </c>
      <c r="AQ23" s="77">
        <f t="shared" si="10"/>
        <v>0.25</v>
      </c>
      <c r="AR23" s="77">
        <f>I21</f>
        <v>0.2</v>
      </c>
      <c r="AS23" s="85">
        <f>AR46</f>
        <v>32.390243902439032</v>
      </c>
      <c r="AT23" s="84">
        <f t="shared" si="9"/>
        <v>0.18000000000000005</v>
      </c>
      <c r="AU23" s="84">
        <f t="shared" si="9"/>
        <v>0.16</v>
      </c>
      <c r="AV23" s="84">
        <f t="shared" si="9"/>
        <v>0.14000000000000001</v>
      </c>
      <c r="AW23" s="84">
        <f t="shared" si="9"/>
        <v>0.12000000000000002</v>
      </c>
      <c r="AX23" s="77">
        <f>J21</f>
        <v>0.1</v>
      </c>
    </row>
    <row r="24" spans="1:50" x14ac:dyDescent="0.35">
      <c r="A24" t="s">
        <v>81</v>
      </c>
      <c r="B24" t="s">
        <v>12</v>
      </c>
      <c r="C24" t="s">
        <v>20</v>
      </c>
      <c r="D24" t="s">
        <v>118</v>
      </c>
      <c r="E24" t="s">
        <v>119</v>
      </c>
      <c r="F24">
        <v>0.8</v>
      </c>
      <c r="G24">
        <v>0.7</v>
      </c>
      <c r="H24">
        <v>0.7</v>
      </c>
      <c r="I24">
        <v>0.6</v>
      </c>
      <c r="J24">
        <v>0.5</v>
      </c>
      <c r="K24">
        <v>0.3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13.4</v>
      </c>
      <c r="AN24" s="77">
        <f t="shared" ref="AN24" si="14">G17</f>
        <v>13.4</v>
      </c>
      <c r="AP24" s="77">
        <f>H17</f>
        <v>13.1</v>
      </c>
      <c r="AQ24" s="77">
        <f t="shared" si="10"/>
        <v>12.85</v>
      </c>
      <c r="AR24" s="77">
        <f>I17</f>
        <v>12.6</v>
      </c>
      <c r="AS24" s="85"/>
      <c r="AT24" s="84">
        <f t="shared" si="9"/>
        <v>12.32</v>
      </c>
      <c r="AU24" s="84">
        <f t="shared" si="9"/>
        <v>12.04</v>
      </c>
      <c r="AV24" s="84">
        <f t="shared" si="9"/>
        <v>11.76</v>
      </c>
      <c r="AW24" s="84">
        <f t="shared" si="9"/>
        <v>11.479999999999999</v>
      </c>
      <c r="AX24" s="77">
        <f>J17</f>
        <v>11.2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100.00000000000001</v>
      </c>
      <c r="G25" s="28">
        <f t="shared" si="15"/>
        <v>99.90000000000002</v>
      </c>
      <c r="H25" s="28">
        <f t="shared" si="15"/>
        <v>99.899999999999991</v>
      </c>
      <c r="I25" s="28">
        <f t="shared" si="15"/>
        <v>99.9</v>
      </c>
      <c r="J25" s="28">
        <f t="shared" si="15"/>
        <v>100.1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ENC</v>
      </c>
      <c r="D30" s="5" t="s">
        <v>14</v>
      </c>
      <c r="E30" s="5" t="s">
        <v>15</v>
      </c>
      <c r="F30" s="5">
        <f t="shared" ref="F30:K36" si="16">F18-F5</f>
        <v>1.8000000000000003</v>
      </c>
      <c r="G30" s="75">
        <f t="shared" si="16"/>
        <v>0</v>
      </c>
      <c r="H30" s="75">
        <f t="shared" si="16"/>
        <v>-0.10000000000000003</v>
      </c>
      <c r="I30" s="75">
        <f t="shared" si="16"/>
        <v>-0.2</v>
      </c>
      <c r="J30" s="75">
        <f t="shared" si="16"/>
        <v>-0.5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ENC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-0.1</v>
      </c>
      <c r="J31" s="75">
        <f t="shared" si="16"/>
        <v>-0.30000000000000004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ENC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9.9999999999999978E-2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ENC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9.9999999999999978E-2</v>
      </c>
      <c r="I33" s="75">
        <f t="shared" si="16"/>
        <v>0.2</v>
      </c>
      <c r="J33" s="75">
        <f t="shared" si="16"/>
        <v>-0.30000000000000004</v>
      </c>
      <c r="K33" s="75">
        <f t="shared" si="16"/>
        <v>-0.4</v>
      </c>
    </row>
    <row r="34" spans="1:46" x14ac:dyDescent="0.35">
      <c r="A34" s="5" t="s">
        <v>11</v>
      </c>
      <c r="B34" s="5" t="s">
        <v>53</v>
      </c>
      <c r="C34" s="5" t="str">
        <f>C6</f>
        <v>ENC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-0.29999999999999716</v>
      </c>
      <c r="I34" s="75">
        <f t="shared" si="16"/>
        <v>-0.59999999999999432</v>
      </c>
      <c r="J34" s="75">
        <f t="shared" si="16"/>
        <v>9.9999999999994316E-2</v>
      </c>
      <c r="K34" s="75">
        <f t="shared" si="16"/>
        <v>0.19999999999998863</v>
      </c>
    </row>
    <row r="35" spans="1:46" x14ac:dyDescent="0.35">
      <c r="A35" s="33" t="s">
        <v>80</v>
      </c>
      <c r="B35" s="5" t="s">
        <v>53</v>
      </c>
      <c r="C35" s="5" t="str">
        <f>C5</f>
        <v>ENC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9.9999999999999978E-2</v>
      </c>
      <c r="J35" s="75">
        <f t="shared" si="16"/>
        <v>0.2</v>
      </c>
      <c r="K35" s="75">
        <f t="shared" si="16"/>
        <v>0.10000000000000003</v>
      </c>
    </row>
    <row r="36" spans="1:46" x14ac:dyDescent="0.35">
      <c r="A36" s="10" t="s">
        <v>81</v>
      </c>
      <c r="B36" s="10" t="s">
        <v>53</v>
      </c>
      <c r="C36" s="10" t="str">
        <f>C10</f>
        <v>ENC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0.20000000000000018</v>
      </c>
      <c r="I36" s="10">
        <f t="shared" si="16"/>
        <v>0.50000000000000022</v>
      </c>
      <c r="J36" s="10">
        <f t="shared" si="16"/>
        <v>0.60000000000000009</v>
      </c>
      <c r="K36" s="10">
        <f t="shared" si="16"/>
        <v>0.20000000000000007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1.8000000000000003</v>
      </c>
      <c r="G37" s="2">
        <f t="shared" ref="G37" si="17">SUM(G30:G36)</f>
        <v>0</v>
      </c>
      <c r="H37" s="2">
        <f t="shared" ref="H37" si="18">SUM(H30:H36)</f>
        <v>2.9420910152566648E-15</v>
      </c>
      <c r="I37" s="2">
        <f t="shared" ref="I37" si="19">SUM(I30:I36)</f>
        <v>-9.9999999999994205E-2</v>
      </c>
      <c r="J37" s="2">
        <f t="shared" ref="J37" si="20">SUM(J30:J36)</f>
        <v>-0.20000000000000573</v>
      </c>
      <c r="K37" s="2">
        <f>SUM(K30:K36)</f>
        <v>9.9999999999988709E-2</v>
      </c>
    </row>
    <row r="39" spans="1:46" ht="21" x14ac:dyDescent="0.5">
      <c r="A39" s="32" t="s">
        <v>58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20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3</v>
      </c>
      <c r="AN42" s="77">
        <f>0.5*(AN17+AP17+AN18+AP18)</f>
        <v>2.8500000000000005</v>
      </c>
      <c r="AR42" s="77">
        <f>AR17+AR18</f>
        <v>2.5</v>
      </c>
    </row>
    <row r="43" spans="1:46" x14ac:dyDescent="0.35">
      <c r="A43" t="s">
        <v>9</v>
      </c>
      <c r="B43" t="s">
        <v>12</v>
      </c>
      <c r="C43" t="s">
        <v>20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61.747572815533978</v>
      </c>
      <c r="AM43" s="85"/>
      <c r="AN43" s="85">
        <f>100*G45/(100+AN$42)</f>
        <v>58.531842489061745</v>
      </c>
      <c r="AO43" s="85"/>
      <c r="AR43" s="85">
        <f>100*I45/(100+AR$42)</f>
        <v>52.68292682926829</v>
      </c>
    </row>
    <row r="44" spans="1:46" x14ac:dyDescent="0.35">
      <c r="A44" t="s">
        <v>10</v>
      </c>
      <c r="B44" t="s">
        <v>12</v>
      </c>
      <c r="C44" t="s">
        <v>20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6.7961165048543686</v>
      </c>
      <c r="AM44" s="85"/>
      <c r="AN44" s="85">
        <f>100*G44/(100+AN$42)</f>
        <v>6.2226543509965975</v>
      </c>
      <c r="AO44" s="85"/>
      <c r="AR44" s="85">
        <f>100*I44/(100+AR$42)</f>
        <v>4.8780487804878048</v>
      </c>
    </row>
    <row r="45" spans="1:46" x14ac:dyDescent="0.35">
      <c r="A45" t="s">
        <v>11</v>
      </c>
      <c r="B45" t="s">
        <v>12</v>
      </c>
      <c r="C45" t="s">
        <v>20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8.7378640776699026</v>
      </c>
      <c r="AM45" s="85"/>
      <c r="AN45" s="85">
        <f>100*G43/(100+AN$42)</f>
        <v>8.6533787068546424</v>
      </c>
      <c r="AO45" s="85"/>
      <c r="AR45" s="85">
        <f>100*I43/(100+AR$42)</f>
        <v>7.6097560975609753</v>
      </c>
    </row>
    <row r="46" spans="1:46" x14ac:dyDescent="0.35">
      <c r="AK46" s="77" t="s">
        <v>137</v>
      </c>
      <c r="AL46" s="85">
        <f>100*F42/(100+AL$42)</f>
        <v>19.805825242718445</v>
      </c>
      <c r="AM46" s="85"/>
      <c r="AN46" s="85">
        <f>100*G42/(100+AN$42)</f>
        <v>23.918327661643172</v>
      </c>
      <c r="AO46" s="85"/>
      <c r="AR46" s="85">
        <f>100*I42/(100+AR$42)</f>
        <v>32.390243902439032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0.73183419074080902</v>
      </c>
      <c r="E57">
        <v>0.74525519166205301</v>
      </c>
      <c r="F57">
        <v>0.76328126580054101</v>
      </c>
      <c r="G57">
        <v>0.79604952422073105</v>
      </c>
      <c r="H57">
        <v>0.82679865860902102</v>
      </c>
      <c r="I57">
        <v>0.86048615425874597</v>
      </c>
      <c r="J57">
        <v>0.89764895420923796</v>
      </c>
      <c r="K57">
        <v>0.93745506476875495</v>
      </c>
      <c r="L57">
        <v>0.97740710488890303</v>
      </c>
      <c r="M57">
        <v>1.01579506177943</v>
      </c>
      <c r="N57">
        <v>1.0562956539728099</v>
      </c>
      <c r="O57">
        <v>1.15412078496522</v>
      </c>
      <c r="P57">
        <v>1.25897608152104</v>
      </c>
      <c r="Q57">
        <v>1.3694944692292501</v>
      </c>
      <c r="R57">
        <v>1.49483605522916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0.67753834357535603</v>
      </c>
      <c r="E58">
        <v>0.70253347990670501</v>
      </c>
      <c r="F58">
        <v>0.73223093397360495</v>
      </c>
      <c r="G58">
        <v>0.77183868666552202</v>
      </c>
      <c r="H58">
        <v>0.80500836878656801</v>
      </c>
      <c r="I58">
        <v>0.84043767714054796</v>
      </c>
      <c r="J58">
        <v>0.88212020013154502</v>
      </c>
      <c r="K58">
        <v>0.92698214735409601</v>
      </c>
      <c r="L58">
        <v>0.97166712142666301</v>
      </c>
      <c r="M58">
        <v>1.01462242663457</v>
      </c>
      <c r="N58">
        <v>1.0601101973521301</v>
      </c>
      <c r="O58">
        <v>1.17005138155505</v>
      </c>
      <c r="P58">
        <v>1.2878184072829499</v>
      </c>
      <c r="Q58">
        <v>1.41232721786382</v>
      </c>
      <c r="R58">
        <v>1.5551835591045799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0.59931422686106295</v>
      </c>
      <c r="E59">
        <v>0.61668063908825099</v>
      </c>
      <c r="F59">
        <v>0.637700444822486</v>
      </c>
      <c r="G59">
        <v>0.66911069676106605</v>
      </c>
      <c r="H59">
        <v>0.69564789235881497</v>
      </c>
      <c r="I59">
        <v>0.72309849297066897</v>
      </c>
      <c r="J59">
        <v>0.75579472155709504</v>
      </c>
      <c r="K59">
        <v>0.79145768063347599</v>
      </c>
      <c r="L59">
        <v>0.82757305228380496</v>
      </c>
      <c r="M59">
        <v>0.86268287707406399</v>
      </c>
      <c r="N59">
        <v>0.89968115583177899</v>
      </c>
      <c r="O59">
        <v>0.98812905461311495</v>
      </c>
      <c r="P59">
        <v>1.08309007115528</v>
      </c>
      <c r="Q59">
        <v>1.1843651515392499</v>
      </c>
      <c r="R59">
        <v>1.30107849108965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0.313865182892473</v>
      </c>
      <c r="E60">
        <v>0.30458285488415299</v>
      </c>
      <c r="F60">
        <v>0.29692873440787398</v>
      </c>
      <c r="G60">
        <v>0.30855917161677199</v>
      </c>
      <c r="H60">
        <v>0.31287314135781802</v>
      </c>
      <c r="I60">
        <v>0.31357333492917899</v>
      </c>
      <c r="J60">
        <v>0.32274331219875801</v>
      </c>
      <c r="K60">
        <v>0.33275145395371603</v>
      </c>
      <c r="L60">
        <v>0.34270552851786401</v>
      </c>
      <c r="M60">
        <v>0.35670048939021598</v>
      </c>
      <c r="N60">
        <v>0.37355588945459101</v>
      </c>
      <c r="O60">
        <v>0.40177431245711398</v>
      </c>
      <c r="P60">
        <v>0.42391967064399</v>
      </c>
      <c r="Q60">
        <v>0.447912518915766</v>
      </c>
      <c r="R60">
        <v>0.48271195423237701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0.38860453293057101</v>
      </c>
      <c r="E61">
        <v>0.39372436231942898</v>
      </c>
      <c r="F61">
        <v>0.39995188093471701</v>
      </c>
      <c r="G61">
        <v>0.41183207571817498</v>
      </c>
      <c r="H61">
        <v>0.42096797253664497</v>
      </c>
      <c r="I61">
        <v>0.429504404115095</v>
      </c>
      <c r="J61">
        <v>0.44012116711713201</v>
      </c>
      <c r="K61">
        <v>0.45196117118825102</v>
      </c>
      <c r="L61">
        <v>0.46406957599339599</v>
      </c>
      <c r="M61">
        <v>0.475943135923655</v>
      </c>
      <c r="N61">
        <v>0.48813797663268099</v>
      </c>
      <c r="O61">
        <v>0.51761125875303904</v>
      </c>
      <c r="P61">
        <v>0.54985949573724102</v>
      </c>
      <c r="Q61">
        <v>0.58470394459342501</v>
      </c>
      <c r="R61">
        <v>0.62489035032770701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5.6392727401468798</v>
      </c>
      <c r="E62">
        <v>5.8818245684198303</v>
      </c>
      <c r="F62">
        <v>6.1766512512824896</v>
      </c>
      <c r="G62">
        <v>6.6068393728032699</v>
      </c>
      <c r="H62">
        <v>7.0038801262654102</v>
      </c>
      <c r="I62">
        <v>7.4394084578229904</v>
      </c>
      <c r="J62">
        <v>7.9451358278603399</v>
      </c>
      <c r="K62">
        <v>8.4945499225664403</v>
      </c>
      <c r="L62">
        <v>9.05531413582864</v>
      </c>
      <c r="M62">
        <v>9.6042420884218895</v>
      </c>
      <c r="N62">
        <v>10.1879562151192</v>
      </c>
      <c r="O62">
        <v>11.599971173470699</v>
      </c>
      <c r="P62">
        <v>13.146739641006</v>
      </c>
      <c r="Q62">
        <v>14.816899951297</v>
      </c>
      <c r="R62">
        <v>16.742750766586099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1.804567276847</v>
      </c>
      <c r="E63">
        <v>1.8821838618943501</v>
      </c>
      <c r="F63">
        <v>1.9765284004104</v>
      </c>
      <c r="G63">
        <v>2.1141885992970502</v>
      </c>
      <c r="H63">
        <v>2.24124164040493</v>
      </c>
      <c r="I63">
        <v>2.3806107065033602</v>
      </c>
      <c r="J63">
        <v>2.5424434649153098</v>
      </c>
      <c r="K63">
        <v>2.7182559752212598</v>
      </c>
      <c r="L63">
        <v>2.8977005234651698</v>
      </c>
      <c r="M63">
        <v>3.07335746829501</v>
      </c>
      <c r="N63">
        <v>3.2601459888381399</v>
      </c>
      <c r="O63">
        <v>3.7119907755106198</v>
      </c>
      <c r="P63">
        <v>4.2069566851219298</v>
      </c>
      <c r="Q63">
        <v>4.7414079844150496</v>
      </c>
      <c r="R63">
        <v>5.3576802453075603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0.72007661209914198</v>
      </c>
      <c r="E64">
        <v>0.74015923421117702</v>
      </c>
      <c r="F64">
        <v>0.76312490996681304</v>
      </c>
      <c r="G64">
        <v>0.79604952422073105</v>
      </c>
      <c r="H64">
        <v>0.82671334560207499</v>
      </c>
      <c r="I64">
        <v>0.86007562725062003</v>
      </c>
      <c r="J64">
        <v>0.89731904808461405</v>
      </c>
      <c r="K64">
        <v>0.93731628986684301</v>
      </c>
      <c r="L64">
        <v>0.97739091966557901</v>
      </c>
      <c r="M64">
        <v>1.01579506177943</v>
      </c>
      <c r="N64">
        <v>1.0562956539728099</v>
      </c>
      <c r="O64">
        <v>1.15412078496522</v>
      </c>
      <c r="P64">
        <v>1.25897608152104</v>
      </c>
      <c r="Q64">
        <v>1.3696067239424301</v>
      </c>
      <c r="R64">
        <v>1.4953225233761001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ENC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0.236908394099415</v>
      </c>
      <c r="E70" s="5">
        <f t="shared" ref="E70:G76" si="28">(D70+F70)/2</f>
        <v>0.12603526566088877</v>
      </c>
      <c r="F70" s="5">
        <f t="shared" si="21"/>
        <v>1.516213722236256E-2</v>
      </c>
      <c r="G70" s="5">
        <f t="shared" si="28"/>
        <v>1.2319236493169579E-2</v>
      </c>
      <c r="H70" s="5">
        <f t="shared" si="22"/>
        <v>9.4763357639765997E-3</v>
      </c>
      <c r="I70" s="5">
        <f t="shared" si="23"/>
        <v>8.2917937934795238E-3</v>
      </c>
      <c r="J70" s="5">
        <f t="shared" si="23"/>
        <v>7.1072518229824497E-3</v>
      </c>
      <c r="K70" s="5">
        <f t="shared" si="23"/>
        <v>5.9227098524853748E-3</v>
      </c>
      <c r="L70" s="5">
        <f t="shared" si="24"/>
        <v>4.7381678819882998E-3</v>
      </c>
      <c r="M70" s="5">
        <f t="shared" si="25"/>
        <v>4.5012594878888843E-3</v>
      </c>
      <c r="N70" s="5">
        <f t="shared" si="25"/>
        <v>4.2643510937894697E-3</v>
      </c>
      <c r="O70" s="5">
        <f t="shared" si="25"/>
        <v>3.7905343055906395E-3</v>
      </c>
      <c r="P70" s="5">
        <f t="shared" si="25"/>
        <v>3.3167175173918098E-3</v>
      </c>
      <c r="Q70" s="5">
        <f t="shared" si="25"/>
        <v>2.8429007291929801E-3</v>
      </c>
      <c r="R70" s="5">
        <f t="shared" si="26"/>
        <v>2.3690839409941499E-3</v>
      </c>
      <c r="S70" s="5"/>
      <c r="T70" s="5"/>
      <c r="U70" s="5"/>
      <c r="V70" s="5"/>
      <c r="W70" s="5"/>
      <c r="X70" s="5" t="s">
        <v>86</v>
      </c>
      <c r="Y70" s="77" t="str">
        <f t="shared" si="27"/>
        <v>ENC</v>
      </c>
      <c r="Z70" s="5">
        <f>F70/MAX(F$69:F$70)</f>
        <v>1.516213722236256E-2</v>
      </c>
      <c r="AA70" s="5">
        <f>H70/MAX(H$69:H$70)</f>
        <v>9.4763357639765997E-3</v>
      </c>
      <c r="AB70" s="5">
        <f>L70/MAX(L$69:L$70)</f>
        <v>4.7381678819882998E-3</v>
      </c>
      <c r="AC70" s="5">
        <f>Q70/MAX(Q$69:Q$70)</f>
        <v>2.8429007291929801E-3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1.31879198548786E-4</v>
      </c>
      <c r="E71" s="5">
        <f t="shared" si="28"/>
        <v>6.7093542261694873E-5</v>
      </c>
      <c r="F71" s="5">
        <f t="shared" si="21"/>
        <v>2.3078859746037555E-6</v>
      </c>
      <c r="G71" s="5">
        <f t="shared" si="28"/>
        <v>2.8024329691617029E-6</v>
      </c>
      <c r="H71" s="5">
        <f t="shared" si="22"/>
        <v>3.29697996371965E-6</v>
      </c>
      <c r="I71" s="5">
        <f t="shared" si="23"/>
        <v>3.6266779600916147E-6</v>
      </c>
      <c r="J71" s="5">
        <f t="shared" si="23"/>
        <v>3.9563759564635798E-6</v>
      </c>
      <c r="K71" s="5">
        <f t="shared" si="23"/>
        <v>4.2860739528355445E-6</v>
      </c>
      <c r="L71" s="5">
        <f t="shared" si="24"/>
        <v>4.6157719492075092E-6</v>
      </c>
      <c r="M71" s="5">
        <f t="shared" si="25"/>
        <v>4.4179531513843301E-6</v>
      </c>
      <c r="N71" s="5">
        <f t="shared" si="25"/>
        <v>4.2201343535611517E-6</v>
      </c>
      <c r="O71" s="5">
        <f t="shared" si="25"/>
        <v>3.8244967579147934E-6</v>
      </c>
      <c r="P71" s="5">
        <f t="shared" si="25"/>
        <v>3.428859162268436E-6</v>
      </c>
      <c r="Q71" s="5">
        <f t="shared" si="25"/>
        <v>3.0332215666220781E-6</v>
      </c>
      <c r="R71" s="5">
        <f t="shared" si="26"/>
        <v>2.6375839709757202E-6</v>
      </c>
      <c r="S71" s="5"/>
      <c r="T71" s="5"/>
      <c r="U71" s="5"/>
      <c r="V71" s="5"/>
      <c r="W71" s="5"/>
      <c r="X71" s="5" t="s">
        <v>97</v>
      </c>
      <c r="Y71" s="77" t="str">
        <f t="shared" si="27"/>
        <v>ENC</v>
      </c>
      <c r="Z71" s="5">
        <f t="shared" ref="Z71:Z76" si="29">F71/MAX(F$71:F$76)</f>
        <v>4.1029083992955653E-5</v>
      </c>
      <c r="AA71" s="5">
        <f t="shared" ref="AA71:AA76" si="30">H71/MAX(H$71:H$76)</f>
        <v>4.0578214938087995E-5</v>
      </c>
      <c r="AB71" s="5">
        <f t="shared" ref="AB71:AB76" si="31">L71/MAX(L$71:L$76)</f>
        <v>9.2315438984150184E-6</v>
      </c>
      <c r="AC71" s="5">
        <f t="shared" ref="AC71:AC76" si="32">Q71/MAX(Q$71:Q$76)</f>
        <v>9.419942753484714E-7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2.8681575727922098E-5</v>
      </c>
      <c r="E72" s="5">
        <f t="shared" si="28"/>
        <v>1.4815826461954758E-5</v>
      </c>
      <c r="F72" s="5">
        <f t="shared" si="21"/>
        <v>9.5007719598741954E-7</v>
      </c>
      <c r="G72" s="5">
        <f t="shared" si="28"/>
        <v>1.1920779911917622E-6</v>
      </c>
      <c r="H72" s="5">
        <f t="shared" si="22"/>
        <v>1.4340787863961049E-6</v>
      </c>
      <c r="I72" s="5">
        <f t="shared" si="23"/>
        <v>1.7925984829951309E-6</v>
      </c>
      <c r="J72" s="5">
        <f t="shared" si="23"/>
        <v>2.1511181795941572E-6</v>
      </c>
      <c r="K72" s="5">
        <f t="shared" si="23"/>
        <v>2.5096378761931835E-6</v>
      </c>
      <c r="L72" s="5">
        <f t="shared" si="24"/>
        <v>2.8681575727922098E-6</v>
      </c>
      <c r="M72" s="5">
        <f t="shared" si="25"/>
        <v>2.7821128456084436E-6</v>
      </c>
      <c r="N72" s="5">
        <f t="shared" si="25"/>
        <v>2.6960681184246774E-6</v>
      </c>
      <c r="O72" s="5">
        <f t="shared" si="25"/>
        <v>2.5239786640571447E-6</v>
      </c>
      <c r="P72" s="5">
        <f t="shared" si="25"/>
        <v>2.3518892096896123E-6</v>
      </c>
      <c r="Q72" s="5">
        <f t="shared" si="25"/>
        <v>2.17979975532208E-6</v>
      </c>
      <c r="R72" s="5">
        <f t="shared" si="26"/>
        <v>2.0077103009545472E-6</v>
      </c>
      <c r="S72" s="5"/>
      <c r="T72" s="5"/>
      <c r="U72" s="5"/>
      <c r="V72" s="5"/>
      <c r="W72" s="5"/>
      <c r="X72" s="5" t="s">
        <v>98</v>
      </c>
      <c r="Y72" s="77" t="str">
        <f t="shared" si="27"/>
        <v>ENC</v>
      </c>
      <c r="Z72" s="5">
        <f t="shared" si="29"/>
        <v>1.689026126199857E-5</v>
      </c>
      <c r="AA72" s="5">
        <f t="shared" si="30"/>
        <v>1.7650200447952059E-5</v>
      </c>
      <c r="AB72" s="5">
        <f t="shared" si="31"/>
        <v>5.7363151455844195E-6</v>
      </c>
      <c r="AC72" s="5">
        <f t="shared" si="32"/>
        <v>6.7695644575219873E-7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1.9898183043147999E-5</v>
      </c>
      <c r="E73" s="5">
        <f t="shared" si="28"/>
        <v>1.9898183043147999E-5</v>
      </c>
      <c r="F73" s="5">
        <f t="shared" si="21"/>
        <v>1.9898183043147999E-5</v>
      </c>
      <c r="G73" s="5">
        <f t="shared" si="28"/>
        <v>1.9898183043147999E-5</v>
      </c>
      <c r="H73" s="5">
        <f t="shared" si="22"/>
        <v>1.9898183043147999E-5</v>
      </c>
      <c r="I73" s="5">
        <f t="shared" si="23"/>
        <v>1.9898183043147999E-5</v>
      </c>
      <c r="J73" s="5">
        <f t="shared" si="23"/>
        <v>1.9898183043147999E-5</v>
      </c>
      <c r="K73" s="5">
        <f t="shared" si="23"/>
        <v>1.9898183043147999E-5</v>
      </c>
      <c r="L73" s="5">
        <f t="shared" si="24"/>
        <v>1.9898183043147999E-5</v>
      </c>
      <c r="M73" s="5">
        <f t="shared" si="25"/>
        <v>1.9699201212716521E-5</v>
      </c>
      <c r="N73" s="5">
        <f t="shared" si="25"/>
        <v>1.9500219382285043E-5</v>
      </c>
      <c r="O73" s="5">
        <f t="shared" si="25"/>
        <v>1.910225572142208E-5</v>
      </c>
      <c r="P73" s="5">
        <f t="shared" si="25"/>
        <v>1.870429206055912E-5</v>
      </c>
      <c r="Q73" s="5">
        <f t="shared" si="25"/>
        <v>1.830632839969616E-5</v>
      </c>
      <c r="R73" s="5">
        <f t="shared" si="26"/>
        <v>1.79083647388332E-5</v>
      </c>
      <c r="S73" s="5"/>
      <c r="T73" s="5"/>
      <c r="U73" s="5"/>
      <c r="V73" s="5"/>
      <c r="W73" s="5"/>
      <c r="X73" s="5" t="s">
        <v>89</v>
      </c>
      <c r="Y73" s="77" t="str">
        <f t="shared" si="27"/>
        <v>ENC</v>
      </c>
      <c r="Z73" s="5">
        <f t="shared" si="29"/>
        <v>3.5374547632263111E-4</v>
      </c>
      <c r="AA73" s="5">
        <f t="shared" si="30"/>
        <v>2.4490071437720614E-4</v>
      </c>
      <c r="AB73" s="5">
        <f t="shared" si="31"/>
        <v>3.9796366086295999E-5</v>
      </c>
      <c r="AC73" s="5">
        <f t="shared" si="32"/>
        <v>5.6851951551851425E-6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ENC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1.0922383993138199E-2</v>
      </c>
      <c r="E75" s="5">
        <f t="shared" si="28"/>
        <v>5.5465231215154915E-3</v>
      </c>
      <c r="F75" s="5">
        <f t="shared" si="21"/>
        <v>1.7066224989278436E-4</v>
      </c>
      <c r="G75" s="5">
        <f t="shared" si="28"/>
        <v>2.082079448691969E-4</v>
      </c>
      <c r="H75" s="5">
        <f t="shared" si="22"/>
        <v>2.4575363984560941E-4</v>
      </c>
      <c r="I75" s="5">
        <f t="shared" si="23"/>
        <v>5.1198674967835301E-4</v>
      </c>
      <c r="J75" s="5">
        <f t="shared" si="23"/>
        <v>7.7821985951109665E-4</v>
      </c>
      <c r="K75" s="5">
        <f t="shared" si="23"/>
        <v>1.0444529693438402E-3</v>
      </c>
      <c r="L75" s="5">
        <f t="shared" si="24"/>
        <v>1.3106860791765838E-3</v>
      </c>
      <c r="M75" s="5">
        <f t="shared" si="25"/>
        <v>2.2718558705727455E-3</v>
      </c>
      <c r="N75" s="5">
        <f t="shared" si="25"/>
        <v>3.2330256619689073E-3</v>
      </c>
      <c r="O75" s="5">
        <f t="shared" si="25"/>
        <v>5.1553652447612307E-3</v>
      </c>
      <c r="P75" s="5">
        <f t="shared" si="25"/>
        <v>7.0777048275535524E-3</v>
      </c>
      <c r="Q75" s="5">
        <f t="shared" si="25"/>
        <v>9.0000444103458775E-3</v>
      </c>
      <c r="R75" s="5">
        <f t="shared" si="26"/>
        <v>1.0922383993138199E-2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ENC</v>
      </c>
      <c r="Z75" s="5">
        <f t="shared" si="29"/>
        <v>3.0339955536494998E-3</v>
      </c>
      <c r="AA75" s="5">
        <f t="shared" si="30"/>
        <v>3.0246601827151926E-3</v>
      </c>
      <c r="AB75" s="5">
        <f t="shared" si="31"/>
        <v>2.6213721583531677E-3</v>
      </c>
      <c r="AC75" s="5">
        <f t="shared" si="32"/>
        <v>2.7950448479335021E-3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7.5944289824532496E-2</v>
      </c>
      <c r="E76" s="5">
        <f t="shared" si="28"/>
        <v>4.0345403969282892E-2</v>
      </c>
      <c r="F76" s="5">
        <f t="shared" si="21"/>
        <v>4.746518114033281E-3</v>
      </c>
      <c r="G76" s="5">
        <f t="shared" si="28"/>
        <v>7.1197771710499215E-3</v>
      </c>
      <c r="H76" s="5">
        <f t="shared" si="22"/>
        <v>9.493036228066562E-3</v>
      </c>
      <c r="I76" s="5">
        <f t="shared" si="23"/>
        <v>1.3052924813591523E-2</v>
      </c>
      <c r="J76" s="5">
        <f t="shared" si="23"/>
        <v>1.6612813399116483E-2</v>
      </c>
      <c r="K76" s="5">
        <f t="shared" si="23"/>
        <v>2.0172701984641443E-2</v>
      </c>
      <c r="L76" s="5">
        <f t="shared" si="24"/>
        <v>2.3732590570166405E-2</v>
      </c>
      <c r="M76" s="5">
        <f t="shared" si="25"/>
        <v>2.3732590570166405E-2</v>
      </c>
      <c r="N76" s="5">
        <f t="shared" si="25"/>
        <v>2.3732590570166405E-2</v>
      </c>
      <c r="O76" s="5">
        <f t="shared" si="25"/>
        <v>2.3732590570166405E-2</v>
      </c>
      <c r="P76" s="5">
        <f t="shared" si="25"/>
        <v>2.3732590570166405E-2</v>
      </c>
      <c r="Q76" s="5">
        <f t="shared" si="25"/>
        <v>2.3732590570166405E-2</v>
      </c>
      <c r="R76" s="5">
        <f t="shared" si="26"/>
        <v>2.3732590570166405E-2</v>
      </c>
      <c r="S76" s="5"/>
      <c r="T76" s="5"/>
      <c r="U76" s="5"/>
      <c r="V76" s="5"/>
      <c r="W76" s="5"/>
      <c r="X76" s="5" t="s">
        <v>92</v>
      </c>
      <c r="Y76" s="77" t="str">
        <f>Y75</f>
        <v>ENC</v>
      </c>
      <c r="Z76" s="5">
        <f t="shared" si="29"/>
        <v>8.4382544249480551E-2</v>
      </c>
      <c r="AA76" s="5">
        <f t="shared" si="30"/>
        <v>0.11683736896081923</v>
      </c>
      <c r="AB76" s="5">
        <f t="shared" si="31"/>
        <v>4.746518114033281E-2</v>
      </c>
      <c r="AC76" s="5">
        <f t="shared" si="32"/>
        <v>7.3703697422877025E-3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2.3832050705663557</v>
      </c>
      <c r="E78" s="39">
        <f t="shared" si="33"/>
        <v>2.055849991408508</v>
      </c>
      <c r="F78" s="39">
        <f t="shared" si="33"/>
        <v>1.7447275798677799</v>
      </c>
      <c r="G78" s="39">
        <f t="shared" si="33"/>
        <v>1.5987256628131978</v>
      </c>
      <c r="H78" s="39">
        <f t="shared" si="33"/>
        <v>1.4774753878905043</v>
      </c>
      <c r="I78" s="39">
        <f t="shared" si="33"/>
        <v>1.3622940214489299</v>
      </c>
      <c r="J78" s="39">
        <f t="shared" si="33"/>
        <v>1.2501770084855086</v>
      </c>
      <c r="K78" s="39">
        <f t="shared" si="33"/>
        <v>1.1447793700317064</v>
      </c>
      <c r="L78" s="39">
        <f t="shared" si="33"/>
        <v>1.0517830924779319</v>
      </c>
      <c r="M78" s="39">
        <f t="shared" si="33"/>
        <v>0.9735153241793465</v>
      </c>
      <c r="N78" s="39">
        <f t="shared" si="33"/>
        <v>0.90004414939088684</v>
      </c>
      <c r="O78" s="39">
        <f t="shared" si="33"/>
        <v>0.75352248283171019</v>
      </c>
      <c r="P78" s="39">
        <f t="shared" si="33"/>
        <v>0.63290641581986562</v>
      </c>
      <c r="Q78" s="39">
        <f t="shared" si="33"/>
        <v>0.53461210584458252</v>
      </c>
      <c r="R78" s="39">
        <f t="shared" si="33"/>
        <v>0.44849996361396727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0.21271787751554616</v>
      </c>
      <c r="E79" s="39">
        <f t="shared" si="34"/>
        <v>0.10406261533906533</v>
      </c>
      <c r="F79" s="39">
        <f t="shared" si="34"/>
        <v>1.1297437951209955E-2</v>
      </c>
      <c r="G79" s="39">
        <f t="shared" si="34"/>
        <v>1.4709102275476327E-2</v>
      </c>
      <c r="H79" s="39">
        <f t="shared" si="34"/>
        <v>1.738285989446163E-2</v>
      </c>
      <c r="I79" s="39">
        <f t="shared" si="34"/>
        <v>2.1324660750003808E-2</v>
      </c>
      <c r="J79" s="39">
        <f t="shared" si="34"/>
        <v>2.3926733963534268E-2</v>
      </c>
      <c r="K79" s="39">
        <f t="shared" si="34"/>
        <v>2.5485821489626498E-2</v>
      </c>
      <c r="L79" s="39">
        <f t="shared" si="34"/>
        <v>2.6423681168902043E-2</v>
      </c>
      <c r="M79" s="39">
        <f t="shared" si="34"/>
        <v>2.3919968375243204E-2</v>
      </c>
      <c r="N79" s="39">
        <f t="shared" si="34"/>
        <v>2.1571077981936745E-2</v>
      </c>
      <c r="O79" s="39">
        <f t="shared" si="34"/>
        <v>1.6911063828983129E-2</v>
      </c>
      <c r="P79" s="39">
        <f t="shared" si="34"/>
        <v>1.3252012456899109E-2</v>
      </c>
      <c r="Q79" s="39">
        <f t="shared" si="34"/>
        <v>1.0429544165125643E-2</v>
      </c>
      <c r="R79" s="39">
        <f t="shared" si="34"/>
        <v>8.0925015718417564E-3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0.99517490952955368</v>
      </c>
      <c r="G84" s="44">
        <f t="shared" ref="G84:G92" si="35">F109</f>
        <v>0.98379173039175905</v>
      </c>
      <c r="H84" s="45">
        <f>F84-G84</f>
        <v>1.138317913779463E-2</v>
      </c>
      <c r="I84" s="5"/>
      <c r="J84" s="43">
        <f>J86/(J86+J87)</f>
        <v>0.99520383693045567</v>
      </c>
      <c r="K84" s="44">
        <f t="shared" ref="K84:K92" si="36">H109</f>
        <v>0.99010263937794962</v>
      </c>
      <c r="L84" s="45">
        <f>J84-K84</f>
        <v>5.1011975525060427E-3</v>
      </c>
      <c r="M84" s="5"/>
      <c r="N84" s="5"/>
      <c r="O84" s="43">
        <f>O86/(O86+O87)</f>
        <v>0.99525504151838673</v>
      </c>
      <c r="P84" s="44">
        <f t="shared" ref="P84:P92" si="37">L109</f>
        <v>0.99522856244985702</v>
      </c>
      <c r="Q84" s="45">
        <f>O84-P84</f>
        <v>2.6479068529705607E-5</v>
      </c>
      <c r="R84" s="5"/>
      <c r="S84" s="5"/>
      <c r="T84" s="43">
        <f>T86/(T86+T87)</f>
        <v>0.99538106235565826</v>
      </c>
      <c r="U84" s="44">
        <f t="shared" ref="U84:U92" si="38">R109</f>
        <v>0.99781598949021733</v>
      </c>
      <c r="V84" s="45">
        <f>T84-U84</f>
        <v>-2.4349271345590617E-3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4.8250904704463214E-3</v>
      </c>
      <c r="G85" s="47">
        <f t="shared" si="35"/>
        <v>1.6208269608240979E-2</v>
      </c>
      <c r="H85" s="48">
        <f t="shared" ref="H85:H92" si="39">F85-G85</f>
        <v>-1.1383179137794658E-2</v>
      </c>
      <c r="I85" s="10"/>
      <c r="J85" s="46">
        <f>J87/(J86+J87)</f>
        <v>4.7961630695443642E-3</v>
      </c>
      <c r="K85" s="47">
        <f t="shared" si="36"/>
        <v>9.8973606220503687E-3</v>
      </c>
      <c r="L85" s="48">
        <f t="shared" ref="L85:L92" si="40">J85-K85</f>
        <v>-5.1011975525060045E-3</v>
      </c>
      <c r="M85" s="10"/>
      <c r="N85" s="10"/>
      <c r="O85" s="46">
        <f>O87/(O86+O87)</f>
        <v>4.7449584816132854E-3</v>
      </c>
      <c r="P85" s="47">
        <f t="shared" si="37"/>
        <v>4.7714375501430343E-3</v>
      </c>
      <c r="Q85" s="48">
        <f t="shared" ref="Q85:Q92" si="41">O85-P85</f>
        <v>-2.6479068529748975E-5</v>
      </c>
      <c r="R85" s="10"/>
      <c r="S85" s="10"/>
      <c r="T85" s="46">
        <f>T87/(T86+T87)</f>
        <v>4.6189376443418013E-3</v>
      </c>
      <c r="U85" s="47">
        <f t="shared" si="38"/>
        <v>2.1840105097827123E-3</v>
      </c>
      <c r="V85" s="48">
        <f t="shared" ref="V85:V92" si="42">T85-U85</f>
        <v>2.4349271345590891E-3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0.95375722543352581</v>
      </c>
      <c r="G86" s="44">
        <f t="shared" si="35"/>
        <v>0.93006104653616106</v>
      </c>
      <c r="H86" s="45">
        <f t="shared" si="39"/>
        <v>2.369617889736475E-2</v>
      </c>
      <c r="I86" s="5"/>
      <c r="J86" s="73">
        <f>H18/SUM(H18:H24)</f>
        <v>0.95622119815668205</v>
      </c>
      <c r="K86" s="44">
        <f t="shared" si="36"/>
        <v>0.95697211087123502</v>
      </c>
      <c r="L86" s="45">
        <f t="shared" si="40"/>
        <v>-7.5091271455296482E-4</v>
      </c>
      <c r="M86" s="5"/>
      <c r="N86" s="5"/>
      <c r="O86" s="73">
        <f>I18/SUM(I18:I24)</f>
        <v>0.96105383734249705</v>
      </c>
      <c r="P86" s="44">
        <f t="shared" si="37"/>
        <v>0.95734783201417717</v>
      </c>
      <c r="Q86" s="45">
        <f t="shared" si="41"/>
        <v>3.7060053283198835E-3</v>
      </c>
      <c r="R86" s="5"/>
      <c r="S86" s="5"/>
      <c r="T86" s="49">
        <f>J18/SUM(J18:J24)</f>
        <v>0.96962879640045008</v>
      </c>
      <c r="U86" s="44">
        <f t="shared" si="38"/>
        <v>0.8752017727693594</v>
      </c>
      <c r="V86" s="45">
        <f t="shared" si="42"/>
        <v>9.4427023631090679E-2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4.6242774566473983E-3</v>
      </c>
      <c r="G87" s="47">
        <f t="shared" si="35"/>
        <v>1.5323040160520478E-2</v>
      </c>
      <c r="H87" s="48">
        <f t="shared" si="39"/>
        <v>-1.069876270387308E-2</v>
      </c>
      <c r="I87" s="10"/>
      <c r="J87" s="74">
        <f>H19/SUM(H18:H24)</f>
        <v>4.608294930875576E-3</v>
      </c>
      <c r="K87" s="47">
        <f t="shared" si="36"/>
        <v>9.5661779999778873E-3</v>
      </c>
      <c r="L87" s="48">
        <f t="shared" si="40"/>
        <v>-4.9578830691023113E-3</v>
      </c>
      <c r="M87" s="10"/>
      <c r="N87" s="10"/>
      <c r="O87" s="74">
        <f>I19/SUM(I18:I24)</f>
        <v>4.5819014891179833E-3</v>
      </c>
      <c r="P87" s="47">
        <f t="shared" si="37"/>
        <v>4.5898254597678085E-3</v>
      </c>
      <c r="Q87" s="48">
        <f t="shared" si="41"/>
        <v>-7.9239706498252307E-6</v>
      </c>
      <c r="R87" s="10"/>
      <c r="S87" s="10"/>
      <c r="T87" s="50">
        <f>J19/SUM(J18:J24)</f>
        <v>4.4994375703037125E-3</v>
      </c>
      <c r="U87" s="47">
        <f t="shared" si="38"/>
        <v>1.9156336338980687E-3</v>
      </c>
      <c r="V87" s="48">
        <f t="shared" si="42"/>
        <v>2.583803936405644E-3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2.3121387283236991E-3</v>
      </c>
      <c r="G88" s="51">
        <f t="shared" si="35"/>
        <v>7.8774240272381027E-4</v>
      </c>
      <c r="H88" s="45">
        <f t="shared" si="39"/>
        <v>1.524396325599889E-3</v>
      </c>
      <c r="I88" s="5"/>
      <c r="J88" s="80">
        <f>H20/SUM(H18:H24)</f>
        <v>2.304147465437788E-3</v>
      </c>
      <c r="K88" s="51">
        <f t="shared" si="36"/>
        <v>5.6341273220857546E-4</v>
      </c>
      <c r="L88" s="45">
        <f t="shared" si="40"/>
        <v>1.7407347332292124E-3</v>
      </c>
      <c r="M88" s="5"/>
      <c r="N88" s="5"/>
      <c r="O88" s="73">
        <f>I20/SUM(I18:I24)</f>
        <v>2.2909507445589916E-3</v>
      </c>
      <c r="P88" s="51">
        <f t="shared" si="37"/>
        <v>3.0819955076192109E-4</v>
      </c>
      <c r="Q88" s="45">
        <f t="shared" si="41"/>
        <v>1.9827511937970704E-3</v>
      </c>
      <c r="R88" s="5"/>
      <c r="S88" s="5"/>
      <c r="T88" s="49">
        <f>J20/SUM(J18:J24)</f>
        <v>1.1248593925759281E-3</v>
      </c>
      <c r="U88" s="51">
        <f t="shared" si="38"/>
        <v>1.4798340311671242E-4</v>
      </c>
      <c r="V88" s="45">
        <f t="shared" si="42"/>
        <v>9.7687598945921561E-4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3.4682080924855483E-3</v>
      </c>
      <c r="G89" s="51">
        <f t="shared" si="35"/>
        <v>3.2123454901028434E-3</v>
      </c>
      <c r="H89" s="45">
        <f t="shared" si="39"/>
        <v>2.5586260238270484E-4</v>
      </c>
      <c r="I89" s="5"/>
      <c r="J89" s="80">
        <f>H21/SUM(H18:H24)</f>
        <v>3.4562211981566818E-3</v>
      </c>
      <c r="K89" s="51">
        <f t="shared" si="36"/>
        <v>2.6936857807683193E-3</v>
      </c>
      <c r="L89" s="45">
        <f t="shared" si="40"/>
        <v>7.6253541738836254E-4</v>
      </c>
      <c r="M89" s="5"/>
      <c r="N89" s="5"/>
      <c r="O89" s="73">
        <f>I21/SUM(I18:I24)</f>
        <v>2.2909507445589916E-3</v>
      </c>
      <c r="P89" s="51">
        <f t="shared" si="37"/>
        <v>2.6967851943982008E-3</v>
      </c>
      <c r="Q89" s="45">
        <f t="shared" si="41"/>
        <v>-4.0583444983920917E-4</v>
      </c>
      <c r="R89" s="5"/>
      <c r="S89" s="5"/>
      <c r="T89" s="49">
        <f>J21/SUM(J18:J24)</f>
        <v>1.1248593925759281E-3</v>
      </c>
      <c r="U89" s="51">
        <f t="shared" si="38"/>
        <v>2.2057388491797877E-3</v>
      </c>
      <c r="V89" s="45">
        <f t="shared" si="42"/>
        <v>-1.0808794566038596E-3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2.3121387283236991E-3</v>
      </c>
      <c r="G90" s="51">
        <f t="shared" si="35"/>
        <v>2.7530254497701943E-2</v>
      </c>
      <c r="H90" s="45">
        <f t="shared" si="39"/>
        <v>-2.5218115769378244E-2</v>
      </c>
      <c r="I90" s="5"/>
      <c r="J90" s="80">
        <f>H22/SUM(H18:H24)</f>
        <v>1.152073732718894E-3</v>
      </c>
      <c r="K90" s="51">
        <f t="shared" si="36"/>
        <v>1.5344227348389101E-2</v>
      </c>
      <c r="L90" s="45">
        <f t="shared" si="40"/>
        <v>-1.4192153615670207E-2</v>
      </c>
      <c r="M90" s="5"/>
      <c r="N90" s="5"/>
      <c r="O90" s="73">
        <f>I22/SUM(I18:I24)</f>
        <v>1.1454753722794958E-3</v>
      </c>
      <c r="P90" s="51">
        <f t="shared" si="37"/>
        <v>7.5347840370042409E-3</v>
      </c>
      <c r="Q90" s="45">
        <f t="shared" si="41"/>
        <v>-6.3893086647247455E-3</v>
      </c>
      <c r="R90" s="5"/>
      <c r="S90" s="5"/>
      <c r="T90" s="49">
        <f>J22/SUM(J18:J24)</f>
        <v>1.1248593925759281E-3</v>
      </c>
      <c r="U90" s="51">
        <f t="shared" si="38"/>
        <v>9.0690476519139484E-3</v>
      </c>
      <c r="V90" s="45">
        <f t="shared" si="42"/>
        <v>-7.9441882593380211E-3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2.5433526011560691E-2</v>
      </c>
      <c r="G91" s="51">
        <f t="shared" si="35"/>
        <v>2.1129212938332687E-2</v>
      </c>
      <c r="H91" s="45">
        <f t="shared" si="39"/>
        <v>4.3043130732280041E-3</v>
      </c>
      <c r="I91" s="5"/>
      <c r="J91" s="80">
        <f>H23/SUM(H18:H24)</f>
        <v>2.4193548387096777E-2</v>
      </c>
      <c r="K91" s="51">
        <f t="shared" si="36"/>
        <v>1.3604607815040319E-2</v>
      </c>
      <c r="L91" s="45">
        <f t="shared" si="40"/>
        <v>1.0588940572056458E-2</v>
      </c>
      <c r="M91" s="5"/>
      <c r="N91" s="5"/>
      <c r="O91" s="73">
        <f>I23/SUM(I18:I24)</f>
        <v>2.1764032073310419E-2</v>
      </c>
      <c r="P91" s="51">
        <f t="shared" si="37"/>
        <v>2.5483913430403744E-2</v>
      </c>
      <c r="Q91" s="45">
        <f t="shared" si="41"/>
        <v>-3.7198813570933249E-3</v>
      </c>
      <c r="R91" s="5"/>
      <c r="S91" s="5"/>
      <c r="T91" s="49">
        <f>J23/SUM(J18:J24)</f>
        <v>1.6872890888638921E-2</v>
      </c>
      <c r="U91" s="51">
        <f t="shared" si="38"/>
        <v>0.10268366886678536</v>
      </c>
      <c r="V91" s="45">
        <f t="shared" si="42"/>
        <v>-8.581077797814643E-2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8.0924855491329457E-3</v>
      </c>
      <c r="G92" s="51">
        <f t="shared" si="35"/>
        <v>1.9563579744572299E-3</v>
      </c>
      <c r="H92" s="45">
        <f t="shared" si="39"/>
        <v>6.1361275746757158E-3</v>
      </c>
      <c r="I92" s="5"/>
      <c r="J92" s="80">
        <f>H24/SUM(H18:H24)</f>
        <v>8.0645161290322578E-3</v>
      </c>
      <c r="K92" s="51">
        <f t="shared" si="36"/>
        <v>1.2557774523806293E-3</v>
      </c>
      <c r="L92" s="45">
        <f t="shared" si="40"/>
        <v>6.8087386766516288E-3</v>
      </c>
      <c r="M92" s="5"/>
      <c r="N92" s="5"/>
      <c r="O92" s="73">
        <f>I24/SUM(I18:I24)</f>
        <v>6.8728522336769749E-3</v>
      </c>
      <c r="P92" s="51">
        <f t="shared" si="37"/>
        <v>2.0386603134870118E-3</v>
      </c>
      <c r="Q92" s="45">
        <f t="shared" si="41"/>
        <v>4.8341919201899631E-3</v>
      </c>
      <c r="R92" s="5"/>
      <c r="S92" s="5"/>
      <c r="T92" s="49">
        <f>J24/SUM(J18:J24)</f>
        <v>5.6242969628796406E-3</v>
      </c>
      <c r="U92" s="51">
        <f t="shared" si="38"/>
        <v>8.7761548257467726E-3</v>
      </c>
      <c r="V92" s="45">
        <f t="shared" si="42"/>
        <v>-3.151857862867132E-3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0.99999999999999989</v>
      </c>
      <c r="G94" s="45">
        <f>SUM(G86:G92)</f>
        <v>1</v>
      </c>
      <c r="H94" s="5"/>
      <c r="I94" s="5"/>
      <c r="J94" s="45">
        <f>SUM(J86:J92)</f>
        <v>1</v>
      </c>
      <c r="K94" s="45">
        <f>SUM(K86:K92)</f>
        <v>0.99999999999999989</v>
      </c>
      <c r="L94" s="5"/>
      <c r="M94" s="5"/>
      <c r="N94" s="5"/>
      <c r="O94" s="45">
        <f>SUM(O86:O92)</f>
        <v>0.99999999999999989</v>
      </c>
      <c r="P94" s="45">
        <f>SUM(P86:P92)</f>
        <v>1.0000000000000002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0.7834534452360763</v>
      </c>
      <c r="E109" s="58">
        <f t="shared" si="43"/>
        <v>0.87578712695997518</v>
      </c>
      <c r="F109" s="58">
        <f t="shared" si="43"/>
        <v>0.98379173039175905</v>
      </c>
      <c r="G109" s="58">
        <f t="shared" si="43"/>
        <v>0.98706528808245597</v>
      </c>
      <c r="H109" s="58">
        <f t="shared" si="43"/>
        <v>0.99010263937794962</v>
      </c>
      <c r="I109" s="58">
        <f t="shared" si="43"/>
        <v>0.99138279122546602</v>
      </c>
      <c r="J109" s="58">
        <f t="shared" si="43"/>
        <v>0.99269408422510397</v>
      </c>
      <c r="K109" s="58">
        <f t="shared" si="43"/>
        <v>0.99397917613117714</v>
      </c>
      <c r="L109" s="58">
        <f t="shared" si="43"/>
        <v>0.99522856244985702</v>
      </c>
      <c r="M109" s="58">
        <f t="shared" si="43"/>
        <v>0.99550859371215716</v>
      </c>
      <c r="N109" s="58">
        <f t="shared" si="43"/>
        <v>0.99578413091188211</v>
      </c>
      <c r="O109" s="58">
        <f t="shared" si="43"/>
        <v>0.99632553301896065</v>
      </c>
      <c r="P109" s="58">
        <f t="shared" si="43"/>
        <v>0.99684019901836529</v>
      </c>
      <c r="Q109" s="58">
        <f t="shared" si="43"/>
        <v>0.99733404847358698</v>
      </c>
      <c r="R109" s="58">
        <f t="shared" si="43"/>
        <v>0.99781598949021733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0.21654655476392365</v>
      </c>
      <c r="E110" s="58">
        <f t="shared" si="44"/>
        <v>0.12421287304002489</v>
      </c>
      <c r="F110" s="58">
        <f t="shared" si="44"/>
        <v>1.6208269608240979E-2</v>
      </c>
      <c r="G110" s="58">
        <f t="shared" si="44"/>
        <v>1.2934711917544058E-2</v>
      </c>
      <c r="H110" s="58">
        <f t="shared" si="44"/>
        <v>9.8973606220503687E-3</v>
      </c>
      <c r="I110" s="58">
        <f t="shared" si="44"/>
        <v>8.6172087745341117E-3</v>
      </c>
      <c r="J110" s="58">
        <f t="shared" si="44"/>
        <v>7.3059157748959994E-3</v>
      </c>
      <c r="K110" s="58">
        <f t="shared" si="44"/>
        <v>6.0208238688229717E-3</v>
      </c>
      <c r="L110" s="58">
        <f t="shared" si="44"/>
        <v>4.7714375501430343E-3</v>
      </c>
      <c r="M110" s="58">
        <f t="shared" si="44"/>
        <v>4.4914062878427512E-3</v>
      </c>
      <c r="N110" s="58">
        <f t="shared" si="44"/>
        <v>4.2158690881178513E-3</v>
      </c>
      <c r="O110" s="58">
        <f t="shared" si="44"/>
        <v>3.6744669810393838E-3</v>
      </c>
      <c r="P110" s="58">
        <f t="shared" si="44"/>
        <v>3.1598009816346394E-3</v>
      </c>
      <c r="Q110" s="58">
        <f t="shared" si="44"/>
        <v>2.6659515264130886E-3</v>
      </c>
      <c r="R110" s="58">
        <f t="shared" si="44"/>
        <v>2.1840105097827123E-3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0.74914901501885167</v>
      </c>
      <c r="E111" s="59">
        <f t="shared" si="45"/>
        <v>0.83737965255605917</v>
      </c>
      <c r="F111" s="59">
        <f t="shared" si="45"/>
        <v>0.93006104653616106</v>
      </c>
      <c r="G111" s="59">
        <f t="shared" si="45"/>
        <v>0.94712184163604518</v>
      </c>
      <c r="H111" s="59">
        <f t="shared" si="45"/>
        <v>0.95697211087123502</v>
      </c>
      <c r="I111" s="59">
        <f t="shared" si="45"/>
        <v>0.95379965085252261</v>
      </c>
      <c r="J111" s="59">
        <f t="shared" si="45"/>
        <v>0.9539696082724104</v>
      </c>
      <c r="K111" s="59">
        <f t="shared" si="45"/>
        <v>0.95539777908792023</v>
      </c>
      <c r="L111" s="59">
        <f t="shared" si="45"/>
        <v>0.95734783201417717</v>
      </c>
      <c r="M111" s="59">
        <f t="shared" si="45"/>
        <v>0.94234790116008971</v>
      </c>
      <c r="N111" s="59">
        <f t="shared" si="45"/>
        <v>0.92956983081869216</v>
      </c>
      <c r="O111" s="59">
        <f t="shared" si="45"/>
        <v>0.90953976478179321</v>
      </c>
      <c r="P111" s="59">
        <f t="shared" si="45"/>
        <v>0.89461549662583917</v>
      </c>
      <c r="Q111" s="59">
        <f t="shared" si="45"/>
        <v>0.88335002754837288</v>
      </c>
      <c r="R111" s="59">
        <f t="shared" si="45"/>
        <v>0.8752017727693594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0.2070648092666644</v>
      </c>
      <c r="E112" s="59">
        <f t="shared" si="46"/>
        <v>0.11876554161088908</v>
      </c>
      <c r="F112" s="59">
        <f t="shared" si="46"/>
        <v>1.5323040160520478E-2</v>
      </c>
      <c r="G112" s="59">
        <f t="shared" si="46"/>
        <v>1.2411284562721493E-2</v>
      </c>
      <c r="H112" s="59">
        <f t="shared" si="46"/>
        <v>9.5661779999778873E-3</v>
      </c>
      <c r="I112" s="59">
        <f t="shared" si="46"/>
        <v>8.2905319652706137E-3</v>
      </c>
      <c r="J112" s="59">
        <f t="shared" si="46"/>
        <v>7.0209158295621759E-3</v>
      </c>
      <c r="K112" s="59">
        <f t="shared" si="46"/>
        <v>5.7871250129629161E-3</v>
      </c>
      <c r="L112" s="59">
        <f t="shared" si="46"/>
        <v>4.5898254597678085E-3</v>
      </c>
      <c r="M112" s="59">
        <f t="shared" si="46"/>
        <v>4.2515627844289892E-3</v>
      </c>
      <c r="N112" s="59">
        <f t="shared" si="46"/>
        <v>3.9355364213393513E-3</v>
      </c>
      <c r="O112" s="59">
        <f t="shared" si="46"/>
        <v>3.354399463703622E-3</v>
      </c>
      <c r="P112" s="59">
        <f t="shared" si="46"/>
        <v>2.8357673849906681E-3</v>
      </c>
      <c r="Q112" s="59">
        <f t="shared" si="46"/>
        <v>2.3612633679797575E-3</v>
      </c>
      <c r="R112" s="59">
        <f t="shared" si="46"/>
        <v>1.9156336338980687E-3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2.8801064924647095E-3</v>
      </c>
      <c r="E113" s="59">
        <f t="shared" si="47"/>
        <v>2.7491918227723418E-3</v>
      </c>
      <c r="F113" s="59">
        <f t="shared" si="47"/>
        <v>7.8774240272381027E-4</v>
      </c>
      <c r="G113" s="59">
        <f t="shared" si="47"/>
        <v>6.3599711772657894E-4</v>
      </c>
      <c r="H113" s="59">
        <f t="shared" si="47"/>
        <v>5.6341273220857546E-4</v>
      </c>
      <c r="I113" s="59">
        <f t="shared" si="47"/>
        <v>4.4981557922477736E-4</v>
      </c>
      <c r="J113" s="59">
        <f t="shared" si="47"/>
        <v>3.8300334738955503E-4</v>
      </c>
      <c r="K113" s="59">
        <f t="shared" si="47"/>
        <v>3.3921725015986879E-4</v>
      </c>
      <c r="L113" s="59">
        <f t="shared" si="47"/>
        <v>3.0819955076192109E-4</v>
      </c>
      <c r="M113" s="59">
        <f t="shared" si="47"/>
        <v>2.8767821210812043E-4</v>
      </c>
      <c r="N113" s="59">
        <f t="shared" si="47"/>
        <v>2.6865105867783301E-4</v>
      </c>
      <c r="O113" s="59">
        <f t="shared" si="47"/>
        <v>2.3440256534317037E-4</v>
      </c>
      <c r="P113" s="59">
        <f t="shared" si="47"/>
        <v>2.0364515772524456E-4</v>
      </c>
      <c r="Q113" s="59">
        <f t="shared" si="47"/>
        <v>1.7505799365601901E-4</v>
      </c>
      <c r="R113" s="60">
        <f t="shared" si="47"/>
        <v>1.4798340311671242E-4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4.3608343521411453E-3</v>
      </c>
      <c r="E114" s="59">
        <f t="shared" si="48"/>
        <v>5.038656901011314E-3</v>
      </c>
      <c r="F114" s="59">
        <f t="shared" si="48"/>
        <v>3.2123454901028434E-3</v>
      </c>
      <c r="G114" s="59">
        <f t="shared" si="48"/>
        <v>2.7586914088447282E-3</v>
      </c>
      <c r="H114" s="59">
        <f t="shared" si="48"/>
        <v>2.6936857807683193E-3</v>
      </c>
      <c r="I114" s="59">
        <f t="shared" si="48"/>
        <v>2.7263619955373488E-3</v>
      </c>
      <c r="J114" s="59">
        <f t="shared" si="48"/>
        <v>2.6742936599455239E-3</v>
      </c>
      <c r="K114" s="59">
        <f t="shared" si="48"/>
        <v>2.6727143043356375E-3</v>
      </c>
      <c r="L114" s="59">
        <f t="shared" si="48"/>
        <v>2.6967851943982008E-3</v>
      </c>
      <c r="M114" s="59">
        <f t="shared" si="48"/>
        <v>2.5627310143408288E-3</v>
      </c>
      <c r="N114" s="59">
        <f t="shared" si="48"/>
        <v>2.397685673972839E-3</v>
      </c>
      <c r="O114" s="59">
        <f t="shared" si="48"/>
        <v>2.3012735767058232E-3</v>
      </c>
      <c r="P114" s="59">
        <f t="shared" si="48"/>
        <v>2.3296158737782574E-3</v>
      </c>
      <c r="Q114" s="59">
        <f t="shared" si="48"/>
        <v>2.3257962676379159E-3</v>
      </c>
      <c r="R114" s="60">
        <f t="shared" si="48"/>
        <v>2.2057388491797877E-3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1.5939909234388874E-3</v>
      </c>
      <c r="E115" s="59">
        <f t="shared" si="49"/>
        <v>3.1328660053498839E-3</v>
      </c>
      <c r="F115" s="59">
        <f t="shared" si="49"/>
        <v>2.7530254497701943E-2</v>
      </c>
      <c r="G115" s="59">
        <f t="shared" si="49"/>
        <v>1.9367195988392857E-2</v>
      </c>
      <c r="H115" s="59">
        <f t="shared" si="49"/>
        <v>1.5344227348389101E-2</v>
      </c>
      <c r="I115" s="59">
        <f t="shared" si="49"/>
        <v>1.1776830557530841E-2</v>
      </c>
      <c r="J115" s="59">
        <f t="shared" si="49"/>
        <v>9.7546846254548559E-3</v>
      </c>
      <c r="K115" s="59">
        <f t="shared" si="49"/>
        <v>8.4569041553002183E-3</v>
      </c>
      <c r="L115" s="59">
        <f t="shared" si="49"/>
        <v>7.5347840370042409E-3</v>
      </c>
      <c r="M115" s="59">
        <f t="shared" si="49"/>
        <v>7.6387590583194345E-3</v>
      </c>
      <c r="N115" s="59">
        <f t="shared" si="49"/>
        <v>7.7721264631461055E-3</v>
      </c>
      <c r="O115" s="59">
        <f t="shared" si="49"/>
        <v>8.1452155768031512E-3</v>
      </c>
      <c r="P115" s="59">
        <f t="shared" si="49"/>
        <v>8.4899327745811028E-3</v>
      </c>
      <c r="Q115" s="59">
        <f t="shared" si="49"/>
        <v>8.7806739362295272E-3</v>
      </c>
      <c r="R115" s="60">
        <f t="shared" si="49"/>
        <v>9.0690476519139484E-3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2.6213602558786988E-2</v>
      </c>
      <c r="E116" s="59">
        <f t="shared" si="50"/>
        <v>2.4940536333420964E-2</v>
      </c>
      <c r="F116" s="59">
        <f t="shared" si="50"/>
        <v>2.1129212938332687E-2</v>
      </c>
      <c r="G116" s="59">
        <f t="shared" si="50"/>
        <v>1.620709918765724E-2</v>
      </c>
      <c r="H116" s="59">
        <f t="shared" si="50"/>
        <v>1.3604607815040319E-2</v>
      </c>
      <c r="I116" s="59">
        <f t="shared" si="50"/>
        <v>2.1177253934220812E-2</v>
      </c>
      <c r="J116" s="59">
        <f t="shared" si="50"/>
        <v>2.421840685935777E-2</v>
      </c>
      <c r="K116" s="59">
        <f t="shared" si="50"/>
        <v>2.5305841945602807E-2</v>
      </c>
      <c r="L116" s="59">
        <f t="shared" si="50"/>
        <v>2.5483913430403744E-2</v>
      </c>
      <c r="M116" s="59">
        <f t="shared" si="50"/>
        <v>3.9639611495590914E-2</v>
      </c>
      <c r="N116" s="59">
        <f t="shared" si="50"/>
        <v>5.173077073320486E-2</v>
      </c>
      <c r="O116" s="59">
        <f t="shared" si="50"/>
        <v>7.046464779485942E-2</v>
      </c>
      <c r="P116" s="59">
        <f t="shared" si="50"/>
        <v>8.4352448720425272E-2</v>
      </c>
      <c r="Q116" s="59">
        <f t="shared" si="50"/>
        <v>9.4911426108460761E-2</v>
      </c>
      <c r="R116" s="60">
        <f t="shared" si="50"/>
        <v>0.10268366886678536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8.737641387652045E-3</v>
      </c>
      <c r="E117" s="59">
        <f t="shared" si="51"/>
        <v>7.9935547704971573E-3</v>
      </c>
      <c r="F117" s="59">
        <f t="shared" si="51"/>
        <v>1.9563579744572299E-3</v>
      </c>
      <c r="G117" s="59">
        <f t="shared" si="51"/>
        <v>1.4978900986120944E-3</v>
      </c>
      <c r="H117" s="59">
        <f t="shared" si="51"/>
        <v>1.2557774523806293E-3</v>
      </c>
      <c r="I117" s="59">
        <f t="shared" si="51"/>
        <v>1.7795551156930772E-3</v>
      </c>
      <c r="J117" s="59">
        <f t="shared" si="51"/>
        <v>1.9790874058795318E-3</v>
      </c>
      <c r="K117" s="59">
        <f t="shared" si="51"/>
        <v>2.0404182437184087E-3</v>
      </c>
      <c r="L117" s="59">
        <f t="shared" si="51"/>
        <v>2.0386603134870118E-3</v>
      </c>
      <c r="M117" s="59">
        <f t="shared" si="51"/>
        <v>3.2717562751218027E-3</v>
      </c>
      <c r="N117" s="59">
        <f t="shared" si="51"/>
        <v>4.3253988309668086E-3</v>
      </c>
      <c r="O117" s="59">
        <f t="shared" si="51"/>
        <v>5.9602962407915737E-3</v>
      </c>
      <c r="P117" s="59">
        <f t="shared" si="51"/>
        <v>7.1730934626603408E-3</v>
      </c>
      <c r="Q117" s="59">
        <f t="shared" si="51"/>
        <v>8.0957547776633575E-3</v>
      </c>
      <c r="R117" s="60">
        <f t="shared" si="51"/>
        <v>8.7761548257467726E-3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0.95621382428551605</v>
      </c>
      <c r="E118" s="61">
        <f t="shared" ref="E118:R118" si="52">SUM(E111:E112)</f>
        <v>0.95614519416694821</v>
      </c>
      <c r="F118" s="61">
        <f t="shared" si="52"/>
        <v>0.9453840866966815</v>
      </c>
      <c r="G118" s="61">
        <f t="shared" si="52"/>
        <v>0.95953312619876663</v>
      </c>
      <c r="H118" s="61">
        <f t="shared" si="52"/>
        <v>0.96653828887121285</v>
      </c>
      <c r="I118" s="61">
        <f t="shared" si="52"/>
        <v>0.96209018281779324</v>
      </c>
      <c r="J118" s="61">
        <f t="shared" si="52"/>
        <v>0.96099052410197261</v>
      </c>
      <c r="K118" s="61">
        <f t="shared" si="52"/>
        <v>0.9611849041008832</v>
      </c>
      <c r="L118" s="61">
        <f t="shared" si="52"/>
        <v>0.961937657473945</v>
      </c>
      <c r="M118" s="61">
        <f t="shared" si="52"/>
        <v>0.94659946394451866</v>
      </c>
      <c r="N118" s="61">
        <f t="shared" si="52"/>
        <v>0.93350536724003153</v>
      </c>
      <c r="O118" s="61">
        <f t="shared" si="52"/>
        <v>0.91289416424549685</v>
      </c>
      <c r="P118" s="61">
        <f t="shared" si="52"/>
        <v>0.89745126401082986</v>
      </c>
      <c r="Q118" s="61">
        <f t="shared" si="52"/>
        <v>0.88571129091635259</v>
      </c>
      <c r="R118" s="62">
        <f t="shared" si="52"/>
        <v>0.87711740640325742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0.99999999999999989</v>
      </c>
      <c r="F119" s="45">
        <f t="shared" si="53"/>
        <v>1</v>
      </c>
      <c r="G119" s="45">
        <f t="shared" si="53"/>
        <v>1.0000000000000002</v>
      </c>
      <c r="H119" s="45">
        <f t="shared" si="53"/>
        <v>0.99999999999999989</v>
      </c>
      <c r="I119" s="45">
        <f t="shared" si="53"/>
        <v>1</v>
      </c>
      <c r="J119" s="45">
        <f t="shared" si="53"/>
        <v>0.99999999999999978</v>
      </c>
      <c r="K119" s="45">
        <f t="shared" si="53"/>
        <v>1.0000000000000002</v>
      </c>
      <c r="L119" s="45">
        <f t="shared" si="53"/>
        <v>1.0000000000000002</v>
      </c>
      <c r="M119" s="45">
        <f t="shared" si="53"/>
        <v>0.99999999999999967</v>
      </c>
      <c r="N119" s="45">
        <f t="shared" si="53"/>
        <v>0.99999999999999989</v>
      </c>
      <c r="O119" s="45">
        <f t="shared" si="53"/>
        <v>0.99999999999999989</v>
      </c>
      <c r="P119" s="45">
        <f t="shared" si="53"/>
        <v>1</v>
      </c>
      <c r="Q119" s="45">
        <f t="shared" si="53"/>
        <v>1.0000000000000002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127"/>
  <sheetViews>
    <sheetView zoomScale="55" zoomScaleNormal="55" workbookViewId="0">
      <selection activeCell="L1" sqref="L1:U27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21</v>
      </c>
      <c r="D4" t="s">
        <v>118</v>
      </c>
      <c r="E4" t="s">
        <v>119</v>
      </c>
      <c r="F4">
        <v>8.5</v>
      </c>
      <c r="G4">
        <v>8.5</v>
      </c>
      <c r="H4">
        <v>8.5</v>
      </c>
      <c r="I4">
        <v>8.5</v>
      </c>
      <c r="J4">
        <v>8.5</v>
      </c>
      <c r="K4">
        <v>8.4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</v>
      </c>
      <c r="AN4" s="77">
        <f t="shared" ref="AN4:AN5" si="0">G10</f>
        <v>2.4</v>
      </c>
      <c r="AP4" s="77">
        <f>H10</f>
        <v>2</v>
      </c>
      <c r="AQ4" s="77">
        <f>0.5*(AP4+AR4)</f>
        <v>1.7</v>
      </c>
      <c r="AR4" s="77">
        <f>I10</f>
        <v>1.4</v>
      </c>
      <c r="AT4" s="84">
        <f t="shared" ref="AT4:AW11" si="1">($AX$3-AT$3)/($AX$3-$AR$3)*$AR4+(AT$3-$AR$3)/($AX$3-$AR$3)*$AX4</f>
        <v>1.2399999999999998</v>
      </c>
      <c r="AU4" s="84">
        <f t="shared" si="1"/>
        <v>1.08</v>
      </c>
      <c r="AV4" s="84">
        <f t="shared" si="1"/>
        <v>0.91999999999999993</v>
      </c>
      <c r="AW4" s="84">
        <f t="shared" si="1"/>
        <v>0.76</v>
      </c>
      <c r="AX4" s="77">
        <f>J10</f>
        <v>0.6</v>
      </c>
    </row>
    <row r="5" spans="1:50" x14ac:dyDescent="0.35">
      <c r="A5" t="s">
        <v>11</v>
      </c>
      <c r="B5" t="s">
        <v>12</v>
      </c>
      <c r="C5" t="s">
        <v>21</v>
      </c>
      <c r="D5" t="s">
        <v>118</v>
      </c>
      <c r="E5" t="s">
        <v>119</v>
      </c>
      <c r="F5">
        <v>76.400000000000006</v>
      </c>
      <c r="G5">
        <v>87.5</v>
      </c>
      <c r="H5">
        <v>88.1</v>
      </c>
      <c r="I5">
        <v>89</v>
      </c>
      <c r="J5">
        <v>89.7</v>
      </c>
      <c r="K5">
        <v>90.3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0.7</v>
      </c>
      <c r="AN5" s="77">
        <f t="shared" si="0"/>
        <v>0.8</v>
      </c>
      <c r="AP5" s="77">
        <f>H11</f>
        <v>0.7</v>
      </c>
      <c r="AQ5" s="77">
        <f t="shared" ref="AQ5:AQ11" si="2">0.5*(AP5+AR5)</f>
        <v>0.6</v>
      </c>
      <c r="AR5" s="77">
        <f>I11</f>
        <v>0.5</v>
      </c>
      <c r="AT5" s="84">
        <f t="shared" si="1"/>
        <v>0.44000000000000006</v>
      </c>
      <c r="AU5" s="84">
        <f t="shared" si="1"/>
        <v>0.38</v>
      </c>
      <c r="AV5" s="84">
        <f t="shared" si="1"/>
        <v>0.32</v>
      </c>
      <c r="AW5" s="84">
        <f t="shared" si="1"/>
        <v>0.26</v>
      </c>
      <c r="AX5" s="77">
        <f>J11</f>
        <v>0.2</v>
      </c>
    </row>
    <row r="6" spans="1:50" x14ac:dyDescent="0.35">
      <c r="A6" t="s">
        <v>10</v>
      </c>
      <c r="B6" t="s">
        <v>12</v>
      </c>
      <c r="C6" t="s">
        <v>21</v>
      </c>
      <c r="D6" t="s">
        <v>118</v>
      </c>
      <c r="E6" t="s">
        <v>119</v>
      </c>
      <c r="F6">
        <v>11.4</v>
      </c>
      <c r="G6">
        <v>0.3</v>
      </c>
      <c r="H6">
        <v>0.2</v>
      </c>
      <c r="I6">
        <v>0.1</v>
      </c>
      <c r="J6">
        <v>0.3</v>
      </c>
      <c r="K6">
        <v>0.5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76.400000000000006</v>
      </c>
      <c r="AN6" s="77">
        <f t="shared" ref="AN6:AN8" si="3">G5</f>
        <v>87.5</v>
      </c>
      <c r="AP6" s="77">
        <f>H5</f>
        <v>88.1</v>
      </c>
      <c r="AQ6" s="77">
        <f t="shared" si="2"/>
        <v>88.55</v>
      </c>
      <c r="AR6" s="77">
        <f>I5</f>
        <v>89</v>
      </c>
      <c r="AT6" s="84">
        <f t="shared" si="1"/>
        <v>89.14</v>
      </c>
      <c r="AU6" s="84">
        <f t="shared" si="1"/>
        <v>89.28</v>
      </c>
      <c r="AV6" s="84">
        <f t="shared" si="1"/>
        <v>89.42</v>
      </c>
      <c r="AW6" s="84">
        <f t="shared" si="1"/>
        <v>89.56</v>
      </c>
      <c r="AX6" s="77">
        <f>J5</f>
        <v>89.7</v>
      </c>
    </row>
    <row r="7" spans="1:50" x14ac:dyDescent="0.35">
      <c r="A7" t="s">
        <v>45</v>
      </c>
      <c r="B7" t="s">
        <v>12</v>
      </c>
      <c r="C7" t="s">
        <v>21</v>
      </c>
      <c r="D7" t="s">
        <v>118</v>
      </c>
      <c r="E7" t="s">
        <v>119</v>
      </c>
      <c r="F7">
        <v>0.3</v>
      </c>
      <c r="G7">
        <v>0.3</v>
      </c>
      <c r="H7">
        <v>0.2</v>
      </c>
      <c r="I7">
        <v>0.2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11.4</v>
      </c>
      <c r="AN7" s="77">
        <f t="shared" si="3"/>
        <v>0.3</v>
      </c>
      <c r="AP7" s="77">
        <f>H6</f>
        <v>0.2</v>
      </c>
      <c r="AQ7" s="77">
        <f t="shared" si="2"/>
        <v>0.15000000000000002</v>
      </c>
      <c r="AR7" s="77">
        <f>I6</f>
        <v>0.1</v>
      </c>
      <c r="AT7" s="84">
        <f t="shared" si="1"/>
        <v>0.14000000000000001</v>
      </c>
      <c r="AU7" s="84">
        <f t="shared" si="1"/>
        <v>0.18</v>
      </c>
      <c r="AV7" s="84">
        <f t="shared" si="1"/>
        <v>0.22</v>
      </c>
      <c r="AW7" s="84">
        <f t="shared" si="1"/>
        <v>0.26</v>
      </c>
      <c r="AX7" s="77">
        <f>J6</f>
        <v>0.3</v>
      </c>
    </row>
    <row r="8" spans="1:50" x14ac:dyDescent="0.35">
      <c r="A8" t="s">
        <v>8</v>
      </c>
      <c r="B8" t="s">
        <v>12</v>
      </c>
      <c r="C8" t="s">
        <v>21</v>
      </c>
      <c r="D8" t="s">
        <v>118</v>
      </c>
      <c r="E8" t="s">
        <v>119</v>
      </c>
      <c r="F8">
        <v>0.6</v>
      </c>
      <c r="G8">
        <v>0</v>
      </c>
      <c r="H8">
        <v>0.1</v>
      </c>
      <c r="I8">
        <v>0.1</v>
      </c>
      <c r="J8">
        <v>0.1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0.3</v>
      </c>
      <c r="AN8" s="77">
        <f t="shared" si="3"/>
        <v>0.3</v>
      </c>
      <c r="AP8" s="77">
        <f>H7</f>
        <v>0.2</v>
      </c>
      <c r="AQ8" s="77">
        <f t="shared" si="2"/>
        <v>0.2</v>
      </c>
      <c r="AR8" s="77">
        <f>I7</f>
        <v>0.2</v>
      </c>
      <c r="AT8" s="84">
        <f t="shared" si="1"/>
        <v>0.18000000000000005</v>
      </c>
      <c r="AU8" s="84">
        <f t="shared" si="1"/>
        <v>0.16</v>
      </c>
      <c r="AV8" s="84">
        <f t="shared" si="1"/>
        <v>0.14000000000000001</v>
      </c>
      <c r="AW8" s="84">
        <f t="shared" si="1"/>
        <v>0.12000000000000002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21</v>
      </c>
      <c r="D9" t="s">
        <v>118</v>
      </c>
      <c r="E9" t="s">
        <v>119</v>
      </c>
      <c r="F9">
        <v>0.2</v>
      </c>
      <c r="G9">
        <v>0.2</v>
      </c>
      <c r="H9">
        <v>0.2</v>
      </c>
      <c r="I9">
        <v>0.2</v>
      </c>
      <c r="J9">
        <v>0.4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0.2</v>
      </c>
      <c r="AN9" s="77">
        <f t="shared" ref="AN9" si="4">G9</f>
        <v>0.2</v>
      </c>
      <c r="AP9" s="77">
        <f>H9</f>
        <v>0.2</v>
      </c>
      <c r="AQ9" s="77">
        <f t="shared" si="2"/>
        <v>0.2</v>
      </c>
      <c r="AR9" s="77">
        <f>I9</f>
        <v>0.2</v>
      </c>
      <c r="AT9" s="84">
        <f t="shared" si="1"/>
        <v>0.24000000000000005</v>
      </c>
      <c r="AU9" s="84">
        <f t="shared" si="1"/>
        <v>0.28000000000000003</v>
      </c>
      <c r="AV9" s="84">
        <f t="shared" si="1"/>
        <v>0.32</v>
      </c>
      <c r="AW9" s="84">
        <f t="shared" si="1"/>
        <v>0.3600000000000001</v>
      </c>
      <c r="AX9" s="77">
        <f>J9</f>
        <v>0.4</v>
      </c>
    </row>
    <row r="10" spans="1:50" x14ac:dyDescent="0.35">
      <c r="A10" t="s">
        <v>80</v>
      </c>
      <c r="B10" t="s">
        <v>12</v>
      </c>
      <c r="C10" t="s">
        <v>21</v>
      </c>
      <c r="D10" t="s">
        <v>118</v>
      </c>
      <c r="E10" t="s">
        <v>119</v>
      </c>
      <c r="F10">
        <v>2</v>
      </c>
      <c r="G10">
        <v>2.4</v>
      </c>
      <c r="H10">
        <v>2</v>
      </c>
      <c r="I10">
        <v>1.4</v>
      </c>
      <c r="J10">
        <v>0.6</v>
      </c>
      <c r="K10">
        <v>0.6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0.6</v>
      </c>
      <c r="AN10" s="77">
        <f t="shared" ref="AN10" si="5">G8</f>
        <v>0</v>
      </c>
      <c r="AP10" s="77">
        <f>H8</f>
        <v>0.1</v>
      </c>
      <c r="AQ10" s="77">
        <f t="shared" si="2"/>
        <v>0.1</v>
      </c>
      <c r="AR10" s="77">
        <f>I8</f>
        <v>0.1</v>
      </c>
      <c r="AT10" s="84">
        <f t="shared" si="1"/>
        <v>0.10000000000000002</v>
      </c>
      <c r="AU10" s="84">
        <f t="shared" si="1"/>
        <v>0.1</v>
      </c>
      <c r="AV10" s="84">
        <f t="shared" si="1"/>
        <v>0.1</v>
      </c>
      <c r="AW10" s="84">
        <f t="shared" si="1"/>
        <v>0.10000000000000002</v>
      </c>
      <c r="AX10" s="77">
        <f>J8</f>
        <v>0.1</v>
      </c>
    </row>
    <row r="11" spans="1:50" x14ac:dyDescent="0.35">
      <c r="A11" t="s">
        <v>81</v>
      </c>
      <c r="B11" t="s">
        <v>12</v>
      </c>
      <c r="C11" t="s">
        <v>21</v>
      </c>
      <c r="D11" t="s">
        <v>118</v>
      </c>
      <c r="E11" t="s">
        <v>119</v>
      </c>
      <c r="F11">
        <v>0.7</v>
      </c>
      <c r="G11">
        <v>0.8</v>
      </c>
      <c r="H11">
        <v>0.7</v>
      </c>
      <c r="I11">
        <v>0.5</v>
      </c>
      <c r="J11">
        <v>0.2</v>
      </c>
      <c r="K11">
        <v>0.2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8.5</v>
      </c>
      <c r="AN11" s="77">
        <f t="shared" ref="AN11" si="6">G4</f>
        <v>8.5</v>
      </c>
      <c r="AP11" s="77">
        <f>H4</f>
        <v>8.5</v>
      </c>
      <c r="AQ11" s="77">
        <f t="shared" si="2"/>
        <v>8.5</v>
      </c>
      <c r="AR11" s="77">
        <f>I4</f>
        <v>8.5</v>
      </c>
      <c r="AT11" s="84">
        <f t="shared" si="1"/>
        <v>8.5</v>
      </c>
      <c r="AU11" s="84">
        <f t="shared" si="1"/>
        <v>8.5</v>
      </c>
      <c r="AV11" s="84">
        <f t="shared" si="1"/>
        <v>8.5</v>
      </c>
      <c r="AW11" s="84">
        <f t="shared" si="1"/>
        <v>8.5</v>
      </c>
      <c r="AX11" s="77">
        <f>J4</f>
        <v>8.5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100.10000000000001</v>
      </c>
      <c r="G12" s="28">
        <f t="shared" si="7"/>
        <v>100</v>
      </c>
      <c r="H12" s="28">
        <f t="shared" si="7"/>
        <v>100</v>
      </c>
      <c r="I12" s="28">
        <f t="shared" si="7"/>
        <v>100</v>
      </c>
      <c r="J12" s="28">
        <f t="shared" si="7"/>
        <v>99.899999999999991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21</v>
      </c>
      <c r="D17" t="s">
        <v>118</v>
      </c>
      <c r="E17" t="s">
        <v>119</v>
      </c>
      <c r="F17">
        <v>8.5</v>
      </c>
      <c r="G17">
        <v>8.5</v>
      </c>
      <c r="H17">
        <v>9.3000000000000007</v>
      </c>
      <c r="I17">
        <v>10.9</v>
      </c>
      <c r="J17">
        <v>15</v>
      </c>
      <c r="K17">
        <v>19.100000000000001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</v>
      </c>
      <c r="AM17" s="77">
        <f>0.5*(AL17+AN17)</f>
        <v>2.2000000000000002</v>
      </c>
      <c r="AN17" s="77">
        <f t="shared" ref="AN17:AN18" si="8">G23</f>
        <v>2.4</v>
      </c>
      <c r="AO17" s="77">
        <f>0.5*(AN17+AP17)</f>
        <v>2.3499999999999996</v>
      </c>
      <c r="AP17" s="77">
        <f>H23</f>
        <v>2.2999999999999998</v>
      </c>
      <c r="AQ17" s="77">
        <f>0.5*(AP17+AR17)</f>
        <v>2.15</v>
      </c>
      <c r="AR17" s="77">
        <f>I23</f>
        <v>2</v>
      </c>
      <c r="AS17" s="77">
        <f>AR42</f>
        <v>2.7</v>
      </c>
      <c r="AT17" s="84">
        <f t="shared" ref="AT17:AW24" si="9">($AX$3-AT$3)/($AX$3-$AR$3)*$AR17+(AT$3-$AR$3)/($AX$3-$AR$3)*$AX17</f>
        <v>1.86</v>
      </c>
      <c r="AU17" s="84">
        <f t="shared" si="9"/>
        <v>1.72</v>
      </c>
      <c r="AV17" s="84">
        <f t="shared" si="9"/>
        <v>1.58</v>
      </c>
      <c r="AW17" s="84">
        <f t="shared" si="9"/>
        <v>1.44</v>
      </c>
      <c r="AX17" s="77">
        <f>J23</f>
        <v>1.3</v>
      </c>
    </row>
    <row r="18" spans="1:50" x14ac:dyDescent="0.35">
      <c r="A18" t="s">
        <v>11</v>
      </c>
      <c r="B18" t="s">
        <v>12</v>
      </c>
      <c r="C18" t="s">
        <v>21</v>
      </c>
      <c r="D18" t="s">
        <v>118</v>
      </c>
      <c r="E18" t="s">
        <v>119</v>
      </c>
      <c r="F18">
        <v>76.400000000000006</v>
      </c>
      <c r="G18">
        <v>87.5</v>
      </c>
      <c r="H18">
        <v>86.7</v>
      </c>
      <c r="I18">
        <v>85.2</v>
      </c>
      <c r="J18">
        <v>81.5</v>
      </c>
      <c r="K18">
        <v>77.7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0.7</v>
      </c>
      <c r="AM18" s="77">
        <f>0.5*(AL18+AN18)</f>
        <v>0.75</v>
      </c>
      <c r="AN18" s="77">
        <f t="shared" si="8"/>
        <v>0.8</v>
      </c>
      <c r="AO18" s="77">
        <f>0.5*(AN18+AP18)</f>
        <v>0.8</v>
      </c>
      <c r="AP18" s="77">
        <f>H24</f>
        <v>0.8</v>
      </c>
      <c r="AQ18" s="77">
        <f t="shared" ref="AQ18:AQ24" si="10">0.5*(AP18+AR18)</f>
        <v>0.75</v>
      </c>
      <c r="AR18" s="77">
        <f>I24</f>
        <v>0.7</v>
      </c>
      <c r="AT18" s="84">
        <f t="shared" si="9"/>
        <v>0.6399999999999999</v>
      </c>
      <c r="AU18" s="84">
        <f t="shared" si="9"/>
        <v>0.58000000000000007</v>
      </c>
      <c r="AV18" s="84">
        <f t="shared" si="9"/>
        <v>0.52</v>
      </c>
      <c r="AW18" s="84">
        <f t="shared" si="9"/>
        <v>0.46000000000000008</v>
      </c>
      <c r="AX18" s="77">
        <f>J24</f>
        <v>0.4</v>
      </c>
    </row>
    <row r="19" spans="1:50" x14ac:dyDescent="0.35">
      <c r="A19" t="s">
        <v>10</v>
      </c>
      <c r="B19" t="s">
        <v>12</v>
      </c>
      <c r="C19" t="s">
        <v>21</v>
      </c>
      <c r="D19" t="s">
        <v>118</v>
      </c>
      <c r="E19" t="s">
        <v>119</v>
      </c>
      <c r="F19">
        <v>11.4</v>
      </c>
      <c r="G19">
        <v>0.3</v>
      </c>
      <c r="H19">
        <v>0.4</v>
      </c>
      <c r="I19">
        <v>0.7</v>
      </c>
      <c r="J19">
        <v>1.5</v>
      </c>
      <c r="K19">
        <v>2.2999999999999998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76.400000000000006</v>
      </c>
      <c r="AM19" s="85">
        <f>AL43</f>
        <v>61.777561923263718</v>
      </c>
      <c r="AN19" s="77">
        <f t="shared" ref="AN19:AN21" si="11">G18</f>
        <v>87.5</v>
      </c>
      <c r="AO19" s="85">
        <f>AN43</f>
        <v>58.361609306834701</v>
      </c>
      <c r="AP19" s="77">
        <f>H18</f>
        <v>86.7</v>
      </c>
      <c r="AQ19" s="77">
        <f t="shared" si="10"/>
        <v>85.95</v>
      </c>
      <c r="AR19" s="77">
        <f>I18</f>
        <v>85.2</v>
      </c>
      <c r="AS19" s="85">
        <f>AR43</f>
        <v>52.58033106134372</v>
      </c>
      <c r="AT19" s="84">
        <f t="shared" si="9"/>
        <v>84.460000000000008</v>
      </c>
      <c r="AU19" s="84">
        <f t="shared" si="9"/>
        <v>83.72</v>
      </c>
      <c r="AV19" s="84">
        <f t="shared" si="9"/>
        <v>82.98</v>
      </c>
      <c r="AW19" s="84">
        <f t="shared" si="9"/>
        <v>82.240000000000009</v>
      </c>
      <c r="AX19" s="77">
        <f>J18</f>
        <v>81.5</v>
      </c>
    </row>
    <row r="20" spans="1:50" x14ac:dyDescent="0.35">
      <c r="A20" t="s">
        <v>45</v>
      </c>
      <c r="B20" t="s">
        <v>12</v>
      </c>
      <c r="C20" t="s">
        <v>21</v>
      </c>
      <c r="D20" t="s">
        <v>118</v>
      </c>
      <c r="E20" t="s">
        <v>119</v>
      </c>
      <c r="F20">
        <v>0.3</v>
      </c>
      <c r="G20">
        <v>0.3</v>
      </c>
      <c r="H20">
        <v>0.3</v>
      </c>
      <c r="I20">
        <v>0.2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11.4</v>
      </c>
      <c r="AM20" s="85">
        <f>AL44</f>
        <v>6.7994171928120446</v>
      </c>
      <c r="AN20" s="77">
        <f t="shared" si="11"/>
        <v>0.3</v>
      </c>
      <c r="AO20" s="85">
        <f>AN44</f>
        <v>6.2045564711585071</v>
      </c>
      <c r="AP20" s="77">
        <f>H19</f>
        <v>0.4</v>
      </c>
      <c r="AQ20" s="77">
        <f t="shared" si="10"/>
        <v>0.55000000000000004</v>
      </c>
      <c r="AR20" s="77">
        <f>I19</f>
        <v>0.7</v>
      </c>
      <c r="AS20" s="85">
        <f>AR44</f>
        <v>4.8685491723466408</v>
      </c>
      <c r="AT20" s="84">
        <f t="shared" si="9"/>
        <v>0.86</v>
      </c>
      <c r="AU20" s="84">
        <f t="shared" si="9"/>
        <v>1.02</v>
      </c>
      <c r="AV20" s="84">
        <f t="shared" si="9"/>
        <v>1.18</v>
      </c>
      <c r="AW20" s="84">
        <f t="shared" si="9"/>
        <v>1.34</v>
      </c>
      <c r="AX20" s="77">
        <f>J19</f>
        <v>1.5</v>
      </c>
    </row>
    <row r="21" spans="1:50" ht="15" thickBot="1" x14ac:dyDescent="0.4">
      <c r="A21" t="s">
        <v>8</v>
      </c>
      <c r="B21" t="s">
        <v>12</v>
      </c>
      <c r="C21" t="s">
        <v>21</v>
      </c>
      <c r="D21" t="s">
        <v>118</v>
      </c>
      <c r="E21" t="s">
        <v>119</v>
      </c>
      <c r="F21">
        <v>0.6</v>
      </c>
      <c r="G21">
        <v>0</v>
      </c>
      <c r="H21">
        <v>0</v>
      </c>
      <c r="I21">
        <v>0</v>
      </c>
      <c r="J21">
        <v>0</v>
      </c>
      <c r="K21"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0.3</v>
      </c>
      <c r="AM21" s="85">
        <f>AL45</f>
        <v>8.742107819329771</v>
      </c>
      <c r="AN21" s="77">
        <f t="shared" si="11"/>
        <v>0.3</v>
      </c>
      <c r="AO21" s="85">
        <f>AN45</f>
        <v>8.6282113427047982</v>
      </c>
      <c r="AP21" s="77">
        <f>H20</f>
        <v>0.3</v>
      </c>
      <c r="AQ21" s="77">
        <f t="shared" si="10"/>
        <v>0.25</v>
      </c>
      <c r="AR21" s="77">
        <f>I20</f>
        <v>0.2</v>
      </c>
      <c r="AS21" s="85">
        <f>AR45</f>
        <v>7.5949367088607591</v>
      </c>
      <c r="AT21" s="84">
        <f t="shared" si="9"/>
        <v>0.18000000000000005</v>
      </c>
      <c r="AU21" s="84">
        <f t="shared" si="9"/>
        <v>0.16</v>
      </c>
      <c r="AV21" s="84">
        <f t="shared" si="9"/>
        <v>0.14000000000000001</v>
      </c>
      <c r="AW21" s="84">
        <f t="shared" si="9"/>
        <v>0.12000000000000002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21</v>
      </c>
      <c r="D22" t="s">
        <v>118</v>
      </c>
      <c r="E22" t="s">
        <v>119</v>
      </c>
      <c r="F22">
        <v>0.2</v>
      </c>
      <c r="G22">
        <v>0.2</v>
      </c>
      <c r="H22">
        <v>0.2</v>
      </c>
      <c r="I22">
        <v>0.1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0.2</v>
      </c>
      <c r="AN22" s="77">
        <f t="shared" ref="AN22" si="12">G22</f>
        <v>0.2</v>
      </c>
      <c r="AP22" s="77">
        <f>H22</f>
        <v>0.2</v>
      </c>
      <c r="AQ22" s="77">
        <f t="shared" si="10"/>
        <v>0.15000000000000002</v>
      </c>
      <c r="AR22" s="77">
        <f>I22</f>
        <v>0.1</v>
      </c>
      <c r="AT22" s="84">
        <f t="shared" si="9"/>
        <v>0.10000000000000002</v>
      </c>
      <c r="AU22" s="84">
        <f t="shared" si="9"/>
        <v>0.1</v>
      </c>
      <c r="AV22" s="84">
        <f t="shared" si="9"/>
        <v>0.1</v>
      </c>
      <c r="AW22" s="84">
        <f t="shared" si="9"/>
        <v>0.10000000000000002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21</v>
      </c>
      <c r="D23" t="s">
        <v>118</v>
      </c>
      <c r="E23" t="s">
        <v>119</v>
      </c>
      <c r="F23">
        <v>2</v>
      </c>
      <c r="G23">
        <v>2.4</v>
      </c>
      <c r="H23">
        <v>2.2999999999999998</v>
      </c>
      <c r="I23">
        <v>2</v>
      </c>
      <c r="J23">
        <v>1.3</v>
      </c>
      <c r="K23">
        <v>0.6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0.6</v>
      </c>
      <c r="AM23" s="85">
        <f>AL46</f>
        <v>19.815444390480813</v>
      </c>
      <c r="AN23" s="77">
        <f t="shared" ref="AN23" si="13">G21</f>
        <v>0</v>
      </c>
      <c r="AO23" s="85">
        <f>AN46</f>
        <v>23.848763936015509</v>
      </c>
      <c r="AP23" s="77">
        <f>H21</f>
        <v>0</v>
      </c>
      <c r="AQ23" s="77">
        <f t="shared" si="10"/>
        <v>0</v>
      </c>
      <c r="AR23" s="77">
        <f>I21</f>
        <v>0</v>
      </c>
      <c r="AS23" s="85">
        <f>AR46</f>
        <v>32.327166504381701</v>
      </c>
      <c r="AT23" s="84">
        <f t="shared" si="9"/>
        <v>0</v>
      </c>
      <c r="AU23" s="84">
        <f t="shared" si="9"/>
        <v>0</v>
      </c>
      <c r="AV23" s="84">
        <f t="shared" si="9"/>
        <v>0</v>
      </c>
      <c r="AW23" s="84">
        <f t="shared" si="9"/>
        <v>0</v>
      </c>
      <c r="AX23" s="77">
        <f>J21</f>
        <v>0</v>
      </c>
    </row>
    <row r="24" spans="1:50" x14ac:dyDescent="0.35">
      <c r="A24" t="s">
        <v>81</v>
      </c>
      <c r="B24" t="s">
        <v>12</v>
      </c>
      <c r="C24" t="s">
        <v>21</v>
      </c>
      <c r="D24" t="s">
        <v>118</v>
      </c>
      <c r="E24" t="s">
        <v>119</v>
      </c>
      <c r="F24">
        <v>0.7</v>
      </c>
      <c r="G24">
        <v>0.8</v>
      </c>
      <c r="H24">
        <v>0.8</v>
      </c>
      <c r="I24">
        <v>0.7</v>
      </c>
      <c r="J24">
        <v>0.4</v>
      </c>
      <c r="K24">
        <v>0.2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8.5</v>
      </c>
      <c r="AN24" s="77">
        <f t="shared" ref="AN24" si="14">G17</f>
        <v>8.5</v>
      </c>
      <c r="AP24" s="77">
        <f>H17</f>
        <v>9.3000000000000007</v>
      </c>
      <c r="AQ24" s="77">
        <f t="shared" si="10"/>
        <v>10.100000000000001</v>
      </c>
      <c r="AR24" s="77">
        <f>I17</f>
        <v>10.9</v>
      </c>
      <c r="AS24" s="85"/>
      <c r="AT24" s="84">
        <f t="shared" si="9"/>
        <v>11.72</v>
      </c>
      <c r="AU24" s="84">
        <f t="shared" si="9"/>
        <v>12.54</v>
      </c>
      <c r="AV24" s="84">
        <f t="shared" si="9"/>
        <v>13.36</v>
      </c>
      <c r="AW24" s="84">
        <f t="shared" si="9"/>
        <v>14.18</v>
      </c>
      <c r="AX24" s="77">
        <f>J17</f>
        <v>15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100.10000000000001</v>
      </c>
      <c r="G25" s="28">
        <f t="shared" si="15"/>
        <v>100</v>
      </c>
      <c r="H25" s="28">
        <f t="shared" si="15"/>
        <v>100</v>
      </c>
      <c r="I25" s="28">
        <f t="shared" si="15"/>
        <v>99.800000000000011</v>
      </c>
      <c r="J25" s="28">
        <f t="shared" si="15"/>
        <v>99.899999999999991</v>
      </c>
      <c r="K25" s="28">
        <f t="shared" si="15"/>
        <v>99.9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L28" s="77"/>
      <c r="M28" s="77"/>
      <c r="N28" s="77"/>
      <c r="O28" s="77"/>
      <c r="P28" s="77"/>
      <c r="Q28" s="77"/>
      <c r="R28" s="77"/>
      <c r="S28" s="77"/>
      <c r="T28" s="77"/>
      <c r="U28" s="77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ESC</v>
      </c>
      <c r="D30" s="5" t="s">
        <v>14</v>
      </c>
      <c r="E30" s="5" t="s">
        <v>15</v>
      </c>
      <c r="F30" s="5">
        <f t="shared" ref="F30:K36" si="16">F18-F5</f>
        <v>1.6</v>
      </c>
      <c r="G30" s="75">
        <f t="shared" si="16"/>
        <v>0</v>
      </c>
      <c r="H30" s="75">
        <f t="shared" si="16"/>
        <v>0</v>
      </c>
      <c r="I30" s="75">
        <f t="shared" si="16"/>
        <v>0</v>
      </c>
      <c r="J30" s="75">
        <f t="shared" si="16"/>
        <v>-0.2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ESC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-0.19999999999999998</v>
      </c>
      <c r="J31" s="75">
        <f t="shared" si="16"/>
        <v>-0.4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ESC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9.9999999999999978E-2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ESC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0.3</v>
      </c>
      <c r="I33" s="75">
        <f t="shared" si="16"/>
        <v>0.8</v>
      </c>
      <c r="J33" s="75">
        <f t="shared" si="16"/>
        <v>1.4</v>
      </c>
      <c r="K33" s="75">
        <f t="shared" si="16"/>
        <v>2.1999999999999997</v>
      </c>
    </row>
    <row r="34" spans="1:46" x14ac:dyDescent="0.35">
      <c r="A34" s="5" t="s">
        <v>11</v>
      </c>
      <c r="B34" s="5" t="s">
        <v>53</v>
      </c>
      <c r="C34" s="5" t="str">
        <f>C6</f>
        <v>ESC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-0.70000000000000284</v>
      </c>
      <c r="I34" s="75">
        <f t="shared" si="16"/>
        <v>-1.5999999999999943</v>
      </c>
      <c r="J34" s="75">
        <f t="shared" si="16"/>
        <v>-2.1999999999999886</v>
      </c>
      <c r="K34" s="75">
        <f t="shared" si="16"/>
        <v>-2.5999999999999943</v>
      </c>
    </row>
    <row r="35" spans="1:46" x14ac:dyDescent="0.35">
      <c r="A35" s="33" t="s">
        <v>80</v>
      </c>
      <c r="B35" s="5" t="s">
        <v>53</v>
      </c>
      <c r="C35" s="5" t="str">
        <f>C5</f>
        <v>ESC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0.10000000000000009</v>
      </c>
      <c r="I35" s="75">
        <f t="shared" si="16"/>
        <v>0.19999999999999996</v>
      </c>
      <c r="J35" s="75">
        <f t="shared" si="16"/>
        <v>0.3</v>
      </c>
      <c r="K35" s="75">
        <f t="shared" si="16"/>
        <v>9.9999999999999978E-2</v>
      </c>
    </row>
    <row r="36" spans="1:46" x14ac:dyDescent="0.35">
      <c r="A36" s="10" t="s">
        <v>81</v>
      </c>
      <c r="B36" s="10" t="s">
        <v>53</v>
      </c>
      <c r="C36" s="10" t="str">
        <f>C10</f>
        <v>ESC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0.29999999999999982</v>
      </c>
      <c r="I36" s="10">
        <f t="shared" si="16"/>
        <v>0.70000000000000018</v>
      </c>
      <c r="J36" s="10">
        <f t="shared" si="16"/>
        <v>0.8</v>
      </c>
      <c r="K36" s="10">
        <f t="shared" si="16"/>
        <v>0.20000000000000007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1.6</v>
      </c>
      <c r="G37" s="2">
        <f t="shared" ref="G37" si="17">SUM(G30:G36)</f>
        <v>0</v>
      </c>
      <c r="H37" s="2">
        <f t="shared" ref="H37" si="18">SUM(H30:H36)</f>
        <v>-2.9420910152566648E-15</v>
      </c>
      <c r="I37" s="2">
        <f t="shared" ref="I37" si="19">SUM(I30:I36)</f>
        <v>5.8841820305133297E-15</v>
      </c>
      <c r="J37" s="2">
        <f t="shared" ref="J37" si="20">SUM(J30:J36)</f>
        <v>-0.29999999999998872</v>
      </c>
      <c r="K37" s="2">
        <f>SUM(K30:K36)</f>
        <v>-9.9999999999994538E-2</v>
      </c>
    </row>
    <row r="39" spans="1:46" ht="21" x14ac:dyDescent="0.5">
      <c r="A39" s="32" t="s">
        <v>59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21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2.95</v>
      </c>
      <c r="AN42" s="77">
        <f>0.5*(AN17+AP17+AN18+AP18)</f>
        <v>3.1499999999999995</v>
      </c>
      <c r="AR42" s="77">
        <f>AR17+AR18</f>
        <v>2.7</v>
      </c>
    </row>
    <row r="43" spans="1:46" x14ac:dyDescent="0.35">
      <c r="A43" t="s">
        <v>9</v>
      </c>
      <c r="B43" t="s">
        <v>12</v>
      </c>
      <c r="C43" t="s">
        <v>21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61.777561923263718</v>
      </c>
      <c r="AM43" s="85"/>
      <c r="AN43" s="85">
        <f>100*G45/(100+AN$42)</f>
        <v>58.361609306834701</v>
      </c>
      <c r="AO43" s="85"/>
      <c r="AR43" s="85">
        <f>100*I45/(100+AR$42)</f>
        <v>52.58033106134372</v>
      </c>
    </row>
    <row r="44" spans="1:46" x14ac:dyDescent="0.35">
      <c r="A44" t="s">
        <v>10</v>
      </c>
      <c r="B44" t="s">
        <v>12</v>
      </c>
      <c r="C44" t="s">
        <v>21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6.7994171928120446</v>
      </c>
      <c r="AM44" s="85"/>
      <c r="AN44" s="85">
        <f>100*G44/(100+AN$42)</f>
        <v>6.2045564711585071</v>
      </c>
      <c r="AO44" s="85"/>
      <c r="AR44" s="85">
        <f>100*I44/(100+AR$42)</f>
        <v>4.8685491723466408</v>
      </c>
    </row>
    <row r="45" spans="1:46" x14ac:dyDescent="0.35">
      <c r="A45" t="s">
        <v>11</v>
      </c>
      <c r="B45" t="s">
        <v>12</v>
      </c>
      <c r="C45" t="s">
        <v>21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8.742107819329771</v>
      </c>
      <c r="AM45" s="85"/>
      <c r="AN45" s="85">
        <f>100*G43/(100+AN$42)</f>
        <v>8.6282113427047982</v>
      </c>
      <c r="AO45" s="85"/>
      <c r="AR45" s="85">
        <f>100*I43/(100+AR$42)</f>
        <v>7.5949367088607591</v>
      </c>
    </row>
    <row r="46" spans="1:46" x14ac:dyDescent="0.35">
      <c r="AK46" s="77" t="s">
        <v>137</v>
      </c>
      <c r="AL46" s="85">
        <f>100*F42/(100+AL$42)</f>
        <v>19.815444390480813</v>
      </c>
      <c r="AM46" s="85"/>
      <c r="AN46" s="85">
        <f>100*G42/(100+AN$42)</f>
        <v>23.848763936015509</v>
      </c>
      <c r="AO46" s="85"/>
      <c r="AR46" s="85">
        <f>100*I42/(100+AR$42)</f>
        <v>32.327166504381701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0.60044403402699797</v>
      </c>
      <c r="E57">
        <v>0.57335220902062201</v>
      </c>
      <c r="F57">
        <v>0.574873895226645</v>
      </c>
      <c r="G57">
        <v>0.59462199794711201</v>
      </c>
      <c r="H57">
        <v>0.61456602823491902</v>
      </c>
      <c r="I57">
        <v>0.63674459299928499</v>
      </c>
      <c r="J57">
        <v>0.65972544345845896</v>
      </c>
      <c r="K57">
        <v>0.68502604350533303</v>
      </c>
      <c r="L57">
        <v>0.71367871372888603</v>
      </c>
      <c r="M57">
        <v>0.74659881672107498</v>
      </c>
      <c r="N57">
        <v>0.78380328679785005</v>
      </c>
      <c r="O57">
        <v>0.865651380159003</v>
      </c>
      <c r="P57">
        <v>0.95177905653690997</v>
      </c>
      <c r="Q57">
        <v>1.04651828195375</v>
      </c>
      <c r="R57">
        <v>1.15114661870012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0.44803335790985099</v>
      </c>
      <c r="E58">
        <v>0.42566063956205902</v>
      </c>
      <c r="F58">
        <v>0.43805590346032502</v>
      </c>
      <c r="G58">
        <v>0.46365309622040801</v>
      </c>
      <c r="H58">
        <v>0.48368856082615902</v>
      </c>
      <c r="I58">
        <v>0.504597518191373</v>
      </c>
      <c r="J58">
        <v>0.52778738240619605</v>
      </c>
      <c r="K58">
        <v>0.55472939194524695</v>
      </c>
      <c r="L58">
        <v>0.58544428889162603</v>
      </c>
      <c r="M58">
        <v>0.62082818482028701</v>
      </c>
      <c r="N58">
        <v>0.66076642160657395</v>
      </c>
      <c r="O58">
        <v>0.749061098447521</v>
      </c>
      <c r="P58">
        <v>0.84191825963093703</v>
      </c>
      <c r="Q58">
        <v>0.94413790616222903</v>
      </c>
      <c r="R58">
        <v>1.0574227488296799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0.46329931980171402</v>
      </c>
      <c r="E59">
        <v>0.44820847698793798</v>
      </c>
      <c r="F59">
        <v>0.45631244897531498</v>
      </c>
      <c r="G59">
        <v>0.48242125472445402</v>
      </c>
      <c r="H59">
        <v>0.50177444591703202</v>
      </c>
      <c r="I59">
        <v>0.51754788744131597</v>
      </c>
      <c r="J59">
        <v>0.53527043850449596</v>
      </c>
      <c r="K59">
        <v>0.55720406096279695</v>
      </c>
      <c r="L59">
        <v>0.582861176895352</v>
      </c>
      <c r="M59">
        <v>0.61173758191891603</v>
      </c>
      <c r="N59">
        <v>0.64384485087336796</v>
      </c>
      <c r="O59">
        <v>0.71517444521200901</v>
      </c>
      <c r="P59">
        <v>0.79040416168879202</v>
      </c>
      <c r="Q59">
        <v>0.87320660057096799</v>
      </c>
      <c r="R59">
        <v>0.96481608492599302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0.29337191599961199</v>
      </c>
      <c r="E60">
        <v>0.27434041670762899</v>
      </c>
      <c r="F60">
        <v>0.26239041963229298</v>
      </c>
      <c r="G60">
        <v>0.26955575484900601</v>
      </c>
      <c r="H60">
        <v>0.27358357771761799</v>
      </c>
      <c r="I60">
        <v>0.26848176542519903</v>
      </c>
      <c r="J60">
        <v>0.27242126224461999</v>
      </c>
      <c r="K60">
        <v>0.28125339667231702</v>
      </c>
      <c r="L60">
        <v>0.29119938558094499</v>
      </c>
      <c r="M60">
        <v>0.30367347903768299</v>
      </c>
      <c r="N60">
        <v>0.31509091734809402</v>
      </c>
      <c r="O60">
        <v>0.33868088038676802</v>
      </c>
      <c r="P60">
        <v>0.36331023157853498</v>
      </c>
      <c r="Q60">
        <v>0.38855218297842697</v>
      </c>
      <c r="R60">
        <v>0.41558306701103398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0.34326500873589799</v>
      </c>
      <c r="E61">
        <v>0.33845352483681101</v>
      </c>
      <c r="F61">
        <v>0.34086928825820301</v>
      </c>
      <c r="G61">
        <v>0.35559685417796399</v>
      </c>
      <c r="H61">
        <v>0.36434831298597697</v>
      </c>
      <c r="I61">
        <v>0.36789663837143399</v>
      </c>
      <c r="J61">
        <v>0.37223713291238197</v>
      </c>
      <c r="K61">
        <v>0.379137637511753</v>
      </c>
      <c r="L61">
        <v>0.38776737146645002</v>
      </c>
      <c r="M61">
        <v>0.39724169167671203</v>
      </c>
      <c r="N61">
        <v>0.40761044114670297</v>
      </c>
      <c r="O61">
        <v>0.43148239007510902</v>
      </c>
      <c r="P61">
        <v>0.45697337515820602</v>
      </c>
      <c r="Q61">
        <v>0.48504519031086302</v>
      </c>
      <c r="R61">
        <v>0.51584955791836795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3.6822469032048102</v>
      </c>
      <c r="E62">
        <v>3.4574651725454699</v>
      </c>
      <c r="F62">
        <v>3.5754465329244698</v>
      </c>
      <c r="G62">
        <v>3.8426619468255301</v>
      </c>
      <c r="H62">
        <v>4.0825050079769802</v>
      </c>
      <c r="I62">
        <v>4.3577426019076002</v>
      </c>
      <c r="J62">
        <v>4.6605061444120901</v>
      </c>
      <c r="K62">
        <v>5.0022295598027</v>
      </c>
      <c r="L62">
        <v>5.3919921877257098</v>
      </c>
      <c r="M62">
        <v>5.8382316480356398</v>
      </c>
      <c r="N62">
        <v>6.3414759963873202</v>
      </c>
      <c r="O62">
        <v>7.4556988047288</v>
      </c>
      <c r="P62">
        <v>8.6484902896552001</v>
      </c>
      <c r="Q62">
        <v>9.9842853471329995</v>
      </c>
      <c r="R62">
        <v>11.4905515153299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1.17831900902554</v>
      </c>
      <c r="E63">
        <v>1.10638885521455</v>
      </c>
      <c r="F63">
        <v>1.14414289053583</v>
      </c>
      <c r="G63">
        <v>1.22965182298417</v>
      </c>
      <c r="H63">
        <v>1.3064016025526299</v>
      </c>
      <c r="I63">
        <v>1.39447763261043</v>
      </c>
      <c r="J63">
        <v>1.49136196621187</v>
      </c>
      <c r="K63">
        <v>1.6007134591368599</v>
      </c>
      <c r="L63">
        <v>1.72543750007223</v>
      </c>
      <c r="M63">
        <v>1.86823412737141</v>
      </c>
      <c r="N63">
        <v>2.0292723188439399</v>
      </c>
      <c r="O63">
        <v>2.3858236175132199</v>
      </c>
      <c r="P63">
        <v>2.7675168926896601</v>
      </c>
      <c r="Q63">
        <v>3.1949713110825599</v>
      </c>
      <c r="R63">
        <v>3.6769764849055599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0.58065583797241904</v>
      </c>
      <c r="E64">
        <v>0.56223812239258497</v>
      </c>
      <c r="F64">
        <v>0.57447983387495805</v>
      </c>
      <c r="G64">
        <v>0.59462199794711201</v>
      </c>
      <c r="H64">
        <v>0.61428314465539302</v>
      </c>
      <c r="I64">
        <v>0.63517989896585503</v>
      </c>
      <c r="J64">
        <v>0.65811298184684797</v>
      </c>
      <c r="K64">
        <v>0.68405182681068999</v>
      </c>
      <c r="L64">
        <v>0.71348723159953698</v>
      </c>
      <c r="M64">
        <v>0.74659881672107498</v>
      </c>
      <c r="N64">
        <v>0.78380328679785005</v>
      </c>
      <c r="O64">
        <v>0.865651380159003</v>
      </c>
      <c r="P64">
        <v>0.95177905653690997</v>
      </c>
      <c r="Q64">
        <v>1.0463918545793001</v>
      </c>
      <c r="R64">
        <v>1.15078272526454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ESC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8.3073917673616507E-2</v>
      </c>
      <c r="E70" s="5">
        <f t="shared" ref="E70:G76" si="28">(D70+F70)/2</f>
        <v>4.4195324202363981E-2</v>
      </c>
      <c r="F70" s="5">
        <f t="shared" si="21"/>
        <v>5.3167307311114565E-3</v>
      </c>
      <c r="G70" s="5">
        <f t="shared" si="28"/>
        <v>4.3198437190280587E-3</v>
      </c>
      <c r="H70" s="5">
        <f t="shared" si="22"/>
        <v>3.3229567069446605E-3</v>
      </c>
      <c r="I70" s="5">
        <f t="shared" si="23"/>
        <v>2.9075871185765779E-3</v>
      </c>
      <c r="J70" s="5">
        <f t="shared" si="23"/>
        <v>2.4922175302084953E-3</v>
      </c>
      <c r="K70" s="5">
        <f t="shared" si="23"/>
        <v>2.0768479418404127E-3</v>
      </c>
      <c r="L70" s="5">
        <f t="shared" si="24"/>
        <v>1.6614783534723303E-3</v>
      </c>
      <c r="M70" s="5">
        <f t="shared" si="25"/>
        <v>1.5784044357987138E-3</v>
      </c>
      <c r="N70" s="5">
        <f t="shared" si="25"/>
        <v>1.4953305181250973E-3</v>
      </c>
      <c r="O70" s="5">
        <f t="shared" si="25"/>
        <v>1.3291826827778643E-3</v>
      </c>
      <c r="P70" s="5">
        <f t="shared" si="25"/>
        <v>1.1630348474306312E-3</v>
      </c>
      <c r="Q70" s="5">
        <f t="shared" si="25"/>
        <v>9.968870120833982E-4</v>
      </c>
      <c r="R70" s="5">
        <f t="shared" si="26"/>
        <v>8.3073917673616513E-4</v>
      </c>
      <c r="S70" s="5"/>
      <c r="T70" s="5"/>
      <c r="U70" s="5"/>
      <c r="V70" s="5"/>
      <c r="W70" s="5"/>
      <c r="X70" s="5" t="s">
        <v>86</v>
      </c>
      <c r="Y70" s="77" t="str">
        <f t="shared" si="27"/>
        <v>ESC</v>
      </c>
      <c r="Z70" s="5">
        <f>F70/MAX(F$69:F$70)</f>
        <v>5.3167307311114565E-3</v>
      </c>
      <c r="AA70" s="5">
        <f>H70/MAX(H$69:H$70)</f>
        <v>3.3229567069446605E-3</v>
      </c>
      <c r="AB70" s="5">
        <f>L70/MAX(L$69:L$70)</f>
        <v>1.6614783534723303E-3</v>
      </c>
      <c r="AC70" s="5">
        <f>Q70/MAX(Q$69:Q$70)</f>
        <v>9.968870120833982E-4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2.7784129889508601E-4</v>
      </c>
      <c r="E71" s="5">
        <f t="shared" si="28"/>
        <v>1.41351760812875E-4</v>
      </c>
      <c r="F71" s="5">
        <f t="shared" si="21"/>
        <v>4.8622227306640059E-6</v>
      </c>
      <c r="G71" s="5">
        <f t="shared" si="28"/>
        <v>5.9041276015205784E-6</v>
      </c>
      <c r="H71" s="5">
        <f t="shared" si="22"/>
        <v>6.94603247237715E-6</v>
      </c>
      <c r="I71" s="5">
        <f t="shared" si="23"/>
        <v>7.6406357196148636E-6</v>
      </c>
      <c r="J71" s="5">
        <f t="shared" si="23"/>
        <v>8.3352389668525797E-6</v>
      </c>
      <c r="K71" s="5">
        <f t="shared" si="23"/>
        <v>9.0298422140902941E-6</v>
      </c>
      <c r="L71" s="5">
        <f t="shared" si="24"/>
        <v>9.7244454613280085E-6</v>
      </c>
      <c r="M71" s="5">
        <f t="shared" si="25"/>
        <v>9.3076835129853799E-6</v>
      </c>
      <c r="N71" s="5">
        <f t="shared" si="25"/>
        <v>8.8909215646427512E-6</v>
      </c>
      <c r="O71" s="5">
        <f t="shared" si="25"/>
        <v>8.0573976679574939E-6</v>
      </c>
      <c r="P71" s="5">
        <f t="shared" si="25"/>
        <v>7.2238737712722349E-6</v>
      </c>
      <c r="Q71" s="5">
        <f t="shared" si="25"/>
        <v>6.3903498745869776E-6</v>
      </c>
      <c r="R71" s="5">
        <f t="shared" si="26"/>
        <v>5.5568259779017204E-6</v>
      </c>
      <c r="S71" s="5"/>
      <c r="T71" s="5"/>
      <c r="U71" s="5"/>
      <c r="V71" s="5"/>
      <c r="W71" s="5"/>
      <c r="X71" s="5" t="s">
        <v>97</v>
      </c>
      <c r="Y71" s="77" t="str">
        <f t="shared" si="27"/>
        <v>ESC</v>
      </c>
      <c r="Z71" s="5">
        <f t="shared" ref="Z71:Z76" si="29">F71/MAX(F$71:F$76)</f>
        <v>8.6439515211804552E-5</v>
      </c>
      <c r="AA71" s="5">
        <f t="shared" ref="AA71:AA76" si="30">H71/MAX(H$71:H$76)</f>
        <v>8.5489630429257227E-5</v>
      </c>
      <c r="AB71" s="5">
        <f t="shared" ref="AB71:AB76" si="31">L71/MAX(L$71:L$76)</f>
        <v>1.9448890922656017E-5</v>
      </c>
      <c r="AC71" s="5">
        <f t="shared" ref="AC71:AC76" si="32">Q71/MAX(Q$71:Q$76)</f>
        <v>1.9845807063934711E-6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1.38799292704938E-4</v>
      </c>
      <c r="E72" s="5">
        <f t="shared" si="28"/>
        <v>7.1698509637894539E-5</v>
      </c>
      <c r="F72" s="5">
        <f t="shared" si="21"/>
        <v>4.5977265708510713E-6</v>
      </c>
      <c r="G72" s="5">
        <f t="shared" si="28"/>
        <v>5.7688456030489857E-6</v>
      </c>
      <c r="H72" s="5">
        <f t="shared" si="22"/>
        <v>6.9399646352468993E-6</v>
      </c>
      <c r="I72" s="5">
        <f t="shared" si="23"/>
        <v>8.6749557940586235E-6</v>
      </c>
      <c r="J72" s="5">
        <f t="shared" si="23"/>
        <v>1.0409946952870349E-5</v>
      </c>
      <c r="K72" s="5">
        <f t="shared" si="23"/>
        <v>1.2144938111682074E-5</v>
      </c>
      <c r="L72" s="5">
        <f t="shared" si="24"/>
        <v>1.3879929270493799E-5</v>
      </c>
      <c r="M72" s="5">
        <f t="shared" si="25"/>
        <v>1.3463531392378986E-5</v>
      </c>
      <c r="N72" s="5">
        <f t="shared" si="25"/>
        <v>1.3047133514264171E-5</v>
      </c>
      <c r="O72" s="5">
        <f t="shared" si="25"/>
        <v>1.2214337758034544E-5</v>
      </c>
      <c r="P72" s="5">
        <f t="shared" si="25"/>
        <v>1.1381542001804916E-5</v>
      </c>
      <c r="Q72" s="5">
        <f t="shared" si="25"/>
        <v>1.0548746245575289E-5</v>
      </c>
      <c r="R72" s="5">
        <f t="shared" si="26"/>
        <v>9.7159504893456615E-6</v>
      </c>
      <c r="S72" s="5"/>
      <c r="T72" s="5"/>
      <c r="U72" s="5"/>
      <c r="V72" s="5"/>
      <c r="W72" s="5"/>
      <c r="X72" s="5" t="s">
        <v>98</v>
      </c>
      <c r="Y72" s="77" t="str">
        <f t="shared" si="27"/>
        <v>ESC</v>
      </c>
      <c r="Z72" s="5">
        <f t="shared" si="29"/>
        <v>8.1737361259574603E-5</v>
      </c>
      <c r="AA72" s="5">
        <f t="shared" si="30"/>
        <v>8.5414949356884913E-5</v>
      </c>
      <c r="AB72" s="5">
        <f t="shared" si="31"/>
        <v>2.7759858540987597E-5</v>
      </c>
      <c r="AC72" s="5">
        <f t="shared" si="32"/>
        <v>3.2760081507997789E-6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6.5652258518822507E-5</v>
      </c>
      <c r="E73" s="5">
        <f t="shared" si="28"/>
        <v>6.5652258518822507E-5</v>
      </c>
      <c r="F73" s="5">
        <f t="shared" si="21"/>
        <v>6.5652258518822507E-5</v>
      </c>
      <c r="G73" s="5">
        <f t="shared" si="28"/>
        <v>6.5652258518822507E-5</v>
      </c>
      <c r="H73" s="5">
        <f t="shared" si="22"/>
        <v>6.5652258518822507E-5</v>
      </c>
      <c r="I73" s="5">
        <f t="shared" si="23"/>
        <v>6.5652258518822507E-5</v>
      </c>
      <c r="J73" s="5">
        <f t="shared" si="23"/>
        <v>6.5652258518822507E-5</v>
      </c>
      <c r="K73" s="5">
        <f t="shared" si="23"/>
        <v>6.5652258518822507E-5</v>
      </c>
      <c r="L73" s="5">
        <f t="shared" si="24"/>
        <v>6.5652258518822507E-5</v>
      </c>
      <c r="M73" s="5">
        <f t="shared" si="25"/>
        <v>6.4995735933634288E-5</v>
      </c>
      <c r="N73" s="5">
        <f t="shared" si="25"/>
        <v>6.4339213348446055E-5</v>
      </c>
      <c r="O73" s="5">
        <f t="shared" si="25"/>
        <v>6.3026168178069604E-5</v>
      </c>
      <c r="P73" s="5">
        <f t="shared" si="25"/>
        <v>6.1713123007693167E-5</v>
      </c>
      <c r="Q73" s="5">
        <f t="shared" si="25"/>
        <v>6.0400077837316715E-5</v>
      </c>
      <c r="R73" s="5">
        <f t="shared" si="26"/>
        <v>5.9087032666940257E-5</v>
      </c>
      <c r="S73" s="5"/>
      <c r="T73" s="5"/>
      <c r="U73" s="5"/>
      <c r="V73" s="5"/>
      <c r="W73" s="5"/>
      <c r="X73" s="5" t="s">
        <v>89</v>
      </c>
      <c r="Y73" s="77" t="str">
        <f t="shared" si="27"/>
        <v>ESC</v>
      </c>
      <c r="Z73" s="5">
        <f t="shared" si="29"/>
        <v>1.1671512625568445E-3</v>
      </c>
      <c r="AA73" s="5">
        <f t="shared" si="30"/>
        <v>8.0802779715473849E-4</v>
      </c>
      <c r="AB73" s="5">
        <f t="shared" si="31"/>
        <v>1.3130451703764501E-4</v>
      </c>
      <c r="AC73" s="5">
        <f t="shared" si="32"/>
        <v>1.8757788148235003E-5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ESC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1.09223957303239E-2</v>
      </c>
      <c r="E75" s="5">
        <f t="shared" si="28"/>
        <v>5.5465290818051058E-3</v>
      </c>
      <c r="F75" s="5">
        <f t="shared" si="21"/>
        <v>1.7066243328631094E-4</v>
      </c>
      <c r="G75" s="5">
        <f t="shared" si="28"/>
        <v>2.0820816860929933E-4</v>
      </c>
      <c r="H75" s="5">
        <f t="shared" si="22"/>
        <v>2.4575390393228772E-4</v>
      </c>
      <c r="I75" s="5">
        <f t="shared" si="23"/>
        <v>5.1198729985893281E-4</v>
      </c>
      <c r="J75" s="5">
        <f t="shared" si="23"/>
        <v>7.7822069578557785E-4</v>
      </c>
      <c r="K75" s="5">
        <f t="shared" si="23"/>
        <v>1.0444540917122229E-3</v>
      </c>
      <c r="L75" s="5">
        <f t="shared" si="24"/>
        <v>1.3106874876388679E-3</v>
      </c>
      <c r="M75" s="5">
        <f t="shared" si="25"/>
        <v>2.2718583119073713E-3</v>
      </c>
      <c r="N75" s="5">
        <f t="shared" si="25"/>
        <v>3.2330291361758745E-3</v>
      </c>
      <c r="O75" s="5">
        <f t="shared" si="25"/>
        <v>5.1553707847128809E-3</v>
      </c>
      <c r="P75" s="5">
        <f t="shared" si="25"/>
        <v>7.0777124332498872E-3</v>
      </c>
      <c r="Q75" s="5">
        <f t="shared" si="25"/>
        <v>9.0000540817868936E-3</v>
      </c>
      <c r="R75" s="5">
        <f t="shared" si="26"/>
        <v>1.09223957303239E-2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ESC</v>
      </c>
      <c r="Z75" s="5">
        <f t="shared" si="29"/>
        <v>3.0339988139788609E-3</v>
      </c>
      <c r="AA75" s="5">
        <f t="shared" si="30"/>
        <v>3.0246634330127718E-3</v>
      </c>
      <c r="AB75" s="5">
        <f t="shared" si="31"/>
        <v>2.6213749752777358E-3</v>
      </c>
      <c r="AC75" s="5">
        <f t="shared" si="32"/>
        <v>2.7950478514866127E-3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0.17167495714830999</v>
      </c>
      <c r="E76" s="5">
        <f t="shared" si="28"/>
        <v>9.1202320985039678E-2</v>
      </c>
      <c r="F76" s="5">
        <f t="shared" si="21"/>
        <v>1.0729684821769375E-2</v>
      </c>
      <c r="G76" s="5">
        <f t="shared" si="28"/>
        <v>1.609452723265406E-2</v>
      </c>
      <c r="H76" s="5">
        <f t="shared" si="22"/>
        <v>2.1459369643538749E-2</v>
      </c>
      <c r="I76" s="5">
        <f t="shared" si="23"/>
        <v>2.9506633259865779E-2</v>
      </c>
      <c r="J76" s="5">
        <f t="shared" si="23"/>
        <v>3.7553896876192816E-2</v>
      </c>
      <c r="K76" s="5">
        <f t="shared" si="23"/>
        <v>4.5601160492519846E-2</v>
      </c>
      <c r="L76" s="5">
        <f t="shared" si="24"/>
        <v>5.3648424108846876E-2</v>
      </c>
      <c r="M76" s="5">
        <f t="shared" si="25"/>
        <v>5.3648424108846876E-2</v>
      </c>
      <c r="N76" s="5">
        <f t="shared" si="25"/>
        <v>5.3648424108846883E-2</v>
      </c>
      <c r="O76" s="5">
        <f t="shared" si="25"/>
        <v>5.3648424108846876E-2</v>
      </c>
      <c r="P76" s="5">
        <f t="shared" si="25"/>
        <v>5.3648424108846876E-2</v>
      </c>
      <c r="Q76" s="5">
        <f t="shared" si="25"/>
        <v>5.3648424108846883E-2</v>
      </c>
      <c r="R76" s="5">
        <f t="shared" si="26"/>
        <v>5.3648424108846876E-2</v>
      </c>
      <c r="S76" s="5"/>
      <c r="T76" s="5"/>
      <c r="U76" s="5"/>
      <c r="V76" s="5"/>
      <c r="W76" s="5"/>
      <c r="X76" s="5" t="s">
        <v>92</v>
      </c>
      <c r="Y76" s="77" t="str">
        <f>Y75</f>
        <v>ESC</v>
      </c>
      <c r="Z76" s="5">
        <f t="shared" si="29"/>
        <v>0.19074995238701109</v>
      </c>
      <c r="AA76" s="5">
        <f t="shared" si="30"/>
        <v>0.26411531868970767</v>
      </c>
      <c r="AB76" s="5">
        <f t="shared" si="31"/>
        <v>0.10729684821769375</v>
      </c>
      <c r="AC76" s="5">
        <f t="shared" si="32"/>
        <v>1.6661001276039405E-2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3.1875218944266566</v>
      </c>
      <c r="E78" s="39">
        <f t="shared" si="33"/>
        <v>3.2859057426716354</v>
      </c>
      <c r="F78" s="39">
        <f t="shared" si="33"/>
        <v>3.0536085110145303</v>
      </c>
      <c r="G78" s="39">
        <f t="shared" si="33"/>
        <v>2.8483464051602114</v>
      </c>
      <c r="H78" s="39">
        <f t="shared" si="33"/>
        <v>2.6618676066540718</v>
      </c>
      <c r="I78" s="39">
        <f t="shared" si="33"/>
        <v>2.4778532087532539</v>
      </c>
      <c r="J78" s="39">
        <f t="shared" si="33"/>
        <v>2.3065420958013272</v>
      </c>
      <c r="K78" s="39">
        <f t="shared" si="33"/>
        <v>2.1377607452834266</v>
      </c>
      <c r="L78" s="39">
        <f t="shared" si="33"/>
        <v>1.9681830340518036</v>
      </c>
      <c r="M78" s="39">
        <f t="shared" si="33"/>
        <v>1.798107458197449</v>
      </c>
      <c r="N78" s="39">
        <f t="shared" si="33"/>
        <v>1.6311678589744103</v>
      </c>
      <c r="O78" s="39">
        <f t="shared" si="33"/>
        <v>1.3368546928217051</v>
      </c>
      <c r="P78" s="39">
        <f t="shared" si="33"/>
        <v>1.1055356510302687</v>
      </c>
      <c r="Q78" s="39">
        <f t="shared" si="33"/>
        <v>0.91419315160469516</v>
      </c>
      <c r="R78" s="39">
        <f t="shared" si="33"/>
        <v>0.75538104195210498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0.91352041508654191</v>
      </c>
      <c r="E79" s="39">
        <f t="shared" si="34"/>
        <v>0.53675996190467079</v>
      </c>
      <c r="F79" s="39">
        <f t="shared" si="34"/>
        <v>5.9900876799247667E-2</v>
      </c>
      <c r="G79" s="39">
        <f t="shared" si="34"/>
        <v>7.9682616164368905E-2</v>
      </c>
      <c r="H79" s="39">
        <f t="shared" si="34"/>
        <v>9.5634314256900416E-2</v>
      </c>
      <c r="I79" s="39">
        <f t="shared" si="34"/>
        <v>0.11939839414707583</v>
      </c>
      <c r="J79" s="39">
        <f t="shared" si="34"/>
        <v>0.13669867322054294</v>
      </c>
      <c r="K79" s="39">
        <f t="shared" si="34"/>
        <v>0.14768087961448567</v>
      </c>
      <c r="L79" s="39">
        <f t="shared" si="34"/>
        <v>0.15288793054013589</v>
      </c>
      <c r="M79" s="39">
        <f t="shared" si="34"/>
        <v>0.13504040511605095</v>
      </c>
      <c r="N79" s="39">
        <f t="shared" si="34"/>
        <v>0.1178273932910421</v>
      </c>
      <c r="O79" s="39">
        <f t="shared" si="34"/>
        <v>8.869283550211006E-2</v>
      </c>
      <c r="P79" s="39">
        <f t="shared" si="34"/>
        <v>6.7381795056474514E-2</v>
      </c>
      <c r="Q79" s="39">
        <f t="shared" si="34"/>
        <v>5.1054480533424471E-2</v>
      </c>
      <c r="R79" s="39">
        <f t="shared" si="34"/>
        <v>3.8565136643693376E-2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0.99658314350797272</v>
      </c>
      <c r="G84" s="44">
        <f t="shared" ref="G84:G92" si="35">F109</f>
        <v>0.99092655453245604</v>
      </c>
      <c r="H84" s="45">
        <f>F84-G84</f>
        <v>5.6565889755166854E-3</v>
      </c>
      <c r="I84" s="5"/>
      <c r="J84" s="43">
        <f>J86/(J86+J87)</f>
        <v>0.99540757749712983</v>
      </c>
      <c r="K84" s="44">
        <f t="shared" ref="K84:K92" si="36">H109</f>
        <v>0.99466411330517979</v>
      </c>
      <c r="L84" s="45">
        <f>J84-K84</f>
        <v>7.4346419195003843E-4</v>
      </c>
      <c r="M84" s="5"/>
      <c r="N84" s="5"/>
      <c r="O84" s="43">
        <f>O86/(O86+O87)</f>
        <v>0.99185098952270079</v>
      </c>
      <c r="P84" s="44">
        <f t="shared" ref="P84:P92" si="37">L109</f>
        <v>0.99753703604453214</v>
      </c>
      <c r="Q84" s="45">
        <f>O84-P84</f>
        <v>-5.6860465218313561E-3</v>
      </c>
      <c r="R84" s="5"/>
      <c r="S84" s="5"/>
      <c r="T84" s="43">
        <f>T86/(T86+T87)</f>
        <v>0.98192771084337349</v>
      </c>
      <c r="U84" s="44">
        <f t="shared" ref="U84:U92" si="38">R109</f>
        <v>0.99901643897222647</v>
      </c>
      <c r="V84" s="45">
        <f>T84-U84</f>
        <v>-1.7088728128852981E-2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3.4168564920273353E-3</v>
      </c>
      <c r="G85" s="47">
        <f t="shared" si="35"/>
        <v>9.073445467543878E-3</v>
      </c>
      <c r="H85" s="48">
        <f t="shared" ref="H85:H92" si="39">F85-G85</f>
        <v>-5.6565889755165431E-3</v>
      </c>
      <c r="I85" s="10"/>
      <c r="J85" s="46">
        <f>J87/(J86+J87)</f>
        <v>4.5924225028702642E-3</v>
      </c>
      <c r="K85" s="47">
        <f t="shared" si="36"/>
        <v>5.3358866948202141E-3</v>
      </c>
      <c r="L85" s="48">
        <f t="shared" ref="L85:L92" si="40">J85-K85</f>
        <v>-7.4346419194994996E-4</v>
      </c>
      <c r="M85" s="10"/>
      <c r="N85" s="10"/>
      <c r="O85" s="46">
        <f>O87/(O86+O87)</f>
        <v>8.1490104772991845E-3</v>
      </c>
      <c r="P85" s="47">
        <f t="shared" si="37"/>
        <v>2.4629639554678688E-3</v>
      </c>
      <c r="Q85" s="48">
        <f t="shared" ref="Q85:Q92" si="41">O85-P85</f>
        <v>5.6860465218313162E-3</v>
      </c>
      <c r="R85" s="10"/>
      <c r="S85" s="10"/>
      <c r="T85" s="46">
        <f>T87/(T86+T87)</f>
        <v>1.8072289156626505E-2</v>
      </c>
      <c r="U85" s="47">
        <f t="shared" si="38"/>
        <v>9.8356102777356533E-4</v>
      </c>
      <c r="V85" s="48">
        <f t="shared" ref="V85:V92" si="42">T85-U85</f>
        <v>1.708872812885294E-2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0.95628415300546443</v>
      </c>
      <c r="G86" s="44">
        <f t="shared" si="35"/>
        <v>0.93620485255083463</v>
      </c>
      <c r="H86" s="45">
        <f t="shared" si="39"/>
        <v>2.00793004546298E-2</v>
      </c>
      <c r="I86" s="5"/>
      <c r="J86" s="73">
        <f>H18/SUM(H18:H24)</f>
        <v>0.95589856670341788</v>
      </c>
      <c r="K86" s="44">
        <f t="shared" si="36"/>
        <v>0.96288376720765956</v>
      </c>
      <c r="L86" s="45">
        <f t="shared" si="40"/>
        <v>-6.9852005042416732E-3</v>
      </c>
      <c r="M86" s="5"/>
      <c r="N86" s="5"/>
      <c r="O86" s="73">
        <f>I18/SUM(I18:I24)</f>
        <v>0.95838020247469058</v>
      </c>
      <c r="P86" s="44">
        <f t="shared" si="37"/>
        <v>0.96372733990238746</v>
      </c>
      <c r="Q86" s="45">
        <f t="shared" si="41"/>
        <v>-5.3471374276968797E-3</v>
      </c>
      <c r="R86" s="5"/>
      <c r="S86" s="5"/>
      <c r="T86" s="49">
        <f>J18/SUM(J18:J24)</f>
        <v>0.9599528857479388</v>
      </c>
      <c r="U86" s="44">
        <f t="shared" si="38"/>
        <v>0.91191577323463435</v>
      </c>
      <c r="V86" s="45">
        <f t="shared" si="42"/>
        <v>4.8037112513304447E-2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3.2786885245901639E-3</v>
      </c>
      <c r="G87" s="47">
        <f t="shared" si="35"/>
        <v>8.5723847415492081E-3</v>
      </c>
      <c r="H87" s="48">
        <f t="shared" si="39"/>
        <v>-5.2936962169590441E-3</v>
      </c>
      <c r="I87" s="10"/>
      <c r="J87" s="74">
        <f>H19/SUM(H18:H24)</f>
        <v>4.410143329658214E-3</v>
      </c>
      <c r="K87" s="47">
        <f t="shared" si="36"/>
        <v>5.165400674835988E-3</v>
      </c>
      <c r="L87" s="48">
        <f t="shared" si="40"/>
        <v>-7.5525734517777401E-4</v>
      </c>
      <c r="M87" s="10"/>
      <c r="N87" s="10"/>
      <c r="O87" s="74">
        <f>I19/SUM(I18:I24)</f>
        <v>7.8740157480314942E-3</v>
      </c>
      <c r="P87" s="47">
        <f t="shared" si="37"/>
        <v>2.3794862900434182E-3</v>
      </c>
      <c r="Q87" s="48">
        <f t="shared" si="41"/>
        <v>5.494529457988076E-3</v>
      </c>
      <c r="R87" s="10"/>
      <c r="S87" s="10"/>
      <c r="T87" s="50">
        <f>J19/SUM(J18:J24)</f>
        <v>1.7667844522968199E-2</v>
      </c>
      <c r="U87" s="47">
        <f t="shared" si="38"/>
        <v>8.9780786399103261E-4</v>
      </c>
      <c r="V87" s="48">
        <f t="shared" si="42"/>
        <v>1.6770036658977167E-2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3.2786885245901639E-3</v>
      </c>
      <c r="G88" s="51">
        <f t="shared" si="35"/>
        <v>8.543084818716459E-4</v>
      </c>
      <c r="H88" s="45">
        <f t="shared" si="39"/>
        <v>2.4243800427185182E-3</v>
      </c>
      <c r="I88" s="5"/>
      <c r="J88" s="80">
        <f>H20/SUM(H18:H24)</f>
        <v>3.30760749724366E-3</v>
      </c>
      <c r="K88" s="51">
        <f t="shared" si="36"/>
        <v>5.7490679408827888E-4</v>
      </c>
      <c r="L88" s="45">
        <f t="shared" si="40"/>
        <v>2.7327007031553814E-3</v>
      </c>
      <c r="M88" s="5"/>
      <c r="N88" s="5"/>
      <c r="O88" s="73">
        <f>I20/SUM(I18:I24)</f>
        <v>2.2497187851518558E-3</v>
      </c>
      <c r="P88" s="51">
        <f t="shared" si="37"/>
        <v>3.2121532433782664E-4</v>
      </c>
      <c r="Q88" s="45">
        <f t="shared" si="41"/>
        <v>1.9285034608140291E-3</v>
      </c>
      <c r="R88" s="5"/>
      <c r="S88" s="5"/>
      <c r="T88" s="49">
        <f>J20/SUM(J18:J24)</f>
        <v>1.1778563015312133E-3</v>
      </c>
      <c r="U88" s="51">
        <f t="shared" si="38"/>
        <v>1.6043470357717828E-4</v>
      </c>
      <c r="V88" s="45">
        <f t="shared" si="42"/>
        <v>1.0174215979540349E-3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0</v>
      </c>
      <c r="G89" s="51">
        <f t="shared" si="35"/>
        <v>4.2487975532021242E-3</v>
      </c>
      <c r="H89" s="45">
        <f t="shared" si="39"/>
        <v>-4.2487975532021242E-3</v>
      </c>
      <c r="I89" s="5"/>
      <c r="J89" s="80">
        <f>H21/SUM(H18:H24)</f>
        <v>0</v>
      </c>
      <c r="K89" s="51">
        <f t="shared" si="36"/>
        <v>3.5438345294405245E-3</v>
      </c>
      <c r="L89" s="45">
        <f t="shared" si="40"/>
        <v>-3.5438345294405245E-3</v>
      </c>
      <c r="M89" s="5"/>
      <c r="N89" s="5"/>
      <c r="O89" s="73">
        <f>I21/SUM(I18:I24)</f>
        <v>0</v>
      </c>
      <c r="P89" s="51">
        <f t="shared" si="37"/>
        <v>3.6765687203462491E-3</v>
      </c>
      <c r="Q89" s="45">
        <f t="shared" si="41"/>
        <v>-3.6765687203462491E-3</v>
      </c>
      <c r="R89" s="5"/>
      <c r="S89" s="5"/>
      <c r="T89" s="49">
        <f>J21/SUM(J18:J24)</f>
        <v>0</v>
      </c>
      <c r="U89" s="51">
        <f t="shared" si="38"/>
        <v>3.5100789670104056E-3</v>
      </c>
      <c r="V89" s="45">
        <f t="shared" si="42"/>
        <v>-3.5100789670104056E-3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2.185792349726776E-3</v>
      </c>
      <c r="G90" s="51">
        <f t="shared" si="35"/>
        <v>2.7672785077816932E-2</v>
      </c>
      <c r="H90" s="45">
        <f t="shared" si="39"/>
        <v>-2.5486992728090158E-2</v>
      </c>
      <c r="I90" s="5"/>
      <c r="J90" s="80">
        <f>H22/SUM(H18:H24)</f>
        <v>2.205071664829107E-3</v>
      </c>
      <c r="K90" s="51">
        <f t="shared" si="36"/>
        <v>1.4193373580250048E-2</v>
      </c>
      <c r="L90" s="45">
        <f t="shared" si="40"/>
        <v>-1.198830191542094E-2</v>
      </c>
      <c r="M90" s="5"/>
      <c r="N90" s="5"/>
      <c r="O90" s="73">
        <f>I22/SUM(I18:I24)</f>
        <v>1.1248593925759279E-3</v>
      </c>
      <c r="P90" s="51">
        <f t="shared" si="37"/>
        <v>7.3648292188193557E-3</v>
      </c>
      <c r="Q90" s="45">
        <f t="shared" si="41"/>
        <v>-6.2399698262434276E-3</v>
      </c>
      <c r="R90" s="5"/>
      <c r="S90" s="5"/>
      <c r="T90" s="49">
        <f>J22/SUM(J18:J24)</f>
        <v>1.1778563015312133E-3</v>
      </c>
      <c r="U90" s="51">
        <f t="shared" si="38"/>
        <v>1.116164274654693E-2</v>
      </c>
      <c r="V90" s="45">
        <f t="shared" si="42"/>
        <v>-9.9837864450157167E-3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2.6229508196721311E-2</v>
      </c>
      <c r="G91" s="51">
        <f t="shared" si="35"/>
        <v>2.0544637528136272E-2</v>
      </c>
      <c r="H91" s="45">
        <f t="shared" si="39"/>
        <v>5.6848706685850396E-3</v>
      </c>
      <c r="I91" s="5"/>
      <c r="J91" s="80">
        <f>H23/SUM(H18:H24)</f>
        <v>2.5358324145534728E-2</v>
      </c>
      <c r="K91" s="51">
        <f t="shared" si="36"/>
        <v>1.248617573530893E-2</v>
      </c>
      <c r="L91" s="45">
        <f t="shared" si="40"/>
        <v>1.2872148410225798E-2</v>
      </c>
      <c r="M91" s="5"/>
      <c r="N91" s="5"/>
      <c r="O91" s="73">
        <f>I23/SUM(I18:I24)</f>
        <v>2.2497187851518559E-2</v>
      </c>
      <c r="P91" s="51">
        <f t="shared" si="37"/>
        <v>2.0861668464721227E-2</v>
      </c>
      <c r="Q91" s="45">
        <f t="shared" si="41"/>
        <v>1.6355193867973322E-3</v>
      </c>
      <c r="R91" s="5"/>
      <c r="S91" s="5"/>
      <c r="T91" s="49">
        <f>J23/SUM(J18:J24)</f>
        <v>1.5312131919905773E-2</v>
      </c>
      <c r="U91" s="51">
        <f t="shared" si="38"/>
        <v>6.6657206653161813E-2</v>
      </c>
      <c r="V91" s="45">
        <f t="shared" si="42"/>
        <v>-5.1345074733256044E-2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8.7431693989071038E-3</v>
      </c>
      <c r="G92" s="51">
        <f t="shared" si="35"/>
        <v>1.9022340665890837E-3</v>
      </c>
      <c r="H92" s="45">
        <f t="shared" si="39"/>
        <v>6.8409353323180197E-3</v>
      </c>
      <c r="I92" s="5"/>
      <c r="J92" s="80">
        <f>H24/SUM(H18:H24)</f>
        <v>8.8202866593164279E-3</v>
      </c>
      <c r="K92" s="51">
        <f t="shared" si="36"/>
        <v>1.1525414784167667E-3</v>
      </c>
      <c r="L92" s="45">
        <f t="shared" si="40"/>
        <v>7.6677451808996617E-3</v>
      </c>
      <c r="M92" s="5"/>
      <c r="N92" s="5"/>
      <c r="O92" s="73">
        <f>I24/SUM(I18:I24)</f>
        <v>7.8740157480314942E-3</v>
      </c>
      <c r="P92" s="51">
        <f t="shared" si="37"/>
        <v>1.6688920793445029E-3</v>
      </c>
      <c r="Q92" s="45">
        <f t="shared" si="41"/>
        <v>6.2051236686869911E-3</v>
      </c>
      <c r="R92" s="5"/>
      <c r="S92" s="5"/>
      <c r="T92" s="49">
        <f>J24/SUM(J18:J24)</f>
        <v>4.7114252061248533E-3</v>
      </c>
      <c r="U92" s="51">
        <f t="shared" si="38"/>
        <v>5.6970558310782977E-3</v>
      </c>
      <c r="V92" s="45">
        <f t="shared" si="42"/>
        <v>-9.8563062495344439E-4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0.99999999999999989</v>
      </c>
      <c r="G94" s="45">
        <f>SUM(G86:G92)</f>
        <v>0.99999999999999989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0.99999999999999989</v>
      </c>
      <c r="P94" s="45">
        <f>SUM(P86:P92)</f>
        <v>1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0.87016528921261471</v>
      </c>
      <c r="E109" s="58">
        <f t="shared" si="43"/>
        <v>0.92576747448493413</v>
      </c>
      <c r="F109" s="58">
        <f t="shared" si="43"/>
        <v>0.99092655453245604</v>
      </c>
      <c r="G109" s="58">
        <f t="shared" si="43"/>
        <v>0.99294513185226163</v>
      </c>
      <c r="H109" s="58">
        <f t="shared" si="43"/>
        <v>0.99466411330517979</v>
      </c>
      <c r="I109" s="58">
        <f t="shared" si="43"/>
        <v>0.99539142201173558</v>
      </c>
      <c r="J109" s="58">
        <f t="shared" si="43"/>
        <v>0.99612111812265469</v>
      </c>
      <c r="K109" s="58">
        <f t="shared" si="43"/>
        <v>0.99684293700421056</v>
      </c>
      <c r="L109" s="58">
        <f t="shared" si="43"/>
        <v>0.99753703604453214</v>
      </c>
      <c r="M109" s="58">
        <f t="shared" si="43"/>
        <v>0.99772249258241796</v>
      </c>
      <c r="N109" s="58">
        <f t="shared" si="43"/>
        <v>0.99790037076527438</v>
      </c>
      <c r="O109" s="58">
        <f t="shared" si="43"/>
        <v>0.99822799075530377</v>
      </c>
      <c r="P109" s="58">
        <f t="shared" si="43"/>
        <v>0.99851584206622923</v>
      </c>
      <c r="Q109" s="58">
        <f t="shared" si="43"/>
        <v>0.9987766883678616</v>
      </c>
      <c r="R109" s="58">
        <f t="shared" si="43"/>
        <v>0.99901643897222647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0.12983471078738529</v>
      </c>
      <c r="E110" s="58">
        <f t="shared" si="44"/>
        <v>7.4232525515065845E-2</v>
      </c>
      <c r="F110" s="58">
        <f t="shared" si="44"/>
        <v>9.073445467543878E-3</v>
      </c>
      <c r="G110" s="58">
        <f t="shared" si="44"/>
        <v>7.0548681477383829E-3</v>
      </c>
      <c r="H110" s="58">
        <f t="shared" si="44"/>
        <v>5.3358866948202141E-3</v>
      </c>
      <c r="I110" s="58">
        <f t="shared" si="44"/>
        <v>4.6085779882645422E-3</v>
      </c>
      <c r="J110" s="58">
        <f t="shared" si="44"/>
        <v>3.8788818773452909E-3</v>
      </c>
      <c r="K110" s="58">
        <f t="shared" si="44"/>
        <v>3.1570629957895558E-3</v>
      </c>
      <c r="L110" s="58">
        <f t="shared" si="44"/>
        <v>2.4629639554678688E-3</v>
      </c>
      <c r="M110" s="58">
        <f t="shared" si="44"/>
        <v>2.277507417582043E-3</v>
      </c>
      <c r="N110" s="58">
        <f t="shared" si="44"/>
        <v>2.0996292347256178E-3</v>
      </c>
      <c r="O110" s="58">
        <f t="shared" si="44"/>
        <v>1.772009244696183E-3</v>
      </c>
      <c r="P110" s="58">
        <f t="shared" si="44"/>
        <v>1.4841579337707565E-3</v>
      </c>
      <c r="Q110" s="58">
        <f t="shared" si="44"/>
        <v>1.2233116321383921E-3</v>
      </c>
      <c r="R110" s="58">
        <f t="shared" si="44"/>
        <v>9.8356102777356533E-4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0.83528379365100258</v>
      </c>
      <c r="E111" s="59">
        <f t="shared" si="45"/>
        <v>0.8850480046183794</v>
      </c>
      <c r="F111" s="59">
        <f t="shared" si="45"/>
        <v>0.93620485255083463</v>
      </c>
      <c r="G111" s="59">
        <f t="shared" si="45"/>
        <v>0.95393102777099537</v>
      </c>
      <c r="H111" s="59">
        <f t="shared" si="45"/>
        <v>0.96288376720765956</v>
      </c>
      <c r="I111" s="59">
        <f t="shared" si="45"/>
        <v>0.95989743080744971</v>
      </c>
      <c r="J111" s="59">
        <f t="shared" si="45"/>
        <v>0.96006687199446528</v>
      </c>
      <c r="K111" s="59">
        <f t="shared" si="45"/>
        <v>0.96163738669884768</v>
      </c>
      <c r="L111" s="59">
        <f t="shared" si="45"/>
        <v>0.96372733990238746</v>
      </c>
      <c r="M111" s="59">
        <f t="shared" si="45"/>
        <v>0.95244763637627772</v>
      </c>
      <c r="N111" s="59">
        <f t="shared" si="45"/>
        <v>0.9435754710340245</v>
      </c>
      <c r="O111" s="59">
        <f t="shared" si="45"/>
        <v>0.93082726549993311</v>
      </c>
      <c r="P111" s="59">
        <f t="shared" si="45"/>
        <v>0.92206368981409526</v>
      </c>
      <c r="Q111" s="59">
        <f t="shared" si="45"/>
        <v>0.91602737802529943</v>
      </c>
      <c r="R111" s="59">
        <f t="shared" si="45"/>
        <v>0.91191577323463435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0.12463014914350339</v>
      </c>
      <c r="E112" s="59">
        <f t="shared" si="46"/>
        <v>7.0967440956429012E-2</v>
      </c>
      <c r="F112" s="59">
        <f t="shared" si="46"/>
        <v>8.5723847415492081E-3</v>
      </c>
      <c r="G112" s="59">
        <f t="shared" si="46"/>
        <v>6.777673213832984E-3</v>
      </c>
      <c r="H112" s="59">
        <f t="shared" si="46"/>
        <v>5.165400674835988E-3</v>
      </c>
      <c r="I112" s="59">
        <f t="shared" si="46"/>
        <v>4.4442438148304068E-3</v>
      </c>
      <c r="J112" s="59">
        <f t="shared" si="46"/>
        <v>3.7384871408381983E-3</v>
      </c>
      <c r="K112" s="59">
        <f t="shared" si="46"/>
        <v>3.0455648490007609E-3</v>
      </c>
      <c r="L112" s="59">
        <f t="shared" si="46"/>
        <v>2.3794862900434182E-3</v>
      </c>
      <c r="M112" s="59">
        <f t="shared" si="46"/>
        <v>2.174158218174346E-3</v>
      </c>
      <c r="N112" s="59">
        <f t="shared" si="46"/>
        <v>1.9853270949621088E-3</v>
      </c>
      <c r="O112" s="59">
        <f t="shared" si="46"/>
        <v>1.652362521344562E-3</v>
      </c>
      <c r="P112" s="59">
        <f t="shared" si="46"/>
        <v>1.3705222120940156E-3</v>
      </c>
      <c r="Q112" s="59">
        <f t="shared" si="46"/>
        <v>1.1219594529451563E-3</v>
      </c>
      <c r="R112" s="59">
        <f t="shared" si="46"/>
        <v>8.9780786399103261E-4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3.0583948630712359E-3</v>
      </c>
      <c r="E113" s="59">
        <f t="shared" si="47"/>
        <v>2.9246972120667001E-3</v>
      </c>
      <c r="F113" s="59">
        <f t="shared" si="47"/>
        <v>8.543084818716459E-4</v>
      </c>
      <c r="G113" s="59">
        <f t="shared" si="47"/>
        <v>6.5995275897103294E-4</v>
      </c>
      <c r="H113" s="59">
        <f t="shared" si="47"/>
        <v>5.7490679408827888E-4</v>
      </c>
      <c r="I113" s="59">
        <f t="shared" si="47"/>
        <v>4.6161444248102453E-4</v>
      </c>
      <c r="J113" s="59">
        <f t="shared" si="47"/>
        <v>3.97588650347964E-4</v>
      </c>
      <c r="K113" s="59">
        <f t="shared" si="47"/>
        <v>3.5343786273235562E-4</v>
      </c>
      <c r="L113" s="59">
        <f t="shared" si="47"/>
        <v>3.2121532433782664E-4</v>
      </c>
      <c r="M113" s="59">
        <f t="shared" si="47"/>
        <v>3.0108033409963225E-4</v>
      </c>
      <c r="N113" s="59">
        <f t="shared" si="47"/>
        <v>2.8272019305802684E-4</v>
      </c>
      <c r="O113" s="59">
        <f t="shared" si="47"/>
        <v>2.483535062817974E-4</v>
      </c>
      <c r="P113" s="59">
        <f t="shared" si="47"/>
        <v>2.1711004499921888E-4</v>
      </c>
      <c r="Q113" s="59">
        <f t="shared" si="47"/>
        <v>1.8799216319825008E-4</v>
      </c>
      <c r="R113" s="60">
        <f t="shared" si="47"/>
        <v>1.6043470357717828E-4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6.0174623838597664E-3</v>
      </c>
      <c r="E114" s="59">
        <f t="shared" si="48"/>
        <v>6.4693497814715525E-3</v>
      </c>
      <c r="F114" s="59">
        <f t="shared" si="48"/>
        <v>4.2487975532021242E-3</v>
      </c>
      <c r="G114" s="59">
        <f t="shared" si="48"/>
        <v>3.6964046388807494E-3</v>
      </c>
      <c r="H114" s="59">
        <f t="shared" si="48"/>
        <v>3.5438345294405245E-3</v>
      </c>
      <c r="I114" s="59">
        <f t="shared" si="48"/>
        <v>3.754260463959538E-3</v>
      </c>
      <c r="J114" s="59">
        <f t="shared" si="48"/>
        <v>3.766701581716925E-3</v>
      </c>
      <c r="K114" s="59">
        <f t="shared" si="48"/>
        <v>3.6963893252015935E-3</v>
      </c>
      <c r="L114" s="59">
        <f t="shared" si="48"/>
        <v>3.6765687203462491E-3</v>
      </c>
      <c r="M114" s="59">
        <f t="shared" si="48"/>
        <v>3.560202167112959E-3</v>
      </c>
      <c r="N114" s="59">
        <f t="shared" si="48"/>
        <v>3.5396570240998973E-3</v>
      </c>
      <c r="O114" s="59">
        <f t="shared" si="48"/>
        <v>3.5449437278773899E-3</v>
      </c>
      <c r="P114" s="59">
        <f t="shared" si="48"/>
        <v>3.5222943241684105E-3</v>
      </c>
      <c r="Q114" s="59">
        <f t="shared" si="48"/>
        <v>3.5222398296537597E-3</v>
      </c>
      <c r="R114" s="60">
        <f t="shared" si="48"/>
        <v>3.5100789670104056E-3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1.7768174392714976E-3</v>
      </c>
      <c r="E115" s="59">
        <f t="shared" si="49"/>
        <v>3.1548043665079592E-3</v>
      </c>
      <c r="F115" s="59">
        <f t="shared" si="49"/>
        <v>2.7672785077816932E-2</v>
      </c>
      <c r="G115" s="59">
        <f t="shared" si="49"/>
        <v>1.8323665519080771E-2</v>
      </c>
      <c r="H115" s="59">
        <f t="shared" si="49"/>
        <v>1.4193373580250048E-2</v>
      </c>
      <c r="I115" s="59">
        <f t="shared" si="49"/>
        <v>1.1042660662291514E-2</v>
      </c>
      <c r="J115" s="59">
        <f t="shared" si="49"/>
        <v>9.3116423783197889E-3</v>
      </c>
      <c r="K115" s="59">
        <f t="shared" si="49"/>
        <v>8.1570796273538523E-3</v>
      </c>
      <c r="L115" s="59">
        <f t="shared" si="49"/>
        <v>7.3648292188193557E-3</v>
      </c>
      <c r="M115" s="59">
        <f t="shared" si="49"/>
        <v>7.6781512924154775E-3</v>
      </c>
      <c r="N115" s="59">
        <f t="shared" si="49"/>
        <v>8.0629427537627328E-3</v>
      </c>
      <c r="O115" s="59">
        <f t="shared" si="49"/>
        <v>8.8459226466945547E-3</v>
      </c>
      <c r="P115" s="59">
        <f t="shared" si="49"/>
        <v>9.5975913883060496E-3</v>
      </c>
      <c r="Q115" s="59">
        <f t="shared" si="49"/>
        <v>1.0367093826405589E-2</v>
      </c>
      <c r="R115" s="60">
        <f t="shared" si="49"/>
        <v>1.116164274654693E-2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2.192517285274407E-2</v>
      </c>
      <c r="E116" s="59">
        <f t="shared" si="50"/>
        <v>2.3805821375187532E-2</v>
      </c>
      <c r="F116" s="59">
        <f t="shared" si="50"/>
        <v>2.0544637528136272E-2</v>
      </c>
      <c r="G116" s="59">
        <f t="shared" si="50"/>
        <v>1.5205915718378139E-2</v>
      </c>
      <c r="H116" s="59">
        <f t="shared" si="50"/>
        <v>1.248617573530893E-2</v>
      </c>
      <c r="I116" s="59">
        <f t="shared" si="50"/>
        <v>1.881844693936716E-2</v>
      </c>
      <c r="J116" s="59">
        <f t="shared" si="50"/>
        <v>2.1002423727435493E-2</v>
      </c>
      <c r="K116" s="59">
        <f t="shared" si="50"/>
        <v>2.1385796107511682E-2</v>
      </c>
      <c r="L116" s="59">
        <f t="shared" si="50"/>
        <v>2.0861668464721227E-2</v>
      </c>
      <c r="M116" s="59">
        <f t="shared" si="50"/>
        <v>3.1258748438208965E-2</v>
      </c>
      <c r="N116" s="59">
        <f t="shared" si="50"/>
        <v>3.9270341569275703E-2</v>
      </c>
      <c r="O116" s="59">
        <f t="shared" si="50"/>
        <v>5.0601027947791623E-2</v>
      </c>
      <c r="P116" s="59">
        <f t="shared" si="50"/>
        <v>5.8273383327585623E-2</v>
      </c>
      <c r="Q116" s="59">
        <f t="shared" si="50"/>
        <v>6.3368154115430952E-2</v>
      </c>
      <c r="R116" s="60">
        <f t="shared" si="50"/>
        <v>6.6657206653161813E-2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7.308209666547388E-3</v>
      </c>
      <c r="E117" s="59">
        <f t="shared" si="51"/>
        <v>7.6298816899578979E-3</v>
      </c>
      <c r="F117" s="59">
        <f t="shared" si="51"/>
        <v>1.9022340665890837E-3</v>
      </c>
      <c r="G117" s="59">
        <f t="shared" si="51"/>
        <v>1.4053603798610034E-3</v>
      </c>
      <c r="H117" s="59">
        <f t="shared" si="51"/>
        <v>1.1525414784167667E-3</v>
      </c>
      <c r="I117" s="59">
        <f t="shared" si="51"/>
        <v>1.5813428696207384E-3</v>
      </c>
      <c r="J117" s="59">
        <f t="shared" si="51"/>
        <v>1.7162845268762956E-3</v>
      </c>
      <c r="K117" s="59">
        <f t="shared" si="51"/>
        <v>1.7243455293520012E-3</v>
      </c>
      <c r="L117" s="59">
        <f t="shared" si="51"/>
        <v>1.6688920793445029E-3</v>
      </c>
      <c r="M117" s="59">
        <f t="shared" si="51"/>
        <v>2.5800231737106317E-3</v>
      </c>
      <c r="N117" s="59">
        <f t="shared" si="51"/>
        <v>3.2835403308169452E-3</v>
      </c>
      <c r="O117" s="59">
        <f t="shared" si="51"/>
        <v>4.2801241500769766E-3</v>
      </c>
      <c r="P117" s="59">
        <f t="shared" si="51"/>
        <v>4.9554088887515469E-3</v>
      </c>
      <c r="Q117" s="59">
        <f t="shared" si="51"/>
        <v>5.4051825870668896E-3</v>
      </c>
      <c r="R117" s="60">
        <f t="shared" si="51"/>
        <v>5.6970558310782977E-3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0.95991394279450593</v>
      </c>
      <c r="E118" s="61">
        <f t="shared" ref="E118:R118" si="52">SUM(E111:E112)</f>
        <v>0.95601544557480844</v>
      </c>
      <c r="F118" s="61">
        <f t="shared" si="52"/>
        <v>0.94477723729238383</v>
      </c>
      <c r="G118" s="61">
        <f t="shared" si="52"/>
        <v>0.9607087009848283</v>
      </c>
      <c r="H118" s="61">
        <f t="shared" si="52"/>
        <v>0.96804916788249551</v>
      </c>
      <c r="I118" s="61">
        <f t="shared" si="52"/>
        <v>0.96434167462228015</v>
      </c>
      <c r="J118" s="61">
        <f t="shared" si="52"/>
        <v>0.96380535913530352</v>
      </c>
      <c r="K118" s="61">
        <f t="shared" si="52"/>
        <v>0.96468295154784844</v>
      </c>
      <c r="L118" s="61">
        <f t="shared" si="52"/>
        <v>0.96610682619243082</v>
      </c>
      <c r="M118" s="61">
        <f t="shared" si="52"/>
        <v>0.95462179459445207</v>
      </c>
      <c r="N118" s="61">
        <f t="shared" si="52"/>
        <v>0.94556079812898663</v>
      </c>
      <c r="O118" s="61">
        <f t="shared" si="52"/>
        <v>0.93247962802127771</v>
      </c>
      <c r="P118" s="61">
        <f t="shared" si="52"/>
        <v>0.92343421202618925</v>
      </c>
      <c r="Q118" s="61">
        <f t="shared" si="52"/>
        <v>0.91714933747824456</v>
      </c>
      <c r="R118" s="62">
        <f t="shared" si="52"/>
        <v>0.91281358109862543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1</v>
      </c>
      <c r="F119" s="45">
        <f t="shared" si="53"/>
        <v>0.99999999999999989</v>
      </c>
      <c r="G119" s="45">
        <f t="shared" si="53"/>
        <v>1</v>
      </c>
      <c r="H119" s="45">
        <f t="shared" si="53"/>
        <v>1</v>
      </c>
      <c r="I119" s="45">
        <f t="shared" si="53"/>
        <v>1.0000000000000002</v>
      </c>
      <c r="J119" s="45">
        <f t="shared" si="53"/>
        <v>1</v>
      </c>
      <c r="K119" s="45">
        <f t="shared" si="53"/>
        <v>0.99999999999999989</v>
      </c>
      <c r="L119" s="45">
        <f t="shared" si="53"/>
        <v>1</v>
      </c>
      <c r="M119" s="45">
        <f t="shared" si="53"/>
        <v>0.99999999999999967</v>
      </c>
      <c r="N119" s="45">
        <f t="shared" si="53"/>
        <v>0.99999999999999978</v>
      </c>
      <c r="O119" s="45">
        <f t="shared" si="53"/>
        <v>1.0000000000000002</v>
      </c>
      <c r="P119" s="45">
        <f t="shared" si="53"/>
        <v>1</v>
      </c>
      <c r="Q119" s="45">
        <f t="shared" si="53"/>
        <v>0.99999999999999989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127"/>
  <sheetViews>
    <sheetView topLeftCell="P1" zoomScale="55" zoomScaleNormal="55" workbookViewId="0">
      <selection activeCell="L1" sqref="L1:U27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0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88" t="s">
        <v>0</v>
      </c>
      <c r="B3" s="88" t="s">
        <v>1</v>
      </c>
      <c r="C3" s="88" t="s">
        <v>2</v>
      </c>
      <c r="D3" s="88" t="s">
        <v>3</v>
      </c>
      <c r="E3" s="88" t="s">
        <v>4</v>
      </c>
      <c r="F3" s="88" t="s">
        <v>42</v>
      </c>
      <c r="G3" s="88" t="s">
        <v>43</v>
      </c>
      <c r="H3" s="88" t="s">
        <v>5</v>
      </c>
      <c r="I3" s="88" t="s">
        <v>6</v>
      </c>
      <c r="J3" s="88" t="s">
        <v>7</v>
      </c>
      <c r="K3" s="88" t="s">
        <v>117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A4" t="s">
        <v>132</v>
      </c>
      <c r="B4" t="s">
        <v>12</v>
      </c>
      <c r="C4" t="s">
        <v>22</v>
      </c>
      <c r="D4" t="s">
        <v>118</v>
      </c>
      <c r="E4" t="s">
        <v>119</v>
      </c>
      <c r="F4">
        <v>10.9</v>
      </c>
      <c r="G4">
        <v>10.9</v>
      </c>
      <c r="H4">
        <v>10.9</v>
      </c>
      <c r="I4">
        <v>10.9</v>
      </c>
      <c r="J4">
        <v>10.9</v>
      </c>
      <c r="K4">
        <v>10.9</v>
      </c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2</v>
      </c>
      <c r="AN4" s="77">
        <f t="shared" ref="AN4:AN5" si="0">G10</f>
        <v>2.2000000000000002</v>
      </c>
      <c r="AP4" s="77">
        <f>H10</f>
        <v>1.8</v>
      </c>
      <c r="AQ4" s="77">
        <f>0.5*(AP4+AR4)</f>
        <v>1.6</v>
      </c>
      <c r="AR4" s="77">
        <f>I10</f>
        <v>1.4</v>
      </c>
      <c r="AT4" s="84">
        <f t="shared" ref="AT4:AW11" si="1">($AX$3-AT$3)/($AX$3-$AR$3)*$AR4+(AT$3-$AR$3)/($AX$3-$AR$3)*$AX4</f>
        <v>1.2399999999999998</v>
      </c>
      <c r="AU4" s="84">
        <f t="shared" si="1"/>
        <v>1.08</v>
      </c>
      <c r="AV4" s="84">
        <f t="shared" si="1"/>
        <v>0.91999999999999993</v>
      </c>
      <c r="AW4" s="84">
        <f t="shared" si="1"/>
        <v>0.76</v>
      </c>
      <c r="AX4" s="77">
        <f>J10</f>
        <v>0.6</v>
      </c>
    </row>
    <row r="5" spans="1:50" x14ac:dyDescent="0.35">
      <c r="A5" t="s">
        <v>11</v>
      </c>
      <c r="B5" t="s">
        <v>12</v>
      </c>
      <c r="C5" t="s">
        <v>22</v>
      </c>
      <c r="D5" t="s">
        <v>118</v>
      </c>
      <c r="E5" t="s">
        <v>119</v>
      </c>
      <c r="F5">
        <v>73.900000000000006</v>
      </c>
      <c r="G5">
        <v>84.5</v>
      </c>
      <c r="H5">
        <v>85</v>
      </c>
      <c r="I5">
        <v>85.5</v>
      </c>
      <c r="J5">
        <v>85.6</v>
      </c>
      <c r="K5">
        <v>87.6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0.7</v>
      </c>
      <c r="AN5" s="77">
        <f t="shared" si="0"/>
        <v>0.7</v>
      </c>
      <c r="AP5" s="77">
        <f>H11</f>
        <v>0.6</v>
      </c>
      <c r="AQ5" s="77">
        <f t="shared" ref="AQ5:AQ11" si="2">0.5*(AP5+AR5)</f>
        <v>0.55000000000000004</v>
      </c>
      <c r="AR5" s="77">
        <f>I11</f>
        <v>0.5</v>
      </c>
      <c r="AT5" s="84">
        <f t="shared" si="1"/>
        <v>0.44000000000000006</v>
      </c>
      <c r="AU5" s="84">
        <f t="shared" si="1"/>
        <v>0.38</v>
      </c>
      <c r="AV5" s="84">
        <f t="shared" si="1"/>
        <v>0.32</v>
      </c>
      <c r="AW5" s="84">
        <f t="shared" si="1"/>
        <v>0.26</v>
      </c>
      <c r="AX5" s="77">
        <f>J11</f>
        <v>0.2</v>
      </c>
    </row>
    <row r="6" spans="1:50" x14ac:dyDescent="0.35">
      <c r="A6" t="s">
        <v>10</v>
      </c>
      <c r="B6" t="s">
        <v>12</v>
      </c>
      <c r="C6" t="s">
        <v>22</v>
      </c>
      <c r="D6" t="s">
        <v>118</v>
      </c>
      <c r="E6" t="s">
        <v>119</v>
      </c>
      <c r="F6">
        <v>9.8000000000000007</v>
      </c>
      <c r="G6">
        <v>0.2</v>
      </c>
      <c r="H6">
        <v>0.1</v>
      </c>
      <c r="I6">
        <v>0.1</v>
      </c>
      <c r="J6">
        <v>0.3</v>
      </c>
      <c r="K6">
        <v>0.7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73.900000000000006</v>
      </c>
      <c r="AN6" s="77">
        <f t="shared" ref="AN6:AN8" si="3">G5</f>
        <v>84.5</v>
      </c>
      <c r="AP6" s="77">
        <f>H5</f>
        <v>85</v>
      </c>
      <c r="AQ6" s="77">
        <f t="shared" si="2"/>
        <v>85.25</v>
      </c>
      <c r="AR6" s="77">
        <f>I5</f>
        <v>85.5</v>
      </c>
      <c r="AT6" s="84">
        <f t="shared" si="1"/>
        <v>85.52000000000001</v>
      </c>
      <c r="AU6" s="84">
        <f t="shared" si="1"/>
        <v>85.539999999999992</v>
      </c>
      <c r="AV6" s="84">
        <f t="shared" si="1"/>
        <v>85.56</v>
      </c>
      <c r="AW6" s="84">
        <f t="shared" si="1"/>
        <v>85.580000000000013</v>
      </c>
      <c r="AX6" s="77">
        <f>J5</f>
        <v>85.6</v>
      </c>
    </row>
    <row r="7" spans="1:50" x14ac:dyDescent="0.35">
      <c r="A7" t="s">
        <v>45</v>
      </c>
      <c r="B7" t="s">
        <v>12</v>
      </c>
      <c r="C7" t="s">
        <v>22</v>
      </c>
      <c r="D7" t="s">
        <v>118</v>
      </c>
      <c r="E7" t="s">
        <v>119</v>
      </c>
      <c r="F7">
        <v>0.3</v>
      </c>
      <c r="G7">
        <v>0.3</v>
      </c>
      <c r="H7">
        <v>0.3</v>
      </c>
      <c r="I7">
        <v>0.2</v>
      </c>
      <c r="J7">
        <v>0.1</v>
      </c>
      <c r="K7">
        <v>0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9.8000000000000007</v>
      </c>
      <c r="AN7" s="77">
        <f t="shared" si="3"/>
        <v>0.2</v>
      </c>
      <c r="AP7" s="77">
        <f>H6</f>
        <v>0.1</v>
      </c>
      <c r="AQ7" s="77">
        <f t="shared" si="2"/>
        <v>0.1</v>
      </c>
      <c r="AR7" s="77">
        <f>I6</f>
        <v>0.1</v>
      </c>
      <c r="AT7" s="84">
        <f t="shared" si="1"/>
        <v>0.14000000000000001</v>
      </c>
      <c r="AU7" s="84">
        <f t="shared" si="1"/>
        <v>0.18</v>
      </c>
      <c r="AV7" s="84">
        <f t="shared" si="1"/>
        <v>0.22</v>
      </c>
      <c r="AW7" s="84">
        <f t="shared" si="1"/>
        <v>0.26</v>
      </c>
      <c r="AX7" s="77">
        <f>J6</f>
        <v>0.3</v>
      </c>
    </row>
    <row r="8" spans="1:50" x14ac:dyDescent="0.35">
      <c r="A8" t="s">
        <v>8</v>
      </c>
      <c r="B8" t="s">
        <v>12</v>
      </c>
      <c r="C8" t="s">
        <v>22</v>
      </c>
      <c r="D8" t="s">
        <v>118</v>
      </c>
      <c r="E8" t="s">
        <v>119</v>
      </c>
      <c r="F8">
        <v>2.2000000000000002</v>
      </c>
      <c r="G8">
        <v>0.8</v>
      </c>
      <c r="H8">
        <v>1</v>
      </c>
      <c r="I8">
        <v>1.2</v>
      </c>
      <c r="J8">
        <v>1.8</v>
      </c>
      <c r="K8">
        <v>0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0.3</v>
      </c>
      <c r="AN8" s="77">
        <f t="shared" si="3"/>
        <v>0.3</v>
      </c>
      <c r="AP8" s="77">
        <f>H7</f>
        <v>0.3</v>
      </c>
      <c r="AQ8" s="77">
        <f t="shared" si="2"/>
        <v>0.25</v>
      </c>
      <c r="AR8" s="77">
        <f>I7</f>
        <v>0.2</v>
      </c>
      <c r="AT8" s="84">
        <f t="shared" si="1"/>
        <v>0.18000000000000005</v>
      </c>
      <c r="AU8" s="84">
        <f t="shared" si="1"/>
        <v>0.16</v>
      </c>
      <c r="AV8" s="84">
        <f t="shared" si="1"/>
        <v>0.14000000000000001</v>
      </c>
      <c r="AW8" s="84">
        <f t="shared" si="1"/>
        <v>0.12000000000000002</v>
      </c>
      <c r="AX8" s="77">
        <f>J7</f>
        <v>0.1</v>
      </c>
    </row>
    <row r="9" spans="1:50" x14ac:dyDescent="0.35">
      <c r="A9" t="s">
        <v>44</v>
      </c>
      <c r="B9" t="s">
        <v>12</v>
      </c>
      <c r="C9" t="s">
        <v>22</v>
      </c>
      <c r="D9" t="s">
        <v>118</v>
      </c>
      <c r="E9" t="s">
        <v>119</v>
      </c>
      <c r="F9">
        <v>0.2</v>
      </c>
      <c r="G9">
        <v>0.2</v>
      </c>
      <c r="H9">
        <v>0.2</v>
      </c>
      <c r="I9">
        <v>0.3</v>
      </c>
      <c r="J9">
        <v>0.5</v>
      </c>
      <c r="K9">
        <v>0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0.2</v>
      </c>
      <c r="AN9" s="77">
        <f t="shared" ref="AN9" si="4">G9</f>
        <v>0.2</v>
      </c>
      <c r="AP9" s="77">
        <f>H9</f>
        <v>0.2</v>
      </c>
      <c r="AQ9" s="77">
        <f t="shared" si="2"/>
        <v>0.25</v>
      </c>
      <c r="AR9" s="77">
        <f>I9</f>
        <v>0.3</v>
      </c>
      <c r="AT9" s="84">
        <f t="shared" si="1"/>
        <v>0.33999999999999997</v>
      </c>
      <c r="AU9" s="84">
        <f t="shared" si="1"/>
        <v>0.38</v>
      </c>
      <c r="AV9" s="84">
        <f t="shared" si="1"/>
        <v>0.42</v>
      </c>
      <c r="AW9" s="84">
        <f t="shared" si="1"/>
        <v>0.46</v>
      </c>
      <c r="AX9" s="77">
        <f>J9</f>
        <v>0.5</v>
      </c>
    </row>
    <row r="10" spans="1:50" x14ac:dyDescent="0.35">
      <c r="A10" t="s">
        <v>80</v>
      </c>
      <c r="B10" t="s">
        <v>12</v>
      </c>
      <c r="C10" t="s">
        <v>22</v>
      </c>
      <c r="D10" t="s">
        <v>118</v>
      </c>
      <c r="E10" t="s">
        <v>119</v>
      </c>
      <c r="F10">
        <v>2</v>
      </c>
      <c r="G10">
        <v>2.2000000000000002</v>
      </c>
      <c r="H10">
        <v>1.8</v>
      </c>
      <c r="I10">
        <v>1.4</v>
      </c>
      <c r="J10">
        <v>0.6</v>
      </c>
      <c r="K10">
        <v>0.6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2.2000000000000002</v>
      </c>
      <c r="AN10" s="77">
        <f t="shared" ref="AN10" si="5">G8</f>
        <v>0.8</v>
      </c>
      <c r="AP10" s="77">
        <f>H8</f>
        <v>1</v>
      </c>
      <c r="AQ10" s="77">
        <f t="shared" si="2"/>
        <v>1.1000000000000001</v>
      </c>
      <c r="AR10" s="77">
        <f>I8</f>
        <v>1.2</v>
      </c>
      <c r="AT10" s="84">
        <f t="shared" si="1"/>
        <v>1.32</v>
      </c>
      <c r="AU10" s="84">
        <f t="shared" si="1"/>
        <v>1.44</v>
      </c>
      <c r="AV10" s="84">
        <f t="shared" si="1"/>
        <v>1.56</v>
      </c>
      <c r="AW10" s="84">
        <f t="shared" si="1"/>
        <v>1.6800000000000002</v>
      </c>
      <c r="AX10" s="77">
        <f>J8</f>
        <v>1.8</v>
      </c>
    </row>
    <row r="11" spans="1:50" x14ac:dyDescent="0.35">
      <c r="A11" t="s">
        <v>81</v>
      </c>
      <c r="B11" t="s">
        <v>12</v>
      </c>
      <c r="C11" t="s">
        <v>22</v>
      </c>
      <c r="D11" t="s">
        <v>118</v>
      </c>
      <c r="E11" t="s">
        <v>119</v>
      </c>
      <c r="F11">
        <v>0.7</v>
      </c>
      <c r="G11">
        <v>0.7</v>
      </c>
      <c r="H11">
        <v>0.6</v>
      </c>
      <c r="I11">
        <v>0.5</v>
      </c>
      <c r="J11">
        <v>0.2</v>
      </c>
      <c r="K11">
        <v>0.2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10.9</v>
      </c>
      <c r="AN11" s="77">
        <f t="shared" ref="AN11" si="6">G4</f>
        <v>10.9</v>
      </c>
      <c r="AP11" s="77">
        <f>H4</f>
        <v>10.9</v>
      </c>
      <c r="AQ11" s="77">
        <f t="shared" si="2"/>
        <v>10.9</v>
      </c>
      <c r="AR11" s="77">
        <f>I4</f>
        <v>10.9</v>
      </c>
      <c r="AT11" s="84">
        <f t="shared" si="1"/>
        <v>10.9</v>
      </c>
      <c r="AU11" s="84">
        <f t="shared" si="1"/>
        <v>10.9</v>
      </c>
      <c r="AV11" s="84">
        <f t="shared" si="1"/>
        <v>10.9</v>
      </c>
      <c r="AW11" s="84">
        <f t="shared" si="1"/>
        <v>10.9</v>
      </c>
      <c r="AX11" s="77">
        <f>J4</f>
        <v>10.9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100.00000000000001</v>
      </c>
      <c r="G12" s="28">
        <f t="shared" si="7"/>
        <v>99.800000000000011</v>
      </c>
      <c r="H12" s="28">
        <f t="shared" si="7"/>
        <v>99.899999999999991</v>
      </c>
      <c r="I12" s="28">
        <f t="shared" si="7"/>
        <v>100.10000000000001</v>
      </c>
      <c r="J12" s="28">
        <f t="shared" si="7"/>
        <v>99.999999999999986</v>
      </c>
      <c r="K12" s="28">
        <f t="shared" si="7"/>
        <v>100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81" t="s">
        <v>0</v>
      </c>
      <c r="B16" s="81" t="s">
        <v>1</v>
      </c>
      <c r="C16" s="81" t="s">
        <v>2</v>
      </c>
      <c r="D16" s="81" t="s">
        <v>3</v>
      </c>
      <c r="E16" s="81" t="s">
        <v>4</v>
      </c>
      <c r="F16" s="81" t="s">
        <v>42</v>
      </c>
      <c r="G16" s="81" t="s">
        <v>43</v>
      </c>
      <c r="H16" s="81" t="s">
        <v>5</v>
      </c>
      <c r="I16" s="81" t="s">
        <v>6</v>
      </c>
      <c r="J16" s="81" t="s">
        <v>7</v>
      </c>
      <c r="K16" s="81" t="s">
        <v>117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A17" t="s">
        <v>132</v>
      </c>
      <c r="B17" t="s">
        <v>12</v>
      </c>
      <c r="C17" t="s">
        <v>22</v>
      </c>
      <c r="D17" t="s">
        <v>118</v>
      </c>
      <c r="E17" t="s">
        <v>119</v>
      </c>
      <c r="F17">
        <v>10.9</v>
      </c>
      <c r="G17">
        <v>10.9</v>
      </c>
      <c r="H17">
        <v>10.7</v>
      </c>
      <c r="I17">
        <v>10.1</v>
      </c>
      <c r="J17">
        <v>8.8000000000000007</v>
      </c>
      <c r="K17">
        <v>7.5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2</v>
      </c>
      <c r="AM17" s="77">
        <f>0.5*(AL17+AN17)</f>
        <v>2.1</v>
      </c>
      <c r="AN17" s="77">
        <f t="shared" ref="AN17:AN18" si="8">G23</f>
        <v>2.2000000000000002</v>
      </c>
      <c r="AO17" s="77">
        <f>0.5*(AN17+AP17)</f>
        <v>2.1</v>
      </c>
      <c r="AP17" s="77">
        <f>H23</f>
        <v>2</v>
      </c>
      <c r="AQ17" s="77">
        <f>0.5*(AP17+AR17)</f>
        <v>1.85</v>
      </c>
      <c r="AR17" s="77">
        <f>I23</f>
        <v>1.7</v>
      </c>
      <c r="AS17" s="77">
        <f>AR42</f>
        <v>2.2999999999999998</v>
      </c>
      <c r="AT17" s="84">
        <f t="shared" ref="AT17:AW24" si="9">($AX$3-AT$3)/($AX$3-$AR$3)*$AR17+(AT$3-$AR$3)/($AX$3-$AR$3)*$AX17</f>
        <v>1.52</v>
      </c>
      <c r="AU17" s="84">
        <f t="shared" si="9"/>
        <v>1.34</v>
      </c>
      <c r="AV17" s="84">
        <f t="shared" si="9"/>
        <v>1.1600000000000001</v>
      </c>
      <c r="AW17" s="84">
        <f t="shared" si="9"/>
        <v>0.9800000000000002</v>
      </c>
      <c r="AX17" s="77">
        <f>J23</f>
        <v>0.8</v>
      </c>
    </row>
    <row r="18" spans="1:50" x14ac:dyDescent="0.35">
      <c r="A18" t="s">
        <v>11</v>
      </c>
      <c r="B18" t="s">
        <v>12</v>
      </c>
      <c r="C18" t="s">
        <v>22</v>
      </c>
      <c r="D18" t="s">
        <v>118</v>
      </c>
      <c r="E18" t="s">
        <v>119</v>
      </c>
      <c r="F18">
        <v>73.900000000000006</v>
      </c>
      <c r="G18">
        <v>84.5</v>
      </c>
      <c r="H18">
        <v>85.1</v>
      </c>
      <c r="I18">
        <v>86.3</v>
      </c>
      <c r="J18">
        <v>89.1</v>
      </c>
      <c r="K18">
        <v>91.9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0.7</v>
      </c>
      <c r="AM18" s="77">
        <f>0.5*(AL18+AN18)</f>
        <v>0.7</v>
      </c>
      <c r="AN18" s="77">
        <f t="shared" si="8"/>
        <v>0.7</v>
      </c>
      <c r="AO18" s="77">
        <f>0.5*(AN18+AP18)</f>
        <v>0.7</v>
      </c>
      <c r="AP18" s="77">
        <f>H24</f>
        <v>0.7</v>
      </c>
      <c r="AQ18" s="77">
        <f t="shared" ref="AQ18:AQ24" si="10">0.5*(AP18+AR18)</f>
        <v>0.64999999999999991</v>
      </c>
      <c r="AR18" s="77">
        <f>I24</f>
        <v>0.6</v>
      </c>
      <c r="AT18" s="84">
        <f t="shared" si="9"/>
        <v>0.54</v>
      </c>
      <c r="AU18" s="84">
        <f t="shared" si="9"/>
        <v>0.48</v>
      </c>
      <c r="AV18" s="84">
        <f t="shared" si="9"/>
        <v>0.42</v>
      </c>
      <c r="AW18" s="84">
        <f t="shared" si="9"/>
        <v>0.36</v>
      </c>
      <c r="AX18" s="77">
        <f>J24</f>
        <v>0.3</v>
      </c>
    </row>
    <row r="19" spans="1:50" x14ac:dyDescent="0.35">
      <c r="A19" t="s">
        <v>10</v>
      </c>
      <c r="B19" t="s">
        <v>12</v>
      </c>
      <c r="C19" t="s">
        <v>22</v>
      </c>
      <c r="D19" t="s">
        <v>118</v>
      </c>
      <c r="E19" t="s">
        <v>119</v>
      </c>
      <c r="F19">
        <v>9.8000000000000007</v>
      </c>
      <c r="G19">
        <v>0.2</v>
      </c>
      <c r="H19">
        <v>0.2</v>
      </c>
      <c r="I19">
        <v>0.2</v>
      </c>
      <c r="J19">
        <v>0.3</v>
      </c>
      <c r="K19">
        <v>0.5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73.900000000000006</v>
      </c>
      <c r="AM19" s="85">
        <f>AL43</f>
        <v>61.867704280155642</v>
      </c>
      <c r="AN19" s="77">
        <f t="shared" ref="AN19:AN21" si="11">G18</f>
        <v>84.5</v>
      </c>
      <c r="AO19" s="85">
        <f>AN43</f>
        <v>58.560311284046698</v>
      </c>
      <c r="AP19" s="77">
        <f>H18</f>
        <v>85.1</v>
      </c>
      <c r="AQ19" s="77">
        <f t="shared" si="10"/>
        <v>85.699999999999989</v>
      </c>
      <c r="AR19" s="77">
        <f>I18</f>
        <v>86.3</v>
      </c>
      <c r="AS19" s="85">
        <f>AR43</f>
        <v>52.785923753665692</v>
      </c>
      <c r="AT19" s="84">
        <f t="shared" si="9"/>
        <v>86.860000000000014</v>
      </c>
      <c r="AU19" s="84">
        <f t="shared" si="9"/>
        <v>87.419999999999987</v>
      </c>
      <c r="AV19" s="84">
        <f t="shared" si="9"/>
        <v>87.97999999999999</v>
      </c>
      <c r="AW19" s="84">
        <f t="shared" si="9"/>
        <v>88.54</v>
      </c>
      <c r="AX19" s="77">
        <f>J18</f>
        <v>89.1</v>
      </c>
    </row>
    <row r="20" spans="1:50" x14ac:dyDescent="0.35">
      <c r="A20" t="s">
        <v>45</v>
      </c>
      <c r="B20" t="s">
        <v>12</v>
      </c>
      <c r="C20" t="s">
        <v>22</v>
      </c>
      <c r="D20" t="s">
        <v>118</v>
      </c>
      <c r="E20" t="s">
        <v>119</v>
      </c>
      <c r="F20">
        <v>0.3</v>
      </c>
      <c r="G20">
        <v>0.3</v>
      </c>
      <c r="H20">
        <v>0.3</v>
      </c>
      <c r="I20">
        <v>0.3</v>
      </c>
      <c r="J20">
        <v>0.1</v>
      </c>
      <c r="K20"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9.8000000000000007</v>
      </c>
      <c r="AM20" s="85">
        <f>AL44</f>
        <v>6.809338521400778</v>
      </c>
      <c r="AN20" s="77">
        <f t="shared" si="11"/>
        <v>0.2</v>
      </c>
      <c r="AO20" s="85">
        <f>AN44</f>
        <v>6.2256809338521402</v>
      </c>
      <c r="AP20" s="77">
        <f>H19</f>
        <v>0.2</v>
      </c>
      <c r="AQ20" s="77">
        <f t="shared" si="10"/>
        <v>0.2</v>
      </c>
      <c r="AR20" s="77">
        <f>I19</f>
        <v>0.2</v>
      </c>
      <c r="AS20" s="85">
        <f>AR44</f>
        <v>4.8875855327468232</v>
      </c>
      <c r="AT20" s="84">
        <f t="shared" si="9"/>
        <v>0.22000000000000003</v>
      </c>
      <c r="AU20" s="84">
        <f t="shared" si="9"/>
        <v>0.24</v>
      </c>
      <c r="AV20" s="84">
        <f t="shared" si="9"/>
        <v>0.26</v>
      </c>
      <c r="AW20" s="84">
        <f t="shared" si="9"/>
        <v>0.28000000000000003</v>
      </c>
      <c r="AX20" s="77">
        <f>J19</f>
        <v>0.3</v>
      </c>
    </row>
    <row r="21" spans="1:50" ht="15" thickBot="1" x14ac:dyDescent="0.4">
      <c r="A21" t="s">
        <v>8</v>
      </c>
      <c r="B21" t="s">
        <v>12</v>
      </c>
      <c r="C21" t="s">
        <v>22</v>
      </c>
      <c r="D21" t="s">
        <v>118</v>
      </c>
      <c r="E21" t="s">
        <v>119</v>
      </c>
      <c r="F21">
        <v>2.2000000000000002</v>
      </c>
      <c r="G21">
        <v>0.8</v>
      </c>
      <c r="H21">
        <v>0.8</v>
      </c>
      <c r="I21">
        <v>0.7</v>
      </c>
      <c r="J21">
        <v>0.4</v>
      </c>
      <c r="K21">
        <v>0.1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0.3</v>
      </c>
      <c r="AM21" s="85">
        <f>AL45</f>
        <v>8.7548638132295729</v>
      </c>
      <c r="AN21" s="77">
        <f t="shared" si="11"/>
        <v>0.3</v>
      </c>
      <c r="AO21" s="85">
        <f>AN45</f>
        <v>8.6575875486381317</v>
      </c>
      <c r="AP21" s="77">
        <f>H20</f>
        <v>0.3</v>
      </c>
      <c r="AQ21" s="77">
        <f t="shared" si="10"/>
        <v>0.3</v>
      </c>
      <c r="AR21" s="77">
        <f>I20</f>
        <v>0.3</v>
      </c>
      <c r="AS21" s="85">
        <f>AR45</f>
        <v>7.6246334310850443</v>
      </c>
      <c r="AT21" s="84">
        <f t="shared" si="9"/>
        <v>0.26</v>
      </c>
      <c r="AU21" s="84">
        <f t="shared" si="9"/>
        <v>0.22</v>
      </c>
      <c r="AV21" s="84">
        <f t="shared" si="9"/>
        <v>0.18</v>
      </c>
      <c r="AW21" s="84">
        <f t="shared" si="9"/>
        <v>0.14000000000000001</v>
      </c>
      <c r="AX21" s="77">
        <f>J20</f>
        <v>0.1</v>
      </c>
    </row>
    <row r="22" spans="1:50" x14ac:dyDescent="0.35">
      <c r="A22" t="s">
        <v>44</v>
      </c>
      <c r="B22" t="s">
        <v>12</v>
      </c>
      <c r="C22" t="s">
        <v>22</v>
      </c>
      <c r="D22" t="s">
        <v>118</v>
      </c>
      <c r="E22" t="s">
        <v>119</v>
      </c>
      <c r="F22">
        <v>0.2</v>
      </c>
      <c r="G22">
        <v>0.2</v>
      </c>
      <c r="H22">
        <v>0.2</v>
      </c>
      <c r="I22">
        <v>0.2</v>
      </c>
      <c r="J22">
        <v>0.1</v>
      </c>
      <c r="K22"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0.2</v>
      </c>
      <c r="AN22" s="77">
        <f t="shared" ref="AN22" si="12">G22</f>
        <v>0.2</v>
      </c>
      <c r="AP22" s="77">
        <f>H22</f>
        <v>0.2</v>
      </c>
      <c r="AQ22" s="77">
        <f t="shared" si="10"/>
        <v>0.2</v>
      </c>
      <c r="AR22" s="77">
        <f>I22</f>
        <v>0.2</v>
      </c>
      <c r="AT22" s="84">
        <f t="shared" si="9"/>
        <v>0.18000000000000005</v>
      </c>
      <c r="AU22" s="84">
        <f t="shared" si="9"/>
        <v>0.16</v>
      </c>
      <c r="AV22" s="84">
        <f t="shared" si="9"/>
        <v>0.14000000000000001</v>
      </c>
      <c r="AW22" s="84">
        <f t="shared" si="9"/>
        <v>0.12000000000000002</v>
      </c>
      <c r="AX22" s="77">
        <f>J22</f>
        <v>0.1</v>
      </c>
    </row>
    <row r="23" spans="1:50" x14ac:dyDescent="0.35">
      <c r="A23" t="s">
        <v>80</v>
      </c>
      <c r="B23" t="s">
        <v>12</v>
      </c>
      <c r="C23" t="s">
        <v>22</v>
      </c>
      <c r="D23" t="s">
        <v>118</v>
      </c>
      <c r="E23" t="s">
        <v>119</v>
      </c>
      <c r="F23">
        <v>2</v>
      </c>
      <c r="G23">
        <v>2.2000000000000002</v>
      </c>
      <c r="H23">
        <v>2</v>
      </c>
      <c r="I23">
        <v>1.7</v>
      </c>
      <c r="J23">
        <v>0.8</v>
      </c>
      <c r="K23"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2.2000000000000002</v>
      </c>
      <c r="AM23" s="85">
        <f>AL46</f>
        <v>19.844357976653693</v>
      </c>
      <c r="AN23" s="77">
        <f t="shared" ref="AN23" si="13">G21</f>
        <v>0.8</v>
      </c>
      <c r="AO23" s="85">
        <f>AN46</f>
        <v>23.929961089494164</v>
      </c>
      <c r="AP23" s="77">
        <f>H21</f>
        <v>0.8</v>
      </c>
      <c r="AQ23" s="77">
        <f t="shared" si="10"/>
        <v>0.75</v>
      </c>
      <c r="AR23" s="77">
        <f>I21</f>
        <v>0.7</v>
      </c>
      <c r="AS23" s="85">
        <f>AR46</f>
        <v>32.453567937438912</v>
      </c>
      <c r="AT23" s="84">
        <f t="shared" si="9"/>
        <v>0.6399999999999999</v>
      </c>
      <c r="AU23" s="84">
        <f t="shared" si="9"/>
        <v>0.58000000000000007</v>
      </c>
      <c r="AV23" s="84">
        <f t="shared" si="9"/>
        <v>0.52</v>
      </c>
      <c r="AW23" s="84">
        <f t="shared" si="9"/>
        <v>0.46000000000000008</v>
      </c>
      <c r="AX23" s="77">
        <f>J21</f>
        <v>0.4</v>
      </c>
    </row>
    <row r="24" spans="1:50" x14ac:dyDescent="0.35">
      <c r="A24" t="s">
        <v>81</v>
      </c>
      <c r="B24" t="s">
        <v>12</v>
      </c>
      <c r="C24" t="s">
        <v>22</v>
      </c>
      <c r="D24" t="s">
        <v>118</v>
      </c>
      <c r="E24" t="s">
        <v>119</v>
      </c>
      <c r="F24">
        <v>0.7</v>
      </c>
      <c r="G24">
        <v>0.7</v>
      </c>
      <c r="H24">
        <v>0.7</v>
      </c>
      <c r="I24">
        <v>0.6</v>
      </c>
      <c r="J24">
        <v>0.3</v>
      </c>
      <c r="K24"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10.9</v>
      </c>
      <c r="AN24" s="77">
        <f t="shared" ref="AN24" si="14">G17</f>
        <v>10.9</v>
      </c>
      <c r="AP24" s="77">
        <f>H17</f>
        <v>10.7</v>
      </c>
      <c r="AQ24" s="77">
        <f t="shared" si="10"/>
        <v>10.399999999999999</v>
      </c>
      <c r="AR24" s="77">
        <f>I17</f>
        <v>10.1</v>
      </c>
      <c r="AS24" s="85"/>
      <c r="AT24" s="84">
        <f t="shared" si="9"/>
        <v>9.84</v>
      </c>
      <c r="AU24" s="84">
        <f t="shared" si="9"/>
        <v>9.58</v>
      </c>
      <c r="AV24" s="84">
        <f t="shared" si="9"/>
        <v>9.32</v>
      </c>
      <c r="AW24" s="84">
        <f t="shared" si="9"/>
        <v>9.06</v>
      </c>
      <c r="AX24" s="77">
        <f>J17</f>
        <v>8.8000000000000007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100.00000000000001</v>
      </c>
      <c r="G25" s="28">
        <f t="shared" si="15"/>
        <v>99.800000000000011</v>
      </c>
      <c r="H25" s="28">
        <f t="shared" si="15"/>
        <v>100</v>
      </c>
      <c r="I25" s="28">
        <f t="shared" si="15"/>
        <v>100.1</v>
      </c>
      <c r="J25" s="28">
        <f t="shared" si="15"/>
        <v>99.899999999999977</v>
      </c>
      <c r="K25" s="28">
        <f t="shared" si="15"/>
        <v>100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ESW</v>
      </c>
      <c r="D30" s="5" t="s">
        <v>14</v>
      </c>
      <c r="E30" s="5" t="s">
        <v>15</v>
      </c>
      <c r="F30" s="5">
        <f t="shared" ref="F30:K36" si="16">F18-F5</f>
        <v>-0.29999999999999982</v>
      </c>
      <c r="G30" s="75">
        <f t="shared" si="16"/>
        <v>0</v>
      </c>
      <c r="H30" s="75">
        <f t="shared" si="16"/>
        <v>-0.20000000000000007</v>
      </c>
      <c r="I30" s="75">
        <f t="shared" si="16"/>
        <v>-0.5</v>
      </c>
      <c r="J30" s="75">
        <f t="shared" si="16"/>
        <v>-1.6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ESW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-9.9999999999999978E-2</v>
      </c>
      <c r="I31" s="75">
        <f t="shared" si="16"/>
        <v>-9.9999999999999978E-2</v>
      </c>
      <c r="J31" s="75">
        <f t="shared" si="16"/>
        <v>-0.5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ESW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9.9999999999999978E-2</v>
      </c>
      <c r="J32" s="75">
        <f t="shared" si="16"/>
        <v>0.1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ESW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</v>
      </c>
      <c r="I33" s="75">
        <f t="shared" si="16"/>
        <v>0.19999999999999998</v>
      </c>
      <c r="J33" s="75">
        <f t="shared" si="16"/>
        <v>0.10000000000000003</v>
      </c>
      <c r="K33" s="75">
        <f t="shared" si="16"/>
        <v>-0.30000000000000004</v>
      </c>
    </row>
    <row r="34" spans="1:46" x14ac:dyDescent="0.35">
      <c r="A34" s="5" t="s">
        <v>11</v>
      </c>
      <c r="B34" s="5" t="s">
        <v>53</v>
      </c>
      <c r="C34" s="5" t="str">
        <f>C6</f>
        <v>ESW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-0.10000000000000853</v>
      </c>
      <c r="I34" s="75">
        <f t="shared" si="16"/>
        <v>0</v>
      </c>
      <c r="J34" s="75">
        <f t="shared" si="16"/>
        <v>1.5</v>
      </c>
      <c r="K34" s="75">
        <f t="shared" si="16"/>
        <v>1.1000000000000085</v>
      </c>
    </row>
    <row r="35" spans="1:46" x14ac:dyDescent="0.35">
      <c r="A35" s="33" t="s">
        <v>80</v>
      </c>
      <c r="B35" s="5" t="s">
        <v>53</v>
      </c>
      <c r="C35" s="5" t="str">
        <f>C5</f>
        <v>ESW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0.10000000000000009</v>
      </c>
      <c r="I35" s="75">
        <f t="shared" si="16"/>
        <v>9.9999999999999978E-2</v>
      </c>
      <c r="J35" s="75">
        <f t="shared" si="16"/>
        <v>9.9999999999999978E-2</v>
      </c>
      <c r="K35" s="75">
        <f t="shared" si="16"/>
        <v>-0.2</v>
      </c>
    </row>
    <row r="36" spans="1:46" x14ac:dyDescent="0.35">
      <c r="A36" s="10" t="s">
        <v>81</v>
      </c>
      <c r="B36" s="10" t="s">
        <v>53</v>
      </c>
      <c r="C36" s="10" t="str">
        <f>C10</f>
        <v>ESW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0.29999999999999982</v>
      </c>
      <c r="I36" s="10">
        <f t="shared" si="16"/>
        <v>0.39999999999999991</v>
      </c>
      <c r="J36" s="10">
        <f t="shared" si="16"/>
        <v>0.30000000000000004</v>
      </c>
      <c r="K36" s="10">
        <f t="shared" si="16"/>
        <v>-0.6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-0.29999999999999982</v>
      </c>
      <c r="G37" s="2">
        <f t="shared" ref="G37" si="17">SUM(G30:G36)</f>
        <v>0</v>
      </c>
      <c r="H37" s="2">
        <f t="shared" ref="H37" si="18">SUM(H30:H36)</f>
        <v>-8.659739592076221E-15</v>
      </c>
      <c r="I37" s="2">
        <f t="shared" ref="I37" si="19">SUM(I30:I36)</f>
        <v>0.19999999999999984</v>
      </c>
      <c r="J37" s="2">
        <f t="shared" ref="J37" si="20">SUM(J30:J36)</f>
        <v>0</v>
      </c>
      <c r="K37" s="2">
        <f>SUM(K30:K36)</f>
        <v>8.5487172896137054E-15</v>
      </c>
    </row>
    <row r="39" spans="1:46" ht="21" x14ac:dyDescent="0.5">
      <c r="A39" s="32" t="s">
        <v>60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42" t="s">
        <v>50</v>
      </c>
      <c r="B42" t="s">
        <v>12</v>
      </c>
      <c r="C42" t="s">
        <v>22</v>
      </c>
      <c r="D42" t="s">
        <v>51</v>
      </c>
      <c r="E42" t="s">
        <v>52</v>
      </c>
      <c r="F42">
        <v>20.399999999999999</v>
      </c>
      <c r="G42">
        <v>24.6</v>
      </c>
      <c r="H42">
        <v>25.9</v>
      </c>
      <c r="I42">
        <v>33.200000000000003</v>
      </c>
      <c r="J42">
        <v>37.299999999999997</v>
      </c>
      <c r="AK42" s="77" t="s">
        <v>138</v>
      </c>
      <c r="AL42" s="77">
        <f>0.5*(AL17+AN17+AL18+AN18)</f>
        <v>2.8000000000000003</v>
      </c>
      <c r="AN42" s="77">
        <f>0.5*(AN17+AP17+AN18+AP18)</f>
        <v>2.8000000000000003</v>
      </c>
      <c r="AR42" s="77">
        <f>AR17+AR18</f>
        <v>2.2999999999999998</v>
      </c>
    </row>
    <row r="43" spans="1:46" x14ac:dyDescent="0.35">
      <c r="A43" t="s">
        <v>9</v>
      </c>
      <c r="B43" t="s">
        <v>12</v>
      </c>
      <c r="C43" t="s">
        <v>22</v>
      </c>
      <c r="D43" t="s">
        <v>51</v>
      </c>
      <c r="E43" t="s">
        <v>52</v>
      </c>
      <c r="F43">
        <v>9</v>
      </c>
      <c r="G43">
        <v>8.9</v>
      </c>
      <c r="H43">
        <v>8.6</v>
      </c>
      <c r="I43">
        <v>7.8</v>
      </c>
      <c r="J43">
        <v>7.4</v>
      </c>
      <c r="AK43" s="77" t="s">
        <v>85</v>
      </c>
      <c r="AL43" s="85">
        <f>100*F45/(100+AL$42)</f>
        <v>61.867704280155642</v>
      </c>
      <c r="AM43" s="85"/>
      <c r="AN43" s="85">
        <f>100*G45/(100+AN$42)</f>
        <v>58.560311284046698</v>
      </c>
      <c r="AO43" s="85"/>
      <c r="AR43" s="85">
        <f>100*I45/(100+AR$42)</f>
        <v>52.785923753665692</v>
      </c>
    </row>
    <row r="44" spans="1:46" x14ac:dyDescent="0.35">
      <c r="A44" t="s">
        <v>10</v>
      </c>
      <c r="B44" t="s">
        <v>12</v>
      </c>
      <c r="C44" t="s">
        <v>22</v>
      </c>
      <c r="D44" t="s">
        <v>51</v>
      </c>
      <c r="E44" t="s">
        <v>52</v>
      </c>
      <c r="F44">
        <v>7</v>
      </c>
      <c r="G44">
        <v>6.4</v>
      </c>
      <c r="H44">
        <v>5.9</v>
      </c>
      <c r="I44">
        <v>5</v>
      </c>
      <c r="J44">
        <v>4.5999999999999996</v>
      </c>
      <c r="AK44" s="77" t="s">
        <v>86</v>
      </c>
      <c r="AL44" s="85">
        <f>100*F44/(100+AL$42)</f>
        <v>6.809338521400778</v>
      </c>
      <c r="AM44" s="85"/>
      <c r="AN44" s="85">
        <f>100*G44/(100+AN$42)</f>
        <v>6.2256809338521402</v>
      </c>
      <c r="AO44" s="85"/>
      <c r="AR44" s="85">
        <f>100*I44/(100+AR$42)</f>
        <v>4.8875855327468232</v>
      </c>
    </row>
    <row r="45" spans="1:46" x14ac:dyDescent="0.35">
      <c r="A45" t="s">
        <v>11</v>
      </c>
      <c r="B45" t="s">
        <v>12</v>
      </c>
      <c r="C45" t="s">
        <v>22</v>
      </c>
      <c r="D45" t="s">
        <v>51</v>
      </c>
      <c r="E45" t="s">
        <v>52</v>
      </c>
      <c r="F45">
        <v>63.6</v>
      </c>
      <c r="G45">
        <v>60.2</v>
      </c>
      <c r="H45">
        <v>59.5</v>
      </c>
      <c r="I45">
        <v>54</v>
      </c>
      <c r="J45">
        <v>50.7</v>
      </c>
      <c r="AK45" s="77" t="s">
        <v>87</v>
      </c>
      <c r="AL45" s="85">
        <f>100*F43/(100+AL$42)</f>
        <v>8.7548638132295729</v>
      </c>
      <c r="AM45" s="85"/>
      <c r="AN45" s="85">
        <f>100*G43/(100+AN$42)</f>
        <v>8.6575875486381317</v>
      </c>
      <c r="AO45" s="85"/>
      <c r="AR45" s="85">
        <f>100*I43/(100+AR$42)</f>
        <v>7.6246334310850443</v>
      </c>
    </row>
    <row r="46" spans="1:46" x14ac:dyDescent="0.35">
      <c r="AK46" s="77" t="s">
        <v>137</v>
      </c>
      <c r="AL46" s="85">
        <f>100*F42/(100+AL$42)</f>
        <v>19.844357976653693</v>
      </c>
      <c r="AM46" s="85"/>
      <c r="AN46" s="85">
        <f>100*G42/(100+AN$42)</f>
        <v>23.929961089494164</v>
      </c>
      <c r="AO46" s="85"/>
      <c r="AR46" s="85">
        <f>100*I42/(100+AR$42)</f>
        <v>32.453567937438912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x14ac:dyDescent="0.35">
      <c r="A56" s="90" t="s">
        <v>114</v>
      </c>
      <c r="B56" s="35" t="s">
        <v>84</v>
      </c>
      <c r="C56" s="88" t="s">
        <v>95</v>
      </c>
      <c r="D56" s="88" t="s">
        <v>42</v>
      </c>
      <c r="E56" s="88" t="s">
        <v>120</v>
      </c>
      <c r="F56" s="88" t="s">
        <v>43</v>
      </c>
      <c r="G56" s="88" t="s">
        <v>48</v>
      </c>
      <c r="H56" s="88" t="s">
        <v>5</v>
      </c>
      <c r="I56" s="88" t="s">
        <v>121</v>
      </c>
      <c r="J56" s="88" t="s">
        <v>122</v>
      </c>
      <c r="K56" s="88" t="s">
        <v>123</v>
      </c>
      <c r="L56" s="88" t="s">
        <v>6</v>
      </c>
      <c r="M56" s="88" t="s">
        <v>124</v>
      </c>
      <c r="N56" s="88" t="s">
        <v>49</v>
      </c>
      <c r="O56" s="88" t="s">
        <v>125</v>
      </c>
      <c r="P56" s="88" t="s">
        <v>126</v>
      </c>
      <c r="Q56" s="88" t="s">
        <v>127</v>
      </c>
      <c r="R56" s="88" t="s">
        <v>7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t="s">
        <v>96</v>
      </c>
      <c r="D57">
        <v>0.509519284501048</v>
      </c>
      <c r="E57">
        <v>0.50587925383655397</v>
      </c>
      <c r="F57">
        <v>0.51267200811337099</v>
      </c>
      <c r="G57">
        <v>0.53624800296081498</v>
      </c>
      <c r="H57">
        <v>0.55272342124235896</v>
      </c>
      <c r="I57">
        <v>0.56898806901418497</v>
      </c>
      <c r="J57">
        <v>0.58236221629410401</v>
      </c>
      <c r="K57">
        <v>0.59563682435219101</v>
      </c>
      <c r="L57">
        <v>0.61196723666900898</v>
      </c>
      <c r="M57">
        <v>0.63365587793318001</v>
      </c>
      <c r="N57">
        <v>0.66066758910808299</v>
      </c>
      <c r="O57">
        <v>0.723674751436994</v>
      </c>
      <c r="P57">
        <v>0.78918036029765704</v>
      </c>
      <c r="Q57">
        <v>0.86425127689675696</v>
      </c>
      <c r="R57">
        <v>0.95149174711426898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t="s">
        <v>86</v>
      </c>
      <c r="D58">
        <v>0.375154748198886</v>
      </c>
      <c r="E58">
        <v>0.375257672551774</v>
      </c>
      <c r="F58">
        <v>0.39108919949375698</v>
      </c>
      <c r="G58">
        <v>0.41993856992620798</v>
      </c>
      <c r="H58">
        <v>0.434797546963962</v>
      </c>
      <c r="I58">
        <v>0.44822798748989301</v>
      </c>
      <c r="J58">
        <v>0.46089561701405402</v>
      </c>
      <c r="K58">
        <v>0.47428447398396401</v>
      </c>
      <c r="L58">
        <v>0.49118194643990198</v>
      </c>
      <c r="M58">
        <v>0.51441196680659296</v>
      </c>
      <c r="N58">
        <v>0.54409893076839799</v>
      </c>
      <c r="O58">
        <v>0.61420212363611304</v>
      </c>
      <c r="P58">
        <v>0.68740178792690199</v>
      </c>
      <c r="Q58">
        <v>0.77226154807318204</v>
      </c>
      <c r="R58">
        <v>0.87180973207610402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t="s">
        <v>97</v>
      </c>
      <c r="D59">
        <v>0.40367709636170002</v>
      </c>
      <c r="E59">
        <v>0.40339922569696601</v>
      </c>
      <c r="F59">
        <v>0.41567463001833899</v>
      </c>
      <c r="G59">
        <v>0.44081017112800602</v>
      </c>
      <c r="H59">
        <v>0.45471264593376098</v>
      </c>
      <c r="I59">
        <v>0.46561551083824598</v>
      </c>
      <c r="J59">
        <v>0.47709594380085601</v>
      </c>
      <c r="K59">
        <v>0.49072291786352301</v>
      </c>
      <c r="L59">
        <v>0.50751183037738301</v>
      </c>
      <c r="M59">
        <v>0.52820040998086804</v>
      </c>
      <c r="N59">
        <v>0.55341996338322197</v>
      </c>
      <c r="O59">
        <v>0.61046823617722801</v>
      </c>
      <c r="P59">
        <v>0.66999601787017105</v>
      </c>
      <c r="Q59">
        <v>0.73893961461235502</v>
      </c>
      <c r="R59">
        <v>0.81950833868417405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t="s">
        <v>98</v>
      </c>
      <c r="D60">
        <v>0.270866862323213</v>
      </c>
      <c r="E60">
        <v>0.25685851525204201</v>
      </c>
      <c r="F60">
        <v>0.246408532229829</v>
      </c>
      <c r="G60">
        <v>0.251319673622239</v>
      </c>
      <c r="H60">
        <v>0.25093989979679798</v>
      </c>
      <c r="I60">
        <v>0.24690306678506099</v>
      </c>
      <c r="J60">
        <v>0.24930500598550401</v>
      </c>
      <c r="K60">
        <v>0.25612252562867999</v>
      </c>
      <c r="L60">
        <v>0.26577768790853601</v>
      </c>
      <c r="M60">
        <v>0.27575815900363998</v>
      </c>
      <c r="N60">
        <v>0.28553311300583001</v>
      </c>
      <c r="O60">
        <v>0.30351901274769</v>
      </c>
      <c r="P60">
        <v>0.32274683881738597</v>
      </c>
      <c r="Q60">
        <v>0.343843175316905</v>
      </c>
      <c r="R60">
        <v>0.36787109734722101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t="s">
        <v>89</v>
      </c>
      <c r="D61">
        <v>0.33267008399465398</v>
      </c>
      <c r="E61">
        <v>0.33267038909271501</v>
      </c>
      <c r="F61">
        <v>0.33597659774442001</v>
      </c>
      <c r="G61">
        <v>0.34786575930816999</v>
      </c>
      <c r="H61">
        <v>0.35334391630672302</v>
      </c>
      <c r="I61">
        <v>0.35519042238537801</v>
      </c>
      <c r="J61">
        <v>0.35800320382225598</v>
      </c>
      <c r="K61">
        <v>0.36225153324862902</v>
      </c>
      <c r="L61">
        <v>0.36700110658235202</v>
      </c>
      <c r="M61">
        <v>0.37365216674629598</v>
      </c>
      <c r="N61">
        <v>0.38226825911989398</v>
      </c>
      <c r="O61">
        <v>0.40123744974425901</v>
      </c>
      <c r="P61">
        <v>0.42071995900994102</v>
      </c>
      <c r="Q61">
        <v>0.44398661643402298</v>
      </c>
      <c r="R61">
        <v>0.470903300647392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t="s">
        <v>90</v>
      </c>
      <c r="D62">
        <v>3.1214570333991398</v>
      </c>
      <c r="E62">
        <v>3.1222523574920098</v>
      </c>
      <c r="F62">
        <v>3.2790622237726099</v>
      </c>
      <c r="G62">
        <v>3.5847648927087099</v>
      </c>
      <c r="H62">
        <v>3.78234505747271</v>
      </c>
      <c r="I62">
        <v>3.9746718352836199</v>
      </c>
      <c r="J62">
        <v>4.1631405402633996</v>
      </c>
      <c r="K62">
        <v>4.3574142090055297</v>
      </c>
      <c r="L62">
        <v>4.5944598377577703</v>
      </c>
      <c r="M62">
        <v>4.9020457452383397</v>
      </c>
      <c r="N62">
        <v>5.2810925328495397</v>
      </c>
      <c r="O62">
        <v>6.1702739848281896</v>
      </c>
      <c r="P62">
        <v>7.1169773098258702</v>
      </c>
      <c r="Q62">
        <v>8.2210664678141008</v>
      </c>
      <c r="R62">
        <v>9.5280733532444906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t="s">
        <v>91</v>
      </c>
      <c r="D63">
        <v>0.99886625068772295</v>
      </c>
      <c r="E63">
        <v>0.99912075439744397</v>
      </c>
      <c r="F63">
        <v>1.0492999116072399</v>
      </c>
      <c r="G63">
        <v>1.14712476566679</v>
      </c>
      <c r="H63">
        <v>1.2103504183912701</v>
      </c>
      <c r="I63">
        <v>1.2718949872907599</v>
      </c>
      <c r="J63">
        <v>1.33220497288429</v>
      </c>
      <c r="K63">
        <v>1.39437254688177</v>
      </c>
      <c r="L63">
        <v>1.47022714808249</v>
      </c>
      <c r="M63">
        <v>1.5686546384762701</v>
      </c>
      <c r="N63">
        <v>1.6899496105118501</v>
      </c>
      <c r="O63">
        <v>1.97448767514502</v>
      </c>
      <c r="P63">
        <v>2.2774327391442801</v>
      </c>
      <c r="Q63">
        <v>2.6307412697005099</v>
      </c>
      <c r="R63">
        <v>3.0489834730382399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t="s">
        <v>92</v>
      </c>
      <c r="D64">
        <v>0.49380366245597002</v>
      </c>
      <c r="E64">
        <v>0.49716176353712899</v>
      </c>
      <c r="F64">
        <v>0.51240647123127703</v>
      </c>
      <c r="G64">
        <v>0.53624800296081498</v>
      </c>
      <c r="H64">
        <v>0.55252955556523897</v>
      </c>
      <c r="I64">
        <v>0.56773240976478501</v>
      </c>
      <c r="J64">
        <v>0.58104217038079897</v>
      </c>
      <c r="K64">
        <v>0.594829204424424</v>
      </c>
      <c r="L64">
        <v>0.61182411793556901</v>
      </c>
      <c r="M64">
        <v>0.63365587793318001</v>
      </c>
      <c r="N64">
        <v>0.66066758910808299</v>
      </c>
      <c r="O64">
        <v>0.723674751436994</v>
      </c>
      <c r="P64">
        <v>0.78918036029765704</v>
      </c>
      <c r="Q64">
        <v>0.864163313725275</v>
      </c>
      <c r="R64">
        <v>0.95122854323351103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76"/>
      <c r="D67" s="7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88" t="s">
        <v>95</v>
      </c>
      <c r="D68" s="88" t="s">
        <v>42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x14ac:dyDescent="0.35">
      <c r="A69" s="90" t="s">
        <v>114</v>
      </c>
      <c r="B69" s="1"/>
      <c r="C69" t="s">
        <v>96</v>
      </c>
      <c r="D69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ESW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t="s">
        <v>86</v>
      </c>
      <c r="D70">
        <v>7.18071103519657E-2</v>
      </c>
      <c r="E70" s="5">
        <f t="shared" ref="E70:G76" si="28">(D70+F70)/2</f>
        <v>3.8201382707245754E-2</v>
      </c>
      <c r="F70" s="5">
        <f t="shared" si="21"/>
        <v>4.5956550625258046E-3</v>
      </c>
      <c r="G70" s="5">
        <f t="shared" si="28"/>
        <v>3.7339697383022164E-3</v>
      </c>
      <c r="H70" s="5">
        <f t="shared" si="22"/>
        <v>2.8722844140786278E-3</v>
      </c>
      <c r="I70" s="5">
        <f t="shared" si="23"/>
        <v>2.5132488623187993E-3</v>
      </c>
      <c r="J70" s="5">
        <f t="shared" si="23"/>
        <v>2.1542133105589708E-3</v>
      </c>
      <c r="K70" s="5">
        <f t="shared" si="23"/>
        <v>1.7951777587991422E-3</v>
      </c>
      <c r="L70" s="5">
        <f t="shared" si="24"/>
        <v>1.4361422070393139E-3</v>
      </c>
      <c r="M70" s="5">
        <f t="shared" si="25"/>
        <v>1.3643350966873484E-3</v>
      </c>
      <c r="N70" s="5">
        <f t="shared" si="25"/>
        <v>1.2925279863353826E-3</v>
      </c>
      <c r="O70" s="5">
        <f t="shared" si="25"/>
        <v>1.1489137656314511E-3</v>
      </c>
      <c r="P70" s="5">
        <f t="shared" si="25"/>
        <v>1.0052995449275196E-3</v>
      </c>
      <c r="Q70" s="5">
        <f t="shared" si="25"/>
        <v>8.6168532422358835E-4</v>
      </c>
      <c r="R70" s="5">
        <f t="shared" si="26"/>
        <v>7.1807110351965696E-4</v>
      </c>
      <c r="S70" s="5"/>
      <c r="T70" s="5"/>
      <c r="U70" s="5"/>
      <c r="V70" s="5"/>
      <c r="W70" s="5"/>
      <c r="X70" s="5" t="s">
        <v>86</v>
      </c>
      <c r="Y70" s="77" t="str">
        <f t="shared" si="27"/>
        <v>ESW</v>
      </c>
      <c r="Z70" s="5">
        <f>F70/MAX(F$69:F$70)</f>
        <v>4.5956550625258046E-3</v>
      </c>
      <c r="AA70" s="5">
        <f>H70/MAX(H$69:H$70)</f>
        <v>2.8722844140786278E-3</v>
      </c>
      <c r="AB70" s="5">
        <f>L70/MAX(L$69:L$70)</f>
        <v>1.4361422070393139E-3</v>
      </c>
      <c r="AC70" s="5">
        <f>Q70/MAX(Q$69:Q$70)</f>
        <v>8.6168532422358835E-4</v>
      </c>
      <c r="AD70" s="5">
        <v>3.0830049107979304E-3</v>
      </c>
      <c r="AE70" s="5"/>
      <c r="AF70" s="5"/>
    </row>
    <row r="71" spans="1:34" x14ac:dyDescent="0.35">
      <c r="A71" s="90"/>
      <c r="B71" s="1"/>
      <c r="C71" t="s">
        <v>97</v>
      </c>
      <c r="D71">
        <v>3.4700194626778998E-4</v>
      </c>
      <c r="E71" s="5">
        <f t="shared" si="28"/>
        <v>1.7653724016373815E-4</v>
      </c>
      <c r="F71" s="5">
        <f t="shared" si="21"/>
        <v>6.0725340596863253E-6</v>
      </c>
      <c r="G71" s="5">
        <f t="shared" si="28"/>
        <v>7.3737913581905373E-6</v>
      </c>
      <c r="H71" s="5">
        <f t="shared" si="22"/>
        <v>8.6750486566947494E-6</v>
      </c>
      <c r="I71" s="5">
        <f t="shared" si="23"/>
        <v>9.542553522364223E-6</v>
      </c>
      <c r="J71" s="5">
        <f t="shared" si="23"/>
        <v>1.0410058388033698E-5</v>
      </c>
      <c r="K71" s="5">
        <f t="shared" si="23"/>
        <v>1.1277563253703172E-5</v>
      </c>
      <c r="L71" s="5">
        <f t="shared" si="24"/>
        <v>1.2145068119372647E-5</v>
      </c>
      <c r="M71" s="5">
        <f t="shared" si="25"/>
        <v>1.1624565199970962E-5</v>
      </c>
      <c r="N71" s="5">
        <f t="shared" si="25"/>
        <v>1.1104062280569279E-5</v>
      </c>
      <c r="O71" s="5">
        <f t="shared" si="25"/>
        <v>1.0063056441765908E-5</v>
      </c>
      <c r="P71" s="5">
        <f t="shared" si="25"/>
        <v>9.0220506029625392E-6</v>
      </c>
      <c r="Q71" s="5">
        <f t="shared" si="25"/>
        <v>7.9810447641591699E-6</v>
      </c>
      <c r="R71" s="5">
        <f t="shared" si="26"/>
        <v>6.9400389253557997E-6</v>
      </c>
      <c r="S71" s="5"/>
      <c r="T71" s="5"/>
      <c r="U71" s="5"/>
      <c r="V71" s="5"/>
      <c r="W71" s="5"/>
      <c r="X71" s="5" t="s">
        <v>97</v>
      </c>
      <c r="Y71" s="77" t="str">
        <f t="shared" si="27"/>
        <v>ESW</v>
      </c>
      <c r="Z71" s="5">
        <f t="shared" ref="Z71:Z76" si="29">F71/MAX(F$71:F$76)</f>
        <v>1.0795616106109023E-4</v>
      </c>
      <c r="AA71" s="5">
        <f t="shared" ref="AA71:AA76" si="30">H71/MAX(H$71:H$76)</f>
        <v>1.0676982962085846E-4</v>
      </c>
      <c r="AB71" s="5">
        <f t="shared" ref="AB71:AB76" si="31">L71/MAX(L$71:L$76)</f>
        <v>2.4290136238745294E-5</v>
      </c>
      <c r="AC71" s="5">
        <f t="shared" ref="AC71:AC76" si="32">Q71/MAX(Q$71:Q$76)</f>
        <v>2.4785853304842142E-6</v>
      </c>
      <c r="AD71" s="5">
        <v>4.2183823280828724E-7</v>
      </c>
      <c r="AE71" s="5"/>
      <c r="AF71" s="5"/>
    </row>
    <row r="72" spans="1:34" x14ac:dyDescent="0.35">
      <c r="A72" s="90"/>
      <c r="B72" s="1"/>
      <c r="C72" t="s">
        <v>98</v>
      </c>
      <c r="D72">
        <v>7.1407780131437697E-4</v>
      </c>
      <c r="E72" s="5">
        <f t="shared" si="28"/>
        <v>3.6886581424145785E-4</v>
      </c>
      <c r="F72" s="5">
        <f t="shared" si="21"/>
        <v>2.3653827168538737E-5</v>
      </c>
      <c r="G72" s="5">
        <f t="shared" si="28"/>
        <v>2.9678858617128795E-5</v>
      </c>
      <c r="H72" s="5">
        <f t="shared" si="22"/>
        <v>3.5703890065718848E-5</v>
      </c>
      <c r="I72" s="5">
        <f t="shared" si="23"/>
        <v>4.462986258214856E-5</v>
      </c>
      <c r="J72" s="5">
        <f t="shared" si="23"/>
        <v>5.3555835098578273E-5</v>
      </c>
      <c r="K72" s="5">
        <f t="shared" si="23"/>
        <v>6.2481807615007991E-5</v>
      </c>
      <c r="L72" s="5">
        <f t="shared" si="24"/>
        <v>7.1407780131437697E-5</v>
      </c>
      <c r="M72" s="5">
        <f t="shared" si="25"/>
        <v>6.9265546727494571E-5</v>
      </c>
      <c r="N72" s="5">
        <f t="shared" si="25"/>
        <v>6.7123313323551445E-5</v>
      </c>
      <c r="O72" s="5">
        <f t="shared" si="25"/>
        <v>6.2838846515665179E-5</v>
      </c>
      <c r="P72" s="5">
        <f t="shared" si="25"/>
        <v>5.8554379707778914E-5</v>
      </c>
      <c r="Q72" s="5">
        <f t="shared" si="25"/>
        <v>5.4269912899892661E-5</v>
      </c>
      <c r="R72" s="5">
        <f t="shared" si="26"/>
        <v>4.9985446092006396E-5</v>
      </c>
      <c r="S72" s="5"/>
      <c r="T72" s="5"/>
      <c r="U72" s="5"/>
      <c r="V72" s="5"/>
      <c r="W72" s="5"/>
      <c r="X72" s="5" t="s">
        <v>98</v>
      </c>
      <c r="Y72" s="77" t="str">
        <f t="shared" si="27"/>
        <v>ESW</v>
      </c>
      <c r="Z72" s="5">
        <f t="shared" si="29"/>
        <v>4.2051248299624418E-4</v>
      </c>
      <c r="AA72" s="5">
        <f t="shared" si="30"/>
        <v>4.3943249311653964E-4</v>
      </c>
      <c r="AB72" s="5">
        <f t="shared" si="31"/>
        <v>1.4281556026287539E-4</v>
      </c>
      <c r="AC72" s="5">
        <f t="shared" si="32"/>
        <v>1.6854010217357967E-5</v>
      </c>
      <c r="AD72" s="5">
        <v>1.3397505344742329E-3</v>
      </c>
      <c r="AE72" s="5"/>
      <c r="AF72" s="5"/>
    </row>
    <row r="73" spans="1:34" x14ac:dyDescent="0.35">
      <c r="A73" s="90"/>
      <c r="B73" s="1"/>
      <c r="C73" t="s">
        <v>89</v>
      </c>
      <c r="D73">
        <v>1.13984671158157E-4</v>
      </c>
      <c r="E73" s="5">
        <f t="shared" si="28"/>
        <v>1.13984671158157E-4</v>
      </c>
      <c r="F73" s="5">
        <f t="shared" si="21"/>
        <v>1.13984671158157E-4</v>
      </c>
      <c r="G73" s="5">
        <f t="shared" si="28"/>
        <v>1.13984671158157E-4</v>
      </c>
      <c r="H73" s="5">
        <f t="shared" si="22"/>
        <v>1.13984671158157E-4</v>
      </c>
      <c r="I73" s="5">
        <f t="shared" si="23"/>
        <v>1.13984671158157E-4</v>
      </c>
      <c r="J73" s="5">
        <f t="shared" si="23"/>
        <v>1.13984671158157E-4</v>
      </c>
      <c r="K73" s="5">
        <f t="shared" si="23"/>
        <v>1.13984671158157E-4</v>
      </c>
      <c r="L73" s="5">
        <f t="shared" si="24"/>
        <v>1.13984671158157E-4</v>
      </c>
      <c r="M73" s="5">
        <f t="shared" si="25"/>
        <v>1.1284482444657543E-4</v>
      </c>
      <c r="N73" s="5">
        <f t="shared" si="25"/>
        <v>1.1170497773499388E-4</v>
      </c>
      <c r="O73" s="5">
        <f t="shared" si="25"/>
        <v>1.0942528431183071E-4</v>
      </c>
      <c r="P73" s="5">
        <f t="shared" si="25"/>
        <v>1.0714559088866759E-4</v>
      </c>
      <c r="Q73" s="5">
        <f t="shared" si="25"/>
        <v>1.0486589746550445E-4</v>
      </c>
      <c r="R73" s="5">
        <f t="shared" si="26"/>
        <v>1.025862040423413E-4</v>
      </c>
      <c r="S73" s="5"/>
      <c r="T73" s="5"/>
      <c r="U73" s="5"/>
      <c r="V73" s="5"/>
      <c r="W73" s="5"/>
      <c r="X73" s="5" t="s">
        <v>89</v>
      </c>
      <c r="Y73" s="77" t="str">
        <f t="shared" si="27"/>
        <v>ESW</v>
      </c>
      <c r="Z73" s="5">
        <f t="shared" si="29"/>
        <v>2.0263941539227911E-3</v>
      </c>
      <c r="AA73" s="5">
        <f t="shared" si="30"/>
        <v>1.4028882604080861E-3</v>
      </c>
      <c r="AB73" s="5">
        <f t="shared" si="31"/>
        <v>2.2796934231631401E-4</v>
      </c>
      <c r="AC73" s="5">
        <f t="shared" si="32"/>
        <v>3.2567048902330571E-5</v>
      </c>
      <c r="AD73" s="5">
        <v>2.2106660614104349E-3</v>
      </c>
      <c r="AE73" s="5"/>
      <c r="AF73" s="5"/>
    </row>
    <row r="74" spans="1:34" x14ac:dyDescent="0.35">
      <c r="A74" s="90"/>
      <c r="B74" s="1"/>
      <c r="C74" t="s">
        <v>90</v>
      </c>
      <c r="D74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ESW</v>
      </c>
      <c r="Z74" s="5">
        <f t="shared" si="29"/>
        <v>1</v>
      </c>
      <c r="AA74" s="5">
        <f t="shared" si="30"/>
        <v>1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t="s">
        <v>91</v>
      </c>
      <c r="D75">
        <v>1.0922383993138199E-2</v>
      </c>
      <c r="E75" s="5">
        <f t="shared" si="28"/>
        <v>5.5465231215154915E-3</v>
      </c>
      <c r="F75" s="5">
        <f t="shared" si="21"/>
        <v>1.7066224989278436E-4</v>
      </c>
      <c r="G75" s="5">
        <f t="shared" si="28"/>
        <v>2.082079448691969E-4</v>
      </c>
      <c r="H75" s="5">
        <f t="shared" si="22"/>
        <v>2.4575363984560941E-4</v>
      </c>
      <c r="I75" s="5">
        <f t="shared" si="23"/>
        <v>5.1198674967835301E-4</v>
      </c>
      <c r="J75" s="5">
        <f t="shared" si="23"/>
        <v>7.7821985951109665E-4</v>
      </c>
      <c r="K75" s="5">
        <f t="shared" si="23"/>
        <v>1.0444529693438402E-3</v>
      </c>
      <c r="L75" s="5">
        <f t="shared" si="24"/>
        <v>1.3106860791765838E-3</v>
      </c>
      <c r="M75" s="5">
        <f t="shared" si="25"/>
        <v>2.2718558705727455E-3</v>
      </c>
      <c r="N75" s="5">
        <f t="shared" si="25"/>
        <v>3.2330256619689073E-3</v>
      </c>
      <c r="O75" s="5">
        <f t="shared" si="25"/>
        <v>5.1553652447612307E-3</v>
      </c>
      <c r="P75" s="5">
        <f t="shared" si="25"/>
        <v>7.0777048275535524E-3</v>
      </c>
      <c r="Q75" s="5">
        <f t="shared" si="25"/>
        <v>9.0000444103458775E-3</v>
      </c>
      <c r="R75" s="5">
        <f t="shared" si="26"/>
        <v>1.0922383993138199E-2</v>
      </c>
      <c r="S75" s="5"/>
      <c r="T75" s="5"/>
      <c r="U75" s="5"/>
      <c r="V75" s="5"/>
      <c r="W75" s="5"/>
      <c r="X75" s="5" t="s">
        <v>91</v>
      </c>
      <c r="Y75" s="77" t="str">
        <f t="shared" si="27"/>
        <v>ESW</v>
      </c>
      <c r="Z75" s="5">
        <f t="shared" si="29"/>
        <v>3.0339955536494998E-3</v>
      </c>
      <c r="AA75" s="5">
        <f t="shared" si="30"/>
        <v>3.0246601827151926E-3</v>
      </c>
      <c r="AB75" s="5">
        <f t="shared" si="31"/>
        <v>2.6213721583531677E-3</v>
      </c>
      <c r="AC75" s="5">
        <f t="shared" si="32"/>
        <v>2.7950448479335021E-3</v>
      </c>
      <c r="AD75" s="5">
        <v>3.2321096022054616E-2</v>
      </c>
      <c r="AE75" s="5"/>
      <c r="AF75" s="5"/>
    </row>
    <row r="76" spans="1:34" x14ac:dyDescent="0.35">
      <c r="A76" s="90"/>
      <c r="B76" s="1"/>
      <c r="C76" t="s">
        <v>92</v>
      </c>
      <c r="D76">
        <v>0.165130765886259</v>
      </c>
      <c r="E76" s="5">
        <f t="shared" si="28"/>
        <v>8.7725719377075087E-2</v>
      </c>
      <c r="F76" s="5">
        <f t="shared" si="21"/>
        <v>1.0320672867891187E-2</v>
      </c>
      <c r="G76" s="5">
        <f t="shared" si="28"/>
        <v>1.5481009301836782E-2</v>
      </c>
      <c r="H76" s="5">
        <f t="shared" si="22"/>
        <v>2.0641345735782374E-2</v>
      </c>
      <c r="I76" s="5">
        <f t="shared" si="23"/>
        <v>2.8381850386700765E-2</v>
      </c>
      <c r="J76" s="5">
        <f t="shared" si="23"/>
        <v>3.6122355037619153E-2</v>
      </c>
      <c r="K76" s="5">
        <f t="shared" si="23"/>
        <v>4.3862859688537544E-2</v>
      </c>
      <c r="L76" s="5">
        <f t="shared" si="24"/>
        <v>5.1603364339455934E-2</v>
      </c>
      <c r="M76" s="5">
        <f t="shared" si="25"/>
        <v>5.1603364339455941E-2</v>
      </c>
      <c r="N76" s="5">
        <f t="shared" si="25"/>
        <v>5.1603364339455934E-2</v>
      </c>
      <c r="O76" s="5">
        <f t="shared" si="25"/>
        <v>5.1603364339455934E-2</v>
      </c>
      <c r="P76" s="5">
        <f t="shared" si="25"/>
        <v>5.1603364339455934E-2</v>
      </c>
      <c r="Q76" s="5">
        <f t="shared" si="25"/>
        <v>5.1603364339455934E-2</v>
      </c>
      <c r="R76" s="5">
        <f t="shared" si="26"/>
        <v>5.1603364339455934E-2</v>
      </c>
      <c r="S76" s="5"/>
      <c r="T76" s="5"/>
      <c r="U76" s="5"/>
      <c r="V76" s="5"/>
      <c r="W76" s="5"/>
      <c r="X76" s="5" t="s">
        <v>92</v>
      </c>
      <c r="Y76" s="77" t="str">
        <f>Y75</f>
        <v>ESW</v>
      </c>
      <c r="Z76" s="5">
        <f t="shared" si="29"/>
        <v>0.18347862876251</v>
      </c>
      <c r="AA76" s="5">
        <f t="shared" si="30"/>
        <v>0.25404733213270614</v>
      </c>
      <c r="AB76" s="5">
        <f t="shared" si="31"/>
        <v>0.10320672867891187</v>
      </c>
      <c r="AC76" s="5">
        <f t="shared" si="32"/>
        <v>1.6025889546414887E-2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4.3621403758553701</v>
      </c>
      <c r="E78" s="39">
        <f t="shared" si="33"/>
        <v>4.1788467930705391</v>
      </c>
      <c r="F78" s="39">
        <f t="shared" si="33"/>
        <v>3.8347498753888023</v>
      </c>
      <c r="G78" s="39">
        <f t="shared" si="33"/>
        <v>3.4986857183055329</v>
      </c>
      <c r="H78" s="39">
        <f t="shared" si="33"/>
        <v>3.2884816863884043</v>
      </c>
      <c r="I78" s="39">
        <f t="shared" si="33"/>
        <v>3.1013371093743207</v>
      </c>
      <c r="J78" s="39">
        <f t="shared" si="33"/>
        <v>2.9587258460541874</v>
      </c>
      <c r="K78" s="39">
        <f t="shared" si="33"/>
        <v>2.8266030341166046</v>
      </c>
      <c r="L78" s="39">
        <f t="shared" si="33"/>
        <v>2.6761518526256451</v>
      </c>
      <c r="M78" s="39">
        <f t="shared" si="33"/>
        <v>2.4956932137970309</v>
      </c>
      <c r="N78" s="39">
        <f t="shared" si="33"/>
        <v>2.2954129927801188</v>
      </c>
      <c r="O78" s="39">
        <f t="shared" si="33"/>
        <v>1.9125169471815417</v>
      </c>
      <c r="P78" s="39">
        <f t="shared" si="33"/>
        <v>1.6077648739783781</v>
      </c>
      <c r="Q78" s="39">
        <f t="shared" si="33"/>
        <v>1.3402579005596966</v>
      </c>
      <c r="R78" s="39">
        <f t="shared" si="33"/>
        <v>1.105506384836332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1.4595450881384253</v>
      </c>
      <c r="E79" s="39">
        <f t="shared" si="34"/>
        <v>0.76435825048284922</v>
      </c>
      <c r="F79" s="39">
        <f t="shared" si="34"/>
        <v>8.3126367278519409E-2</v>
      </c>
      <c r="G79" s="39">
        <f t="shared" si="34"/>
        <v>0.10668660408911723</v>
      </c>
      <c r="H79" s="39">
        <f t="shared" si="34"/>
        <v>0.12894467457823763</v>
      </c>
      <c r="I79" s="39">
        <f t="shared" si="34"/>
        <v>0.16391259129322869</v>
      </c>
      <c r="J79" s="39">
        <f t="shared" si="34"/>
        <v>0.19453543948575858</v>
      </c>
      <c r="K79" s="39">
        <f t="shared" si="34"/>
        <v>0.21978619802828836</v>
      </c>
      <c r="L79" s="39">
        <f t="shared" si="34"/>
        <v>0.23708948332847893</v>
      </c>
      <c r="M79" s="39">
        <f t="shared" si="34"/>
        <v>0.21608788429818601</v>
      </c>
      <c r="N79" s="39">
        <f t="shared" si="34"/>
        <v>0.19257881751468561</v>
      </c>
      <c r="O79" s="39">
        <f t="shared" si="34"/>
        <v>0.1487324549875278</v>
      </c>
      <c r="P79" s="39">
        <f t="shared" si="34"/>
        <v>0.11584603616154569</v>
      </c>
      <c r="Q79" s="39">
        <f t="shared" si="34"/>
        <v>8.8805788079809864E-2</v>
      </c>
      <c r="R79" s="39">
        <f t="shared" si="34"/>
        <v>6.6847823412547747E-2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0.99763872491145211</v>
      </c>
      <c r="G84" s="44">
        <f t="shared" ref="G84:G92" si="35">F109</f>
        <v>0.99216464392895565</v>
      </c>
      <c r="H84" s="45">
        <f>F84-G84</f>
        <v>5.4740809824964654E-3</v>
      </c>
      <c r="I84" s="5"/>
      <c r="J84" s="43">
        <f>J86/(J86+J87)</f>
        <v>0.9976553341148886</v>
      </c>
      <c r="K84" s="44">
        <f t="shared" ref="K84:K92" si="36">H109</f>
        <v>0.99537983119403639</v>
      </c>
      <c r="L84" s="45">
        <f>J84-K84</f>
        <v>2.2755029208522126E-3</v>
      </c>
      <c r="M84" s="5"/>
      <c r="N84" s="5"/>
      <c r="O84" s="43">
        <f>O86/(O86+O87)</f>
        <v>0.9976878612716763</v>
      </c>
      <c r="P84" s="44">
        <f t="shared" ref="P84:P92" si="37">L109</f>
        <v>0.99777565626278542</v>
      </c>
      <c r="Q84" s="45">
        <f>O84-P84</f>
        <v>-8.7794991109113596E-5</v>
      </c>
      <c r="R84" s="5"/>
      <c r="S84" s="5"/>
      <c r="T84" s="43">
        <f>T86/(T86+T87)</f>
        <v>0.99664429530201337</v>
      </c>
      <c r="U84" s="44">
        <f t="shared" ref="U84:U92" si="38">R109</f>
        <v>0.99914540023401233</v>
      </c>
      <c r="V84" s="45">
        <f>T84-U84</f>
        <v>-2.5011049319989542E-3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2.3612750885478157E-3</v>
      </c>
      <c r="G85" s="47">
        <f t="shared" si="35"/>
        <v>7.8353560710444012E-3</v>
      </c>
      <c r="H85" s="48">
        <f t="shared" ref="H85:H92" si="39">F85-G85</f>
        <v>-5.474080982496585E-3</v>
      </c>
      <c r="I85" s="10"/>
      <c r="J85" s="46">
        <f>J87/(J86+J87)</f>
        <v>2.3446658851113719E-3</v>
      </c>
      <c r="K85" s="47">
        <f t="shared" si="36"/>
        <v>4.6201688059636283E-3</v>
      </c>
      <c r="L85" s="48">
        <f t="shared" ref="L85:L92" si="40">J85-K85</f>
        <v>-2.2755029208522564E-3</v>
      </c>
      <c r="M85" s="10"/>
      <c r="N85" s="10"/>
      <c r="O85" s="46">
        <f>O87/(O86+O87)</f>
        <v>2.3121387283236996E-3</v>
      </c>
      <c r="P85" s="47">
        <f t="shared" si="37"/>
        <v>2.2243437372145721E-3</v>
      </c>
      <c r="Q85" s="48">
        <f t="shared" ref="Q85:Q92" si="41">O85-P85</f>
        <v>8.7794991109127474E-5</v>
      </c>
      <c r="R85" s="10"/>
      <c r="S85" s="10"/>
      <c r="T85" s="46">
        <f>T87/(T86+T87)</f>
        <v>3.3557046979865775E-3</v>
      </c>
      <c r="U85" s="47">
        <f t="shared" si="38"/>
        <v>8.5459976598762461E-4</v>
      </c>
      <c r="V85" s="48">
        <f t="shared" ref="V85:V92" si="42">T85-U85</f>
        <v>2.5011049319989529E-3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0.9505061867266591</v>
      </c>
      <c r="G86" s="44">
        <f t="shared" si="35"/>
        <v>0.91560707531270991</v>
      </c>
      <c r="H86" s="45">
        <f t="shared" si="39"/>
        <v>3.4899111413949191E-2</v>
      </c>
      <c r="I86" s="5"/>
      <c r="J86" s="73">
        <f>H18/SUM(H18:H24)</f>
        <v>0.95296752519596861</v>
      </c>
      <c r="K86" s="44">
        <f t="shared" si="36"/>
        <v>0.94461946919869644</v>
      </c>
      <c r="L86" s="45">
        <f t="shared" si="40"/>
        <v>8.3480559972721746E-3</v>
      </c>
      <c r="M86" s="5"/>
      <c r="N86" s="5"/>
      <c r="O86" s="73">
        <f>I18/SUM(I18:I24)</f>
        <v>0.9588888888888889</v>
      </c>
      <c r="P86" s="44">
        <f>L111</f>
        <v>0.94824126810916687</v>
      </c>
      <c r="Q86" s="45">
        <f t="shared" si="41"/>
        <v>1.0647620779722033E-2</v>
      </c>
      <c r="R86" s="5"/>
      <c r="S86" s="5"/>
      <c r="T86" s="49">
        <f>J18/SUM(J18:J24)</f>
        <v>0.9780461031833152</v>
      </c>
      <c r="U86" s="44">
        <f t="shared" si="38"/>
        <v>0.89611721092705876</v>
      </c>
      <c r="V86" s="45">
        <f t="shared" si="42"/>
        <v>8.1928892256256436E-2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2.2497187851518558E-3</v>
      </c>
      <c r="G87" s="47">
        <f t="shared" si="35"/>
        <v>7.2307630594790218E-3</v>
      </c>
      <c r="H87" s="48">
        <f t="shared" si="39"/>
        <v>-4.9810442743271656E-3</v>
      </c>
      <c r="I87" s="10"/>
      <c r="J87" s="74">
        <f>H19/SUM(H18:H24)</f>
        <v>2.2396416573348264E-3</v>
      </c>
      <c r="K87" s="47">
        <f t="shared" si="36"/>
        <v>4.3845588069254069E-3</v>
      </c>
      <c r="L87" s="48">
        <f t="shared" si="40"/>
        <v>-2.1449171495905805E-3</v>
      </c>
      <c r="M87" s="10"/>
      <c r="N87" s="10"/>
      <c r="O87" s="74">
        <f>I19/SUM(I18:I24)</f>
        <v>2.2222222222222222E-3</v>
      </c>
      <c r="P87" s="47">
        <f t="shared" si="37"/>
        <v>2.11391660324445E-3</v>
      </c>
      <c r="Q87" s="48">
        <f t="shared" si="41"/>
        <v>1.083056189777722E-4</v>
      </c>
      <c r="R87" s="10"/>
      <c r="S87" s="10"/>
      <c r="T87" s="50">
        <f>J19/SUM(J18:J24)</f>
        <v>3.293084522502745E-3</v>
      </c>
      <c r="U87" s="47">
        <f t="shared" si="38"/>
        <v>7.6647658946974318E-4</v>
      </c>
      <c r="V87" s="48">
        <f t="shared" si="42"/>
        <v>2.5266079330330017E-3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3.3745781777277835E-3</v>
      </c>
      <c r="G88" s="51">
        <f t="shared" si="35"/>
        <v>1.0171162688044646E-3</v>
      </c>
      <c r="H88" s="45">
        <f t="shared" si="39"/>
        <v>2.3574619089233189E-3</v>
      </c>
      <c r="I88" s="5"/>
      <c r="J88" s="80">
        <f>H20/SUM(H18:H24)</f>
        <v>3.3594624860022394E-3</v>
      </c>
      <c r="K88" s="51">
        <f t="shared" si="36"/>
        <v>7.1557871099927261E-4</v>
      </c>
      <c r="L88" s="45">
        <f t="shared" si="40"/>
        <v>2.6438837750029668E-3</v>
      </c>
      <c r="M88" s="5"/>
      <c r="N88" s="5"/>
      <c r="O88" s="73">
        <f>I20/SUM(I18:I24)</f>
        <v>3.3333333333333331E-3</v>
      </c>
      <c r="P88" s="51">
        <f t="shared" si="37"/>
        <v>3.9187643973613329E-4</v>
      </c>
      <c r="Q88" s="45">
        <f t="shared" si="41"/>
        <v>2.9414568935972E-3</v>
      </c>
      <c r="R88" s="5"/>
      <c r="S88" s="5"/>
      <c r="T88" s="49">
        <f>J20/SUM(J18:J24)</f>
        <v>1.0976948408342483E-3</v>
      </c>
      <c r="U88" s="51">
        <f t="shared" si="38"/>
        <v>1.8863162425838696E-4</v>
      </c>
      <c r="V88" s="45">
        <f t="shared" si="42"/>
        <v>9.090632165758614E-4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8.9988751406074232E-3</v>
      </c>
      <c r="G89" s="51">
        <f t="shared" si="35"/>
        <v>1.9019337807992347E-2</v>
      </c>
      <c r="H89" s="45">
        <f t="shared" si="39"/>
        <v>-1.0020462667384924E-2</v>
      </c>
      <c r="I89" s="5"/>
      <c r="J89" s="80">
        <f>H21/SUM(H18:H24)</f>
        <v>8.9585666293393058E-3</v>
      </c>
      <c r="K89" s="51">
        <f t="shared" si="36"/>
        <v>1.7522778267240944E-2</v>
      </c>
      <c r="L89" s="45">
        <f t="shared" si="40"/>
        <v>-8.5642116379016382E-3</v>
      </c>
      <c r="M89" s="5"/>
      <c r="N89" s="5"/>
      <c r="O89" s="73">
        <f>I21/SUM(I18:I24)</f>
        <v>7.7777777777777776E-3</v>
      </c>
      <c r="P89" s="51">
        <f t="shared" si="37"/>
        <v>1.6042708227955275E-2</v>
      </c>
      <c r="Q89" s="45">
        <f t="shared" si="41"/>
        <v>-8.2649304501774979E-3</v>
      </c>
      <c r="R89" s="5"/>
      <c r="S89" s="5"/>
      <c r="T89" s="49">
        <f>J21/SUM(J18:J24)</f>
        <v>4.3907793633369933E-3</v>
      </c>
      <c r="U89" s="51">
        <f t="shared" si="38"/>
        <v>1.5019978043564284E-2</v>
      </c>
      <c r="V89" s="45">
        <f t="shared" si="42"/>
        <v>-1.0629198680227291E-2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2.2497187851518558E-3</v>
      </c>
      <c r="G90" s="51">
        <f t="shared" si="35"/>
        <v>3.6156015606107789E-2</v>
      </c>
      <c r="H90" s="45">
        <f t="shared" si="39"/>
        <v>-3.3906296820955931E-2</v>
      </c>
      <c r="I90" s="5"/>
      <c r="J90" s="80">
        <f>H22/SUM(H18:H24)</f>
        <v>2.2396416573348264E-3</v>
      </c>
      <c r="K90" s="51">
        <f t="shared" si="36"/>
        <v>2.0037806822725764E-2</v>
      </c>
      <c r="L90" s="45">
        <f t="shared" si="40"/>
        <v>-1.7798165165390938E-2</v>
      </c>
      <c r="M90" s="5"/>
      <c r="N90" s="5"/>
      <c r="O90" s="73">
        <f>I22/SUM(I18:I24)</f>
        <v>2.2222222222222222E-3</v>
      </c>
      <c r="P90" s="51">
        <f t="shared" si="37"/>
        <v>9.7259501480500797E-3</v>
      </c>
      <c r="Q90" s="45">
        <f t="shared" si="41"/>
        <v>-7.5037279258278571E-3</v>
      </c>
      <c r="R90" s="5"/>
      <c r="S90" s="5"/>
      <c r="T90" s="49">
        <f>J22/SUM(J18:J24)</f>
        <v>1.0976948408342483E-3</v>
      </c>
      <c r="U90" s="51">
        <f t="shared" si="38"/>
        <v>1.469624845398519E-2</v>
      </c>
      <c r="V90" s="45">
        <f t="shared" si="42"/>
        <v>-1.3598553613150943E-2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2.4746906636670417E-2</v>
      </c>
      <c r="G91" s="51">
        <f t="shared" si="35"/>
        <v>1.9192641500137112E-2</v>
      </c>
      <c r="H91" s="45">
        <f t="shared" si="39"/>
        <v>5.5542651365333047E-3</v>
      </c>
      <c r="I91" s="5"/>
      <c r="J91" s="80">
        <f>H23/SUM(H18:H24)</f>
        <v>2.2396416573348264E-2</v>
      </c>
      <c r="K91" s="51">
        <f t="shared" si="36"/>
        <v>1.1644920292429467E-2</v>
      </c>
      <c r="L91" s="45">
        <f t="shared" si="40"/>
        <v>1.0751496280918796E-2</v>
      </c>
      <c r="M91" s="5"/>
      <c r="N91" s="5"/>
      <c r="O91" s="73">
        <f>I23/SUM(I18:I24)</f>
        <v>1.8888888888888889E-2</v>
      </c>
      <c r="P91" s="51">
        <f t="shared" si="37"/>
        <v>2.1744745825332517E-2</v>
      </c>
      <c r="Q91" s="45">
        <f t="shared" si="41"/>
        <v>-2.8558569364436279E-3</v>
      </c>
      <c r="R91" s="5"/>
      <c r="S91" s="5"/>
      <c r="T91" s="49">
        <f>J23/SUM(J18:J24)</f>
        <v>8.7815587266739867E-3</v>
      </c>
      <c r="U91" s="51">
        <f t="shared" si="38"/>
        <v>6.7446910356386294E-2</v>
      </c>
      <c r="V91" s="45">
        <f t="shared" si="42"/>
        <v>-5.8665351629712308E-2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7.8740157480314942E-3</v>
      </c>
      <c r="G92" s="51">
        <f t="shared" si="35"/>
        <v>1.7770504447694113E-3</v>
      </c>
      <c r="H92" s="45">
        <f t="shared" si="39"/>
        <v>6.0969653032620832E-3</v>
      </c>
      <c r="I92" s="5"/>
      <c r="J92" s="80">
        <f>H24/SUM(H18:H24)</f>
        <v>7.8387458006718928E-3</v>
      </c>
      <c r="K92" s="51">
        <f t="shared" si="36"/>
        <v>1.074887900982767E-3</v>
      </c>
      <c r="L92" s="45">
        <f t="shared" si="40"/>
        <v>6.763857899689126E-3</v>
      </c>
      <c r="M92" s="5"/>
      <c r="N92" s="5"/>
      <c r="O92" s="73">
        <f>I24/SUM(I18:I24)</f>
        <v>6.6666666666666662E-3</v>
      </c>
      <c r="P92" s="51">
        <f t="shared" si="37"/>
        <v>1.7395346465146645E-3</v>
      </c>
      <c r="Q92" s="45">
        <f t="shared" si="41"/>
        <v>4.9271320201520015E-3</v>
      </c>
      <c r="R92" s="5"/>
      <c r="S92" s="5"/>
      <c r="T92" s="49">
        <f>J24/SUM(J18:J24)</f>
        <v>3.293084522502745E-3</v>
      </c>
      <c r="U92" s="51">
        <f t="shared" si="38"/>
        <v>5.7645440052773384E-3</v>
      </c>
      <c r="V92" s="45">
        <f t="shared" si="42"/>
        <v>-2.4714594827745934E-3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1.0000000000000002</v>
      </c>
      <c r="H94" s="5"/>
      <c r="I94" s="5"/>
      <c r="J94" s="45">
        <f>SUM(J86:J92)</f>
        <v>1</v>
      </c>
      <c r="K94" s="45">
        <f>SUM(K86:K92)</f>
        <v>1</v>
      </c>
      <c r="L94" s="5"/>
      <c r="M94" s="5"/>
      <c r="N94" s="5"/>
      <c r="O94" s="45">
        <f>SUM(O86:O92)</f>
        <v>1</v>
      </c>
      <c r="P94" s="45">
        <f>SUM(P86:P92)</f>
        <v>1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0.88303742581497191</v>
      </c>
      <c r="E109" s="58">
        <f t="shared" si="43"/>
        <v>0.93508224804139972</v>
      </c>
      <c r="F109" s="58">
        <f t="shared" si="43"/>
        <v>0.99216464392895565</v>
      </c>
      <c r="G109" s="58">
        <f t="shared" si="43"/>
        <v>0.99394806392789281</v>
      </c>
      <c r="H109" s="58">
        <f t="shared" si="43"/>
        <v>0.99537983119403639</v>
      </c>
      <c r="I109" s="58">
        <f t="shared" si="43"/>
        <v>0.99596643947742014</v>
      </c>
      <c r="J109" s="58">
        <f t="shared" si="43"/>
        <v>0.9965724892686495</v>
      </c>
      <c r="K109" s="58">
        <f t="shared" si="43"/>
        <v>0.9971766493310793</v>
      </c>
      <c r="L109" s="58">
        <f t="shared" si="43"/>
        <v>0.99777565626278542</v>
      </c>
      <c r="M109" s="58">
        <f t="shared" si="43"/>
        <v>0.99793410746182221</v>
      </c>
      <c r="N109" s="58">
        <f t="shared" si="43"/>
        <v>0.99809794366844973</v>
      </c>
      <c r="O109" s="58">
        <f t="shared" si="43"/>
        <v>0.99840757307050576</v>
      </c>
      <c r="P109" s="58">
        <f t="shared" si="43"/>
        <v>0.99867672034599797</v>
      </c>
      <c r="Q109" s="58">
        <f t="shared" si="43"/>
        <v>0.99892196838408076</v>
      </c>
      <c r="R109" s="58">
        <f t="shared" si="43"/>
        <v>0.99914540023401233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0.11696257418502802</v>
      </c>
      <c r="E110" s="58">
        <f t="shared" si="44"/>
        <v>6.4917751958600403E-2</v>
      </c>
      <c r="F110" s="58">
        <f t="shared" si="44"/>
        <v>7.8353560710444012E-3</v>
      </c>
      <c r="G110" s="58">
        <f t="shared" si="44"/>
        <v>6.0519360721072377E-3</v>
      </c>
      <c r="H110" s="58">
        <f t="shared" si="44"/>
        <v>4.6201688059636283E-3</v>
      </c>
      <c r="I110" s="58">
        <f t="shared" si="44"/>
        <v>4.0335605225798356E-3</v>
      </c>
      <c r="J110" s="58">
        <f t="shared" si="44"/>
        <v>3.4275107313505829E-3</v>
      </c>
      <c r="K110" s="58">
        <f t="shared" si="44"/>
        <v>2.8233506689206598E-3</v>
      </c>
      <c r="L110" s="58">
        <f t="shared" si="44"/>
        <v>2.2243437372145721E-3</v>
      </c>
      <c r="M110" s="58">
        <f t="shared" si="44"/>
        <v>2.0658925381777287E-3</v>
      </c>
      <c r="N110" s="58">
        <f t="shared" si="44"/>
        <v>1.9020563315503294E-3</v>
      </c>
      <c r="O110" s="58">
        <f t="shared" si="44"/>
        <v>1.5924269294942794E-3</v>
      </c>
      <c r="P110" s="58">
        <f t="shared" si="44"/>
        <v>1.3232796540021262E-3</v>
      </c>
      <c r="Q110" s="58">
        <f t="shared" si="44"/>
        <v>1.0780316159192322E-3</v>
      </c>
      <c r="R110" s="58">
        <f t="shared" si="44"/>
        <v>8.5459976598762461E-4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0.82971066037789465</v>
      </c>
      <c r="E111" s="59">
        <f t="shared" si="45"/>
        <v>0.87334659859416419</v>
      </c>
      <c r="F111" s="59">
        <f t="shared" si="45"/>
        <v>0.91560707531270991</v>
      </c>
      <c r="G111" s="59">
        <f t="shared" si="45"/>
        <v>0.93531092828429818</v>
      </c>
      <c r="H111" s="59">
        <f t="shared" si="45"/>
        <v>0.94461946919869644</v>
      </c>
      <c r="I111" s="59">
        <f t="shared" si="45"/>
        <v>0.9424146596075279</v>
      </c>
      <c r="J111" s="59">
        <f t="shared" si="45"/>
        <v>0.94332916207019457</v>
      </c>
      <c r="K111" s="59">
        <f t="shared" si="45"/>
        <v>0.94556584662827969</v>
      </c>
      <c r="L111" s="59">
        <f t="shared" si="45"/>
        <v>0.94824126810916687</v>
      </c>
      <c r="M111" s="59">
        <f t="shared" si="45"/>
        <v>0.93667528732083072</v>
      </c>
      <c r="N111" s="59">
        <f t="shared" si="45"/>
        <v>0.92745672918049882</v>
      </c>
      <c r="O111" s="59">
        <f t="shared" si="45"/>
        <v>0.91400774336349655</v>
      </c>
      <c r="P111" s="59">
        <f t="shared" si="45"/>
        <v>0.9050924841517235</v>
      </c>
      <c r="Q111" s="59">
        <f t="shared" si="45"/>
        <v>0.8994578835557373</v>
      </c>
      <c r="R111" s="59">
        <f t="shared" si="45"/>
        <v>0.89611721092705876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0.10989918640990029</v>
      </c>
      <c r="E112" s="59">
        <f t="shared" si="46"/>
        <v>6.0631776488300058E-2</v>
      </c>
      <c r="F112" s="59">
        <f t="shared" si="46"/>
        <v>7.2307630594790218E-3</v>
      </c>
      <c r="G112" s="59">
        <f t="shared" si="46"/>
        <v>5.6949071595862513E-3</v>
      </c>
      <c r="H112" s="59">
        <f t="shared" si="46"/>
        <v>4.3845588069254069E-3</v>
      </c>
      <c r="I112" s="59">
        <f t="shared" si="46"/>
        <v>3.8166813822441232E-3</v>
      </c>
      <c r="J112" s="59">
        <f t="shared" si="46"/>
        <v>3.2443910111991272E-3</v>
      </c>
      <c r="K112" s="59">
        <f t="shared" si="46"/>
        <v>2.677222704098951E-3</v>
      </c>
      <c r="L112" s="59">
        <f t="shared" si="46"/>
        <v>2.11391660324445E-3</v>
      </c>
      <c r="M112" s="59">
        <f t="shared" si="46"/>
        <v>1.9390764102584939E-3</v>
      </c>
      <c r="N112" s="59">
        <f t="shared" si="46"/>
        <v>1.7674367081580934E-3</v>
      </c>
      <c r="O112" s="59">
        <f t="shared" si="46"/>
        <v>1.4578120033906675E-3</v>
      </c>
      <c r="P112" s="59">
        <f t="shared" si="46"/>
        <v>1.1992774487156065E-3</v>
      </c>
      <c r="Q112" s="59">
        <f t="shared" si="46"/>
        <v>9.7069047067754595E-4</v>
      </c>
      <c r="R112" s="59">
        <f t="shared" si="46"/>
        <v>7.6647658946974318E-4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3.6141990466289921E-3</v>
      </c>
      <c r="E113" s="59">
        <f t="shared" si="47"/>
        <v>3.5183107426376477E-3</v>
      </c>
      <c r="F113" s="59">
        <f t="shared" si="47"/>
        <v>1.0171162688044646E-3</v>
      </c>
      <c r="G113" s="59">
        <f t="shared" si="47"/>
        <v>8.0691192427989893E-4</v>
      </c>
      <c r="H113" s="59">
        <f t="shared" si="47"/>
        <v>7.1557871099927261E-4</v>
      </c>
      <c r="I113" s="59">
        <f t="shared" si="47"/>
        <v>5.767265838263621E-4</v>
      </c>
      <c r="J113" s="59">
        <f t="shared" si="47"/>
        <v>4.9276206001451397E-4</v>
      </c>
      <c r="K113" s="59">
        <f t="shared" si="47"/>
        <v>4.34216009955974E-4</v>
      </c>
      <c r="L113" s="59">
        <f t="shared" si="47"/>
        <v>3.9187643973613329E-4</v>
      </c>
      <c r="M113" s="59">
        <f t="shared" si="47"/>
        <v>3.6504810511041829E-4</v>
      </c>
      <c r="N113" s="59">
        <f t="shared" si="47"/>
        <v>3.4018010388760581E-4</v>
      </c>
      <c r="O113" s="59">
        <f t="shared" si="47"/>
        <v>2.9739587951080392E-4</v>
      </c>
      <c r="P113" s="59">
        <f t="shared" si="47"/>
        <v>2.589449321836915E-4</v>
      </c>
      <c r="Q113" s="59">
        <f t="shared" si="47"/>
        <v>2.2273661989997447E-4</v>
      </c>
      <c r="R113" s="60">
        <f t="shared" si="47"/>
        <v>1.8863162425838696E-4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2.4618431846416353E-2</v>
      </c>
      <c r="E114" s="59">
        <f t="shared" si="48"/>
        <v>2.8476692547377152E-2</v>
      </c>
      <c r="F114" s="59">
        <f t="shared" si="48"/>
        <v>1.9019337807992347E-2</v>
      </c>
      <c r="G114" s="59">
        <f t="shared" si="48"/>
        <v>1.752499256335547E-2</v>
      </c>
      <c r="H114" s="59">
        <f t="shared" si="48"/>
        <v>1.7522778267240944E-2</v>
      </c>
      <c r="I114" s="59">
        <f t="shared" si="48"/>
        <v>1.8089800631181003E-2</v>
      </c>
      <c r="J114" s="59">
        <f t="shared" si="48"/>
        <v>1.7767039499276105E-2</v>
      </c>
      <c r="K114" s="59">
        <f t="shared" si="48"/>
        <v>1.692036945479615E-2</v>
      </c>
      <c r="L114" s="59">
        <f t="shared" si="48"/>
        <v>1.6042708227955275E-2</v>
      </c>
      <c r="M114" s="59">
        <f t="shared" si="48"/>
        <v>1.5286277389583771E-2</v>
      </c>
      <c r="N114" s="59">
        <f t="shared" si="48"/>
        <v>1.4972538190546173E-2</v>
      </c>
      <c r="O114" s="59">
        <f t="shared" si="48"/>
        <v>1.5110010118665933E-2</v>
      </c>
      <c r="P114" s="59">
        <f t="shared" si="48"/>
        <v>1.5034611652847907E-2</v>
      </c>
      <c r="Q114" s="59">
        <f t="shared" si="48"/>
        <v>1.5032687366818849E-2</v>
      </c>
      <c r="R114" s="60">
        <f t="shared" si="48"/>
        <v>1.5019978043564284E-2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2.1212296619056155E-3</v>
      </c>
      <c r="E115" s="59">
        <f t="shared" si="49"/>
        <v>4.0504852451357966E-3</v>
      </c>
      <c r="F115" s="59">
        <f t="shared" si="49"/>
        <v>3.6156015606107789E-2</v>
      </c>
      <c r="G115" s="59">
        <f t="shared" si="49"/>
        <v>2.5380578131884039E-2</v>
      </c>
      <c r="H115" s="59">
        <f t="shared" si="49"/>
        <v>2.0037806822725764E-2</v>
      </c>
      <c r="I115" s="59">
        <f t="shared" si="49"/>
        <v>1.5518523372533441E-2</v>
      </c>
      <c r="J115" s="59">
        <f t="shared" si="49"/>
        <v>1.2769884832516832E-2</v>
      </c>
      <c r="K115" s="59">
        <f t="shared" si="49"/>
        <v>1.0909763527933034E-2</v>
      </c>
      <c r="L115" s="59">
        <f t="shared" si="49"/>
        <v>9.7259501480500797E-3</v>
      </c>
      <c r="M115" s="59">
        <f t="shared" si="49"/>
        <v>1.0010337335001946E-2</v>
      </c>
      <c r="N115" s="59">
        <f t="shared" si="49"/>
        <v>1.0383871244195366E-2</v>
      </c>
      <c r="O115" s="59">
        <f t="shared" si="49"/>
        <v>1.1389575899112861E-2</v>
      </c>
      <c r="P115" s="59">
        <f t="shared" si="49"/>
        <v>1.2419776466421192E-2</v>
      </c>
      <c r="Q115" s="59">
        <f t="shared" si="49"/>
        <v>1.3492218589032014E-2</v>
      </c>
      <c r="R115" s="60">
        <f t="shared" si="49"/>
        <v>1.469624845398519E-2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2.2527365242371717E-2</v>
      </c>
      <c r="E116" s="59">
        <f t="shared" si="50"/>
        <v>2.2700517716473866E-2</v>
      </c>
      <c r="F116" s="59">
        <f t="shared" si="50"/>
        <v>1.9192641500137112E-2</v>
      </c>
      <c r="G116" s="59">
        <f t="shared" si="50"/>
        <v>1.3988810210278944E-2</v>
      </c>
      <c r="H116" s="59">
        <f t="shared" si="50"/>
        <v>1.1644920292429467E-2</v>
      </c>
      <c r="I116" s="59">
        <f t="shared" si="50"/>
        <v>1.8065535485087304E-2</v>
      </c>
      <c r="J116" s="59">
        <f t="shared" si="50"/>
        <v>2.0704799217739642E-2</v>
      </c>
      <c r="K116" s="59">
        <f t="shared" si="50"/>
        <v>2.1739702417965436E-2</v>
      </c>
      <c r="L116" s="59">
        <f t="shared" si="50"/>
        <v>2.1744745825332517E-2</v>
      </c>
      <c r="M116" s="59">
        <f t="shared" si="50"/>
        <v>3.3000216534131585E-2</v>
      </c>
      <c r="N116" s="59">
        <f t="shared" si="50"/>
        <v>4.1600845793566828E-2</v>
      </c>
      <c r="O116" s="59">
        <f t="shared" si="50"/>
        <v>5.3234582341999896E-2</v>
      </c>
      <c r="P116" s="59">
        <f t="shared" si="50"/>
        <v>6.0822713926674696E-2</v>
      </c>
      <c r="Q116" s="59">
        <f t="shared" si="50"/>
        <v>6.525745318781638E-2</v>
      </c>
      <c r="R116" s="60">
        <f t="shared" si="50"/>
        <v>6.7446910356386294E-2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7.5089274148822027E-3</v>
      </c>
      <c r="E117" s="59">
        <f t="shared" si="51"/>
        <v>7.275618665911269E-3</v>
      </c>
      <c r="F117" s="59">
        <f t="shared" si="51"/>
        <v>1.7770504447694113E-3</v>
      </c>
      <c r="G117" s="59">
        <f t="shared" si="51"/>
        <v>1.2928717263172033E-3</v>
      </c>
      <c r="H117" s="59">
        <f t="shared" si="51"/>
        <v>1.074887900982767E-3</v>
      </c>
      <c r="I117" s="59">
        <f t="shared" si="51"/>
        <v>1.5180729375999153E-3</v>
      </c>
      <c r="J117" s="59">
        <f t="shared" si="51"/>
        <v>1.691961309059427E-3</v>
      </c>
      <c r="K117" s="59">
        <f t="shared" si="51"/>
        <v>1.7528792569706827E-3</v>
      </c>
      <c r="L117" s="59">
        <f t="shared" si="51"/>
        <v>1.7395346465146645E-3</v>
      </c>
      <c r="M117" s="59">
        <f t="shared" si="51"/>
        <v>2.7237569050830085E-3</v>
      </c>
      <c r="N117" s="59">
        <f t="shared" si="51"/>
        <v>3.47839877914722E-3</v>
      </c>
      <c r="O117" s="59">
        <f t="shared" si="51"/>
        <v>4.5028803938232179E-3</v>
      </c>
      <c r="P117" s="59">
        <f t="shared" si="51"/>
        <v>5.1721914214334936E-3</v>
      </c>
      <c r="Q117" s="59">
        <f t="shared" si="51"/>
        <v>5.5663302100179548E-3</v>
      </c>
      <c r="R117" s="60">
        <f t="shared" si="51"/>
        <v>5.7645440052773384E-3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0.93960984678779491</v>
      </c>
      <c r="E118" s="61">
        <f t="shared" ref="E118:R118" si="52">SUM(E111:E112)</f>
        <v>0.93397837508246428</v>
      </c>
      <c r="F118" s="61">
        <f t="shared" si="52"/>
        <v>0.92283783837218891</v>
      </c>
      <c r="G118" s="61">
        <f t="shared" si="52"/>
        <v>0.94100583544388439</v>
      </c>
      <c r="H118" s="61">
        <f t="shared" si="52"/>
        <v>0.94900402800562189</v>
      </c>
      <c r="I118" s="61">
        <f t="shared" si="52"/>
        <v>0.94623134098977202</v>
      </c>
      <c r="J118" s="61">
        <f t="shared" si="52"/>
        <v>0.94657355308139368</v>
      </c>
      <c r="K118" s="61">
        <f t="shared" si="52"/>
        <v>0.94824306933237867</v>
      </c>
      <c r="L118" s="61">
        <f t="shared" si="52"/>
        <v>0.95035518471241132</v>
      </c>
      <c r="M118" s="61">
        <f t="shared" si="52"/>
        <v>0.9386143637310892</v>
      </c>
      <c r="N118" s="61">
        <f t="shared" si="52"/>
        <v>0.92922416588865686</v>
      </c>
      <c r="O118" s="61">
        <f t="shared" si="52"/>
        <v>0.91546555536688723</v>
      </c>
      <c r="P118" s="61">
        <f t="shared" si="52"/>
        <v>0.90629176160043912</v>
      </c>
      <c r="Q118" s="61">
        <f t="shared" si="52"/>
        <v>0.90042857402641485</v>
      </c>
      <c r="R118" s="62">
        <f t="shared" si="52"/>
        <v>0.89688368751652847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0.99999999999999978</v>
      </c>
      <c r="E119" s="45">
        <f t="shared" ref="E119:R119" si="53">SUM(E111:E117)</f>
        <v>1</v>
      </c>
      <c r="F119" s="45">
        <f t="shared" si="53"/>
        <v>1.0000000000000002</v>
      </c>
      <c r="G119" s="45">
        <f t="shared" si="53"/>
        <v>1</v>
      </c>
      <c r="H119" s="45">
        <f t="shared" si="53"/>
        <v>1</v>
      </c>
      <c r="I119" s="45">
        <f t="shared" si="53"/>
        <v>1</v>
      </c>
      <c r="J119" s="45">
        <f t="shared" si="53"/>
        <v>1</v>
      </c>
      <c r="K119" s="45">
        <f t="shared" si="53"/>
        <v>0.99999999999999989</v>
      </c>
      <c r="L119" s="45">
        <f t="shared" si="53"/>
        <v>1</v>
      </c>
      <c r="M119" s="45">
        <f t="shared" si="53"/>
        <v>0.99999999999999978</v>
      </c>
      <c r="N119" s="45">
        <f t="shared" si="53"/>
        <v>1</v>
      </c>
      <c r="O119" s="45">
        <f t="shared" si="53"/>
        <v>0.99999999999999989</v>
      </c>
      <c r="P119" s="45">
        <f t="shared" si="53"/>
        <v>1.0000000000000002</v>
      </c>
      <c r="Q119" s="45">
        <f t="shared" si="53"/>
        <v>1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7"/>
  <sheetViews>
    <sheetView zoomScale="30" zoomScaleNormal="30" workbookViewId="0">
      <selection activeCell="AK1" sqref="AK1:AX1048576"/>
    </sheetView>
  </sheetViews>
  <sheetFormatPr defaultRowHeight="14.5" x14ac:dyDescent="0.35"/>
  <cols>
    <col min="1" max="1" width="52.453125" customWidth="1" collapsed="1"/>
    <col min="4" max="4" width="10.453125" customWidth="1" collapsed="1"/>
    <col min="6" max="9" width="11.26953125" bestFit="1" customWidth="1" collapsed="1"/>
    <col min="37" max="52" width="9.1796875" style="77" collapsed="1"/>
  </cols>
  <sheetData>
    <row r="1" spans="1:50" ht="21" x14ac:dyDescent="0.5">
      <c r="A1" s="9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50" x14ac:dyDescent="0.35"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50" x14ac:dyDescent="0.35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42</v>
      </c>
      <c r="G3" s="26" t="s">
        <v>43</v>
      </c>
      <c r="H3" s="26" t="s">
        <v>5</v>
      </c>
      <c r="I3" s="26" t="s">
        <v>6</v>
      </c>
      <c r="J3" s="26" t="s">
        <v>7</v>
      </c>
      <c r="L3" s="77"/>
      <c r="M3" s="77"/>
      <c r="N3" s="77"/>
      <c r="O3" s="77"/>
      <c r="P3" s="77"/>
      <c r="Q3" s="77"/>
      <c r="R3" s="77"/>
      <c r="S3" s="77"/>
      <c r="T3" s="77"/>
      <c r="U3" s="77"/>
      <c r="AL3" s="83" t="s">
        <v>42</v>
      </c>
      <c r="AM3" s="83" t="s">
        <v>133</v>
      </c>
      <c r="AN3" s="83" t="s">
        <v>43</v>
      </c>
      <c r="AO3" s="83" t="s">
        <v>134</v>
      </c>
      <c r="AP3" s="83" t="s">
        <v>5</v>
      </c>
      <c r="AQ3" s="83">
        <v>2040</v>
      </c>
      <c r="AR3" s="83">
        <v>2050</v>
      </c>
      <c r="AS3" s="83" t="s">
        <v>135</v>
      </c>
      <c r="AT3" s="83">
        <v>2060</v>
      </c>
      <c r="AU3" s="79">
        <v>2070</v>
      </c>
      <c r="AV3" s="79">
        <v>2080</v>
      </c>
      <c r="AW3" s="79">
        <v>2090</v>
      </c>
      <c r="AX3" s="79">
        <v>2100</v>
      </c>
    </row>
    <row r="4" spans="1:50" x14ac:dyDescent="0.35">
      <c r="L4" s="77"/>
      <c r="M4" s="77"/>
      <c r="N4" s="77"/>
      <c r="O4" s="77"/>
      <c r="P4" s="77"/>
      <c r="Q4" s="77"/>
      <c r="R4" s="77"/>
      <c r="S4" s="77"/>
      <c r="T4" s="77"/>
      <c r="U4" s="77"/>
      <c r="AK4" s="77" t="s">
        <v>90</v>
      </c>
      <c r="AL4" s="77">
        <f>F10</f>
        <v>0.7</v>
      </c>
      <c r="AN4" s="77">
        <f t="shared" ref="AN4:AN5" si="0">G10</f>
        <v>0.7</v>
      </c>
      <c r="AP4" s="77">
        <f>H10</f>
        <v>0.7</v>
      </c>
      <c r="AQ4" s="77">
        <f>0.5*(AP4+AR4)</f>
        <v>0.7</v>
      </c>
      <c r="AR4" s="77">
        <f>I10</f>
        <v>0.7</v>
      </c>
      <c r="AT4" s="84">
        <f t="shared" ref="AT4:AW11" si="1">($AX$3-AT$3)/($AX$3-$AR$3)*$AR4+(AT$3-$AR$3)/($AX$3-$AR$3)*$AX4</f>
        <v>0.7</v>
      </c>
      <c r="AU4" s="84">
        <f t="shared" si="1"/>
        <v>0.7</v>
      </c>
      <c r="AV4" s="84">
        <f t="shared" si="1"/>
        <v>0.7</v>
      </c>
      <c r="AW4" s="84">
        <f t="shared" si="1"/>
        <v>0.7</v>
      </c>
      <c r="AX4" s="77">
        <f>J10</f>
        <v>0.7</v>
      </c>
    </row>
    <row r="5" spans="1:50" x14ac:dyDescent="0.35">
      <c r="A5" t="s">
        <v>11</v>
      </c>
      <c r="B5" t="s">
        <v>12</v>
      </c>
      <c r="C5" t="s">
        <v>23</v>
      </c>
      <c r="D5" t="s">
        <v>79</v>
      </c>
      <c r="E5" t="s">
        <v>15</v>
      </c>
      <c r="F5" s="5">
        <v>48.6</v>
      </c>
      <c r="G5" s="5">
        <v>48.6</v>
      </c>
      <c r="H5" s="5">
        <v>48.6</v>
      </c>
      <c r="I5" s="5">
        <v>48.6</v>
      </c>
      <c r="J5">
        <v>48.6</v>
      </c>
      <c r="L5" s="77"/>
      <c r="M5" s="77"/>
      <c r="N5" s="77"/>
      <c r="O5" s="77"/>
      <c r="P5" s="77"/>
      <c r="Q5" s="77"/>
      <c r="R5" s="77"/>
      <c r="S5" s="77"/>
      <c r="T5" s="77"/>
      <c r="U5" s="77"/>
      <c r="AK5" s="77" t="s">
        <v>91</v>
      </c>
      <c r="AL5" s="77">
        <f>F11</f>
        <v>0.7</v>
      </c>
      <c r="AN5" s="77">
        <f t="shared" si="0"/>
        <v>0.7</v>
      </c>
      <c r="AP5" s="77">
        <f>H11</f>
        <v>0.7</v>
      </c>
      <c r="AQ5" s="77">
        <f t="shared" ref="AQ5:AQ11" si="2">0.5*(AP5+AR5)</f>
        <v>0.7</v>
      </c>
      <c r="AR5" s="77">
        <f>I11</f>
        <v>0.7</v>
      </c>
      <c r="AT5" s="84">
        <f t="shared" si="1"/>
        <v>0.7</v>
      </c>
      <c r="AU5" s="84">
        <f t="shared" si="1"/>
        <v>0.7</v>
      </c>
      <c r="AV5" s="84">
        <f t="shared" si="1"/>
        <v>0.7</v>
      </c>
      <c r="AW5" s="84">
        <f t="shared" si="1"/>
        <v>0.7</v>
      </c>
      <c r="AX5" s="77">
        <f>J11</f>
        <v>0.7</v>
      </c>
    </row>
    <row r="6" spans="1:50" x14ac:dyDescent="0.35">
      <c r="A6" t="s">
        <v>10</v>
      </c>
      <c r="B6" t="s">
        <v>12</v>
      </c>
      <c r="C6" t="s">
        <v>23</v>
      </c>
      <c r="D6" t="s">
        <v>79</v>
      </c>
      <c r="E6" t="s">
        <v>15</v>
      </c>
      <c r="F6" s="5">
        <v>21.1</v>
      </c>
      <c r="G6" s="5">
        <v>21.1</v>
      </c>
      <c r="H6" s="5">
        <v>21.1</v>
      </c>
      <c r="I6" s="5">
        <v>21.1</v>
      </c>
      <c r="J6">
        <v>21.1</v>
      </c>
      <c r="L6" s="77"/>
      <c r="M6" s="77"/>
      <c r="N6" s="77"/>
      <c r="O6" s="77"/>
      <c r="P6" s="77"/>
      <c r="Q6" s="77"/>
      <c r="R6" s="77"/>
      <c r="S6" s="77"/>
      <c r="T6" s="77"/>
      <c r="U6" s="77"/>
      <c r="AK6" s="77" t="s">
        <v>85</v>
      </c>
      <c r="AL6" s="77">
        <f>F5</f>
        <v>48.6</v>
      </c>
      <c r="AN6" s="77">
        <f t="shared" ref="AN6:AN8" si="3">G5</f>
        <v>48.6</v>
      </c>
      <c r="AP6" s="77">
        <f>H5</f>
        <v>48.6</v>
      </c>
      <c r="AQ6" s="77">
        <f t="shared" si="2"/>
        <v>48.6</v>
      </c>
      <c r="AR6" s="77">
        <f>I5</f>
        <v>48.6</v>
      </c>
      <c r="AT6" s="84">
        <f t="shared" si="1"/>
        <v>48.6</v>
      </c>
      <c r="AU6" s="84">
        <f t="shared" si="1"/>
        <v>48.6</v>
      </c>
      <c r="AV6" s="84">
        <f t="shared" si="1"/>
        <v>48.6</v>
      </c>
      <c r="AW6" s="84">
        <f t="shared" si="1"/>
        <v>48.6</v>
      </c>
      <c r="AX6" s="77">
        <f>J5</f>
        <v>48.6</v>
      </c>
    </row>
    <row r="7" spans="1:50" x14ac:dyDescent="0.35">
      <c r="A7" t="s">
        <v>45</v>
      </c>
      <c r="B7" t="s">
        <v>12</v>
      </c>
      <c r="C7" t="s">
        <v>23</v>
      </c>
      <c r="D7" t="s">
        <v>79</v>
      </c>
      <c r="E7" t="s">
        <v>15</v>
      </c>
      <c r="F7" s="5">
        <v>7.3</v>
      </c>
      <c r="G7" s="5">
        <v>7.3</v>
      </c>
      <c r="H7" s="5">
        <v>7.3</v>
      </c>
      <c r="I7" s="5">
        <v>7.3</v>
      </c>
      <c r="J7">
        <v>7.3</v>
      </c>
      <c r="L7" s="77"/>
      <c r="M7" s="77"/>
      <c r="N7" s="77"/>
      <c r="O7" s="77"/>
      <c r="P7" s="77"/>
      <c r="Q7" s="77"/>
      <c r="R7" s="77"/>
      <c r="S7" s="77"/>
      <c r="T7" s="77"/>
      <c r="U7" s="77"/>
      <c r="AK7" s="77" t="s">
        <v>86</v>
      </c>
      <c r="AL7" s="77">
        <f>F6</f>
        <v>21.1</v>
      </c>
      <c r="AN7" s="77">
        <f t="shared" si="3"/>
        <v>21.1</v>
      </c>
      <c r="AP7" s="77">
        <f>H6</f>
        <v>21.1</v>
      </c>
      <c r="AQ7" s="77">
        <f t="shared" si="2"/>
        <v>21.1</v>
      </c>
      <c r="AR7" s="77">
        <f>I6</f>
        <v>21.1</v>
      </c>
      <c r="AT7" s="84">
        <f t="shared" si="1"/>
        <v>21.1</v>
      </c>
      <c r="AU7" s="84">
        <f t="shared" si="1"/>
        <v>21.1</v>
      </c>
      <c r="AV7" s="84">
        <f t="shared" si="1"/>
        <v>21.1</v>
      </c>
      <c r="AW7" s="84">
        <f t="shared" si="1"/>
        <v>21.1</v>
      </c>
      <c r="AX7" s="77">
        <f>J6</f>
        <v>21.1</v>
      </c>
    </row>
    <row r="8" spans="1:50" x14ac:dyDescent="0.35">
      <c r="A8" t="s">
        <v>8</v>
      </c>
      <c r="B8" t="s">
        <v>12</v>
      </c>
      <c r="C8" t="s">
        <v>23</v>
      </c>
      <c r="D8" t="s">
        <v>79</v>
      </c>
      <c r="E8" t="s">
        <v>15</v>
      </c>
      <c r="F8" s="5">
        <v>7.7</v>
      </c>
      <c r="G8" s="5">
        <v>7.7</v>
      </c>
      <c r="H8" s="5">
        <v>7.7</v>
      </c>
      <c r="I8" s="5">
        <v>7.7</v>
      </c>
      <c r="J8">
        <v>7.7</v>
      </c>
      <c r="L8" s="77"/>
      <c r="M8" s="77"/>
      <c r="N8" s="77"/>
      <c r="O8" s="77"/>
      <c r="P8" s="77"/>
      <c r="Q8" s="77"/>
      <c r="R8" s="77"/>
      <c r="S8" s="77"/>
      <c r="T8" s="77"/>
      <c r="U8" s="77"/>
      <c r="AK8" s="77" t="s">
        <v>87</v>
      </c>
      <c r="AL8" s="77">
        <f>F7</f>
        <v>7.3</v>
      </c>
      <c r="AN8" s="77">
        <f t="shared" si="3"/>
        <v>7.3</v>
      </c>
      <c r="AP8" s="77">
        <f>H7</f>
        <v>7.3</v>
      </c>
      <c r="AQ8" s="77">
        <f t="shared" si="2"/>
        <v>7.3</v>
      </c>
      <c r="AR8" s="77">
        <f>I7</f>
        <v>7.3</v>
      </c>
      <c r="AT8" s="84">
        <f t="shared" si="1"/>
        <v>7.3</v>
      </c>
      <c r="AU8" s="84">
        <f t="shared" si="1"/>
        <v>7.3</v>
      </c>
      <c r="AV8" s="84">
        <f t="shared" si="1"/>
        <v>7.3</v>
      </c>
      <c r="AW8" s="84">
        <f t="shared" si="1"/>
        <v>7.3</v>
      </c>
      <c r="AX8" s="77">
        <f>J7</f>
        <v>7.3</v>
      </c>
    </row>
    <row r="9" spans="1:50" x14ac:dyDescent="0.35">
      <c r="A9" t="s">
        <v>44</v>
      </c>
      <c r="B9" t="s">
        <v>12</v>
      </c>
      <c r="C9" t="s">
        <v>23</v>
      </c>
      <c r="D9" t="s">
        <v>79</v>
      </c>
      <c r="E9" t="s">
        <v>15</v>
      </c>
      <c r="F9" s="5">
        <v>2.1</v>
      </c>
      <c r="G9" s="5">
        <v>2.1</v>
      </c>
      <c r="H9" s="5">
        <v>2.1</v>
      </c>
      <c r="I9" s="5">
        <v>2.1</v>
      </c>
      <c r="J9">
        <v>2.1</v>
      </c>
      <c r="L9" s="77"/>
      <c r="M9" s="77"/>
      <c r="N9" s="77"/>
      <c r="O9" s="77"/>
      <c r="P9" s="77"/>
      <c r="Q9" s="77"/>
      <c r="R9" s="77"/>
      <c r="S9" s="77"/>
      <c r="T9" s="77"/>
      <c r="U9" s="77"/>
      <c r="AK9" s="77" t="s">
        <v>130</v>
      </c>
      <c r="AL9" s="77">
        <f>F9</f>
        <v>2.1</v>
      </c>
      <c r="AN9" s="77">
        <f t="shared" ref="AN9" si="4">G9</f>
        <v>2.1</v>
      </c>
      <c r="AP9" s="77">
        <f>H9</f>
        <v>2.1</v>
      </c>
      <c r="AQ9" s="77">
        <f t="shared" si="2"/>
        <v>2.1</v>
      </c>
      <c r="AR9" s="77">
        <f>I9</f>
        <v>2.1</v>
      </c>
      <c r="AT9" s="84">
        <f t="shared" si="1"/>
        <v>2.1</v>
      </c>
      <c r="AU9" s="84">
        <f t="shared" si="1"/>
        <v>2.1</v>
      </c>
      <c r="AV9" s="84">
        <f t="shared" si="1"/>
        <v>2.1</v>
      </c>
      <c r="AW9" s="84">
        <f t="shared" si="1"/>
        <v>2.1</v>
      </c>
      <c r="AX9" s="77">
        <f>J9</f>
        <v>2.1</v>
      </c>
    </row>
    <row r="10" spans="1:50" x14ac:dyDescent="0.35">
      <c r="A10" s="33" t="s">
        <v>80</v>
      </c>
      <c r="B10" s="33" t="s">
        <v>12</v>
      </c>
      <c r="C10" s="33" t="s">
        <v>23</v>
      </c>
      <c r="D10" s="33" t="s">
        <v>79</v>
      </c>
      <c r="E10" s="33" t="s">
        <v>15</v>
      </c>
      <c r="F10" s="33">
        <v>0.7</v>
      </c>
      <c r="G10" s="33">
        <v>0.7</v>
      </c>
      <c r="H10" s="33">
        <v>0.7</v>
      </c>
      <c r="I10" s="33">
        <v>0.7</v>
      </c>
      <c r="J10" s="33">
        <v>0.7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AK10" s="77" t="s">
        <v>129</v>
      </c>
      <c r="AL10" s="77">
        <f>F8</f>
        <v>7.7</v>
      </c>
      <c r="AN10" s="77">
        <f t="shared" ref="AN10" si="5">G8</f>
        <v>7.7</v>
      </c>
      <c r="AP10" s="77">
        <f>H8</f>
        <v>7.7</v>
      </c>
      <c r="AQ10" s="77">
        <f t="shared" si="2"/>
        <v>7.7</v>
      </c>
      <c r="AR10" s="77">
        <f>I8</f>
        <v>7.7</v>
      </c>
      <c r="AT10" s="84">
        <f t="shared" si="1"/>
        <v>7.7</v>
      </c>
      <c r="AU10" s="84">
        <f t="shared" si="1"/>
        <v>7.7</v>
      </c>
      <c r="AV10" s="84">
        <f t="shared" si="1"/>
        <v>7.7</v>
      </c>
      <c r="AW10" s="84">
        <f t="shared" si="1"/>
        <v>7.7</v>
      </c>
      <c r="AX10" s="77">
        <f>J8</f>
        <v>7.7</v>
      </c>
    </row>
    <row r="11" spans="1:50" x14ac:dyDescent="0.35">
      <c r="A11" t="s">
        <v>81</v>
      </c>
      <c r="B11" t="s">
        <v>12</v>
      </c>
      <c r="C11" t="s">
        <v>23</v>
      </c>
      <c r="D11" t="s">
        <v>79</v>
      </c>
      <c r="E11" t="s">
        <v>15</v>
      </c>
      <c r="F11" s="5">
        <v>0.7</v>
      </c>
      <c r="G11" s="5">
        <v>0.7</v>
      </c>
      <c r="H11" s="5">
        <v>0.7</v>
      </c>
      <c r="I11" s="5">
        <v>0.7</v>
      </c>
      <c r="J11">
        <v>0.7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AK11" s="77" t="s">
        <v>131</v>
      </c>
      <c r="AL11" s="77">
        <f>F4</f>
        <v>0</v>
      </c>
      <c r="AN11" s="77">
        <f t="shared" ref="AN11" si="6">G4</f>
        <v>0</v>
      </c>
      <c r="AP11" s="77">
        <f>H4</f>
        <v>0</v>
      </c>
      <c r="AQ11" s="77">
        <f t="shared" si="2"/>
        <v>0</v>
      </c>
      <c r="AR11" s="77">
        <f>I4</f>
        <v>0</v>
      </c>
      <c r="AT11" s="84">
        <f t="shared" si="1"/>
        <v>0</v>
      </c>
      <c r="AU11" s="84">
        <f t="shared" si="1"/>
        <v>0</v>
      </c>
      <c r="AV11" s="84">
        <f t="shared" si="1"/>
        <v>0</v>
      </c>
      <c r="AW11" s="84">
        <f t="shared" si="1"/>
        <v>0</v>
      </c>
      <c r="AX11" s="77">
        <f>J4</f>
        <v>0</v>
      </c>
    </row>
    <row r="12" spans="1:50" x14ac:dyDescent="0.35">
      <c r="A12" s="27" t="s">
        <v>41</v>
      </c>
      <c r="B12" s="27"/>
      <c r="C12" s="27"/>
      <c r="D12" s="27"/>
      <c r="E12" s="27"/>
      <c r="F12" s="28">
        <f t="shared" ref="F12:K12" si="7">SUM(F4:F11)</f>
        <v>88.2</v>
      </c>
      <c r="G12" s="28">
        <f t="shared" si="7"/>
        <v>88.2</v>
      </c>
      <c r="H12" s="28">
        <f t="shared" si="7"/>
        <v>88.2</v>
      </c>
      <c r="I12" s="28">
        <f t="shared" si="7"/>
        <v>88.2</v>
      </c>
      <c r="J12" s="28">
        <f t="shared" si="7"/>
        <v>88.2</v>
      </c>
      <c r="K12" s="28">
        <f t="shared" si="7"/>
        <v>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50" x14ac:dyDescent="0.35"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50" ht="21" x14ac:dyDescent="0.5">
      <c r="A14" s="30" t="s">
        <v>78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50" x14ac:dyDescent="0.35"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50" x14ac:dyDescent="0.35">
      <c r="A16" s="26" t="s">
        <v>0</v>
      </c>
      <c r="B16" s="26" t="s">
        <v>1</v>
      </c>
      <c r="C16" s="26" t="s">
        <v>2</v>
      </c>
      <c r="D16" s="26" t="s">
        <v>3</v>
      </c>
      <c r="E16" s="26" t="s">
        <v>4</v>
      </c>
      <c r="F16" s="26" t="s">
        <v>42</v>
      </c>
      <c r="G16" s="26" t="s">
        <v>43</v>
      </c>
      <c r="H16" s="26" t="s">
        <v>5</v>
      </c>
      <c r="I16" s="26" t="s">
        <v>6</v>
      </c>
      <c r="J16" s="26" t="s">
        <v>7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AL16" s="83" t="s">
        <v>42</v>
      </c>
      <c r="AM16" s="83" t="str">
        <f>AM3</f>
        <v>ETP15</v>
      </c>
      <c r="AN16" s="83" t="s">
        <v>43</v>
      </c>
      <c r="AO16" s="83" t="str">
        <f>AO3</f>
        <v>ETP25</v>
      </c>
      <c r="AP16" s="83" t="s">
        <v>5</v>
      </c>
      <c r="AQ16" s="83">
        <f>AQ3</f>
        <v>2040</v>
      </c>
      <c r="AR16" s="83">
        <v>2050</v>
      </c>
      <c r="AS16" s="83" t="s">
        <v>135</v>
      </c>
      <c r="AT16" s="83">
        <v>2060</v>
      </c>
      <c r="AU16" s="79">
        <v>2070</v>
      </c>
      <c r="AV16" s="79">
        <v>2080</v>
      </c>
      <c r="AW16" s="79">
        <v>2090</v>
      </c>
      <c r="AX16" s="79">
        <v>2100</v>
      </c>
    </row>
    <row r="17" spans="1:50" x14ac:dyDescent="0.35">
      <c r="L17" s="77"/>
      <c r="M17" s="77"/>
      <c r="N17" s="77"/>
      <c r="O17" s="77"/>
      <c r="P17" s="77"/>
      <c r="Q17" s="77"/>
      <c r="R17" s="77"/>
      <c r="S17" s="77"/>
      <c r="T17" s="77"/>
      <c r="U17" s="77"/>
      <c r="AK17" s="77" t="s">
        <v>90</v>
      </c>
      <c r="AL17" s="77">
        <f>F23</f>
        <v>0.7</v>
      </c>
      <c r="AM17" s="77">
        <f>0.5*(AL17+AN17)</f>
        <v>0.7</v>
      </c>
      <c r="AN17" s="77">
        <f t="shared" ref="AN17:AN18" si="8">G23</f>
        <v>0.7</v>
      </c>
      <c r="AO17" s="77">
        <f>0.5*(AN17+AP17)</f>
        <v>0.7</v>
      </c>
      <c r="AP17" s="77">
        <f>H23</f>
        <v>0.7</v>
      </c>
      <c r="AQ17" s="77">
        <f>0.5*(AP17+AR17)</f>
        <v>0.7</v>
      </c>
      <c r="AR17" s="77">
        <f>I23</f>
        <v>0.7</v>
      </c>
      <c r="AS17" s="77">
        <f>AR42</f>
        <v>1.4</v>
      </c>
      <c r="AT17" s="84">
        <f t="shared" ref="AT17:AW24" si="9">($AX$3-AT$3)/($AX$3-$AR$3)*$AR17+(AT$3-$AR$3)/($AX$3-$AR$3)*$AX17</f>
        <v>0.7</v>
      </c>
      <c r="AU17" s="84">
        <f t="shared" si="9"/>
        <v>0.7</v>
      </c>
      <c r="AV17" s="84">
        <f t="shared" si="9"/>
        <v>0.7</v>
      </c>
      <c r="AW17" s="84">
        <f t="shared" si="9"/>
        <v>0.7</v>
      </c>
      <c r="AX17" s="77">
        <f>J23</f>
        <v>0.7</v>
      </c>
    </row>
    <row r="18" spans="1:50" x14ac:dyDescent="0.35">
      <c r="A18" s="5" t="s">
        <v>11</v>
      </c>
      <c r="B18" s="5" t="s">
        <v>12</v>
      </c>
      <c r="C18" s="5" t="s">
        <v>23</v>
      </c>
      <c r="D18" s="5" t="s">
        <v>79</v>
      </c>
      <c r="E18" s="5" t="s">
        <v>15</v>
      </c>
      <c r="F18" s="5">
        <v>2.2000000000000002</v>
      </c>
      <c r="G18" s="5">
        <v>48.6</v>
      </c>
      <c r="H18" s="5">
        <v>48.6</v>
      </c>
      <c r="I18" s="5">
        <v>48.6</v>
      </c>
      <c r="J18" s="5">
        <v>48.6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AK18" s="77" t="s">
        <v>91</v>
      </c>
      <c r="AL18" s="77">
        <f>F24</f>
        <v>0.7</v>
      </c>
      <c r="AM18" s="77">
        <f>0.5*(AL18+AN18)</f>
        <v>0.7</v>
      </c>
      <c r="AN18" s="77">
        <f t="shared" si="8"/>
        <v>0.7</v>
      </c>
      <c r="AO18" s="77">
        <f>0.5*(AN18+AP18)</f>
        <v>0.7</v>
      </c>
      <c r="AP18" s="77">
        <f>H24</f>
        <v>0.7</v>
      </c>
      <c r="AQ18" s="77">
        <f t="shared" ref="AQ18:AQ24" si="10">0.5*(AP18+AR18)</f>
        <v>0.7</v>
      </c>
      <c r="AR18" s="77">
        <f>I24</f>
        <v>0.7</v>
      </c>
      <c r="AT18" s="84">
        <f t="shared" si="9"/>
        <v>0.7</v>
      </c>
      <c r="AU18" s="84">
        <f t="shared" si="9"/>
        <v>0.7</v>
      </c>
      <c r="AV18" s="84">
        <f t="shared" si="9"/>
        <v>0.7</v>
      </c>
      <c r="AW18" s="84">
        <f t="shared" si="9"/>
        <v>0.7</v>
      </c>
      <c r="AX18" s="77">
        <f>J24</f>
        <v>0.7</v>
      </c>
    </row>
    <row r="19" spans="1:50" x14ac:dyDescent="0.35">
      <c r="A19" s="5" t="s">
        <v>10</v>
      </c>
      <c r="B19" s="5" t="s">
        <v>12</v>
      </c>
      <c r="C19" s="5" t="s">
        <v>23</v>
      </c>
      <c r="D19" s="5" t="s">
        <v>79</v>
      </c>
      <c r="E19" s="5" t="s">
        <v>15</v>
      </c>
      <c r="F19" s="5">
        <v>21.1</v>
      </c>
      <c r="G19" s="5">
        <v>21.1</v>
      </c>
      <c r="H19" s="5">
        <v>21.1</v>
      </c>
      <c r="I19" s="5">
        <v>21.1</v>
      </c>
      <c r="J19" s="5">
        <v>21.1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AK19" s="77" t="s">
        <v>85</v>
      </c>
      <c r="AL19" s="77">
        <f>F18</f>
        <v>2.2000000000000002</v>
      </c>
      <c r="AM19" s="85">
        <f>AL43</f>
        <v>0</v>
      </c>
      <c r="AN19" s="77">
        <f t="shared" ref="AN19:AN21" si="11">G18</f>
        <v>48.6</v>
      </c>
      <c r="AO19" s="85">
        <f>AN43</f>
        <v>0</v>
      </c>
      <c r="AP19" s="77">
        <f>H18</f>
        <v>48.6</v>
      </c>
      <c r="AQ19" s="77">
        <f t="shared" si="10"/>
        <v>48.6</v>
      </c>
      <c r="AR19" s="77">
        <f>I18</f>
        <v>48.6</v>
      </c>
      <c r="AS19" s="85">
        <f>AR43</f>
        <v>0</v>
      </c>
      <c r="AT19" s="84">
        <f t="shared" si="9"/>
        <v>48.6</v>
      </c>
      <c r="AU19" s="84">
        <f t="shared" si="9"/>
        <v>48.6</v>
      </c>
      <c r="AV19" s="84">
        <f t="shared" si="9"/>
        <v>48.6</v>
      </c>
      <c r="AW19" s="84">
        <f t="shared" si="9"/>
        <v>48.6</v>
      </c>
      <c r="AX19" s="77">
        <f>J18</f>
        <v>48.6</v>
      </c>
    </row>
    <row r="20" spans="1:50" x14ac:dyDescent="0.35">
      <c r="A20" s="5" t="s">
        <v>45</v>
      </c>
      <c r="B20" s="5" t="s">
        <v>12</v>
      </c>
      <c r="C20" s="5" t="s">
        <v>23</v>
      </c>
      <c r="D20" s="5" t="s">
        <v>79</v>
      </c>
      <c r="E20" s="5" t="s">
        <v>15</v>
      </c>
      <c r="F20" s="5">
        <v>7.3</v>
      </c>
      <c r="G20" s="5">
        <v>7.3</v>
      </c>
      <c r="H20" s="5">
        <v>7.3</v>
      </c>
      <c r="I20" s="5">
        <v>7.3</v>
      </c>
      <c r="J20" s="5">
        <v>7.3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AK20" s="77" t="s">
        <v>86</v>
      </c>
      <c r="AL20" s="77">
        <f>F19</f>
        <v>21.1</v>
      </c>
      <c r="AM20" s="85">
        <f>AL44</f>
        <v>0</v>
      </c>
      <c r="AN20" s="77">
        <f t="shared" si="11"/>
        <v>21.1</v>
      </c>
      <c r="AO20" s="85">
        <f>AN44</f>
        <v>0</v>
      </c>
      <c r="AP20" s="77">
        <f>H19</f>
        <v>21.1</v>
      </c>
      <c r="AQ20" s="77">
        <f t="shared" si="10"/>
        <v>21.1</v>
      </c>
      <c r="AR20" s="77">
        <f>I19</f>
        <v>21.1</v>
      </c>
      <c r="AS20" s="85">
        <f>AR44</f>
        <v>0</v>
      </c>
      <c r="AT20" s="84">
        <f t="shared" si="9"/>
        <v>21.1</v>
      </c>
      <c r="AU20" s="84">
        <f t="shared" si="9"/>
        <v>21.1</v>
      </c>
      <c r="AV20" s="84">
        <f t="shared" si="9"/>
        <v>21.1</v>
      </c>
      <c r="AW20" s="84">
        <f t="shared" si="9"/>
        <v>21.1</v>
      </c>
      <c r="AX20" s="77">
        <f>J19</f>
        <v>21.1</v>
      </c>
    </row>
    <row r="21" spans="1:50" ht="15" thickBot="1" x14ac:dyDescent="0.4">
      <c r="A21" s="5" t="s">
        <v>8</v>
      </c>
      <c r="B21" s="5" t="s">
        <v>12</v>
      </c>
      <c r="C21" s="5" t="s">
        <v>23</v>
      </c>
      <c r="D21" s="5" t="s">
        <v>79</v>
      </c>
      <c r="E21" s="5" t="s">
        <v>15</v>
      </c>
      <c r="F21" s="5">
        <v>7.7</v>
      </c>
      <c r="G21" s="5">
        <v>7.7</v>
      </c>
      <c r="H21" s="5">
        <v>7.7</v>
      </c>
      <c r="I21" s="5">
        <v>7.7</v>
      </c>
      <c r="J21" s="5">
        <v>7.7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AK21" s="77" t="s">
        <v>87</v>
      </c>
      <c r="AL21" s="77">
        <f>F20</f>
        <v>7.3</v>
      </c>
      <c r="AM21" s="85">
        <f>AL45</f>
        <v>0</v>
      </c>
      <c r="AN21" s="77">
        <f t="shared" si="11"/>
        <v>7.3</v>
      </c>
      <c r="AO21" s="85">
        <f>AN45</f>
        <v>0</v>
      </c>
      <c r="AP21" s="77">
        <f>H20</f>
        <v>7.3</v>
      </c>
      <c r="AQ21" s="77">
        <f t="shared" si="10"/>
        <v>7.3</v>
      </c>
      <c r="AR21" s="77">
        <f>I20</f>
        <v>7.3</v>
      </c>
      <c r="AS21" s="85">
        <f>AR45</f>
        <v>0</v>
      </c>
      <c r="AT21" s="84">
        <f t="shared" si="9"/>
        <v>7.3</v>
      </c>
      <c r="AU21" s="84">
        <f t="shared" si="9"/>
        <v>7.3</v>
      </c>
      <c r="AV21" s="84">
        <f t="shared" si="9"/>
        <v>7.3</v>
      </c>
      <c r="AW21" s="84">
        <f t="shared" si="9"/>
        <v>7.3</v>
      </c>
      <c r="AX21" s="77">
        <f>J20</f>
        <v>7.3</v>
      </c>
    </row>
    <row r="22" spans="1:50" x14ac:dyDescent="0.35">
      <c r="A22" s="5" t="s">
        <v>44</v>
      </c>
      <c r="B22" s="5" t="s">
        <v>12</v>
      </c>
      <c r="C22" s="5" t="s">
        <v>23</v>
      </c>
      <c r="D22" s="5" t="s">
        <v>79</v>
      </c>
      <c r="E22" s="5" t="s">
        <v>15</v>
      </c>
      <c r="F22" s="5">
        <v>2.1</v>
      </c>
      <c r="G22" s="5">
        <v>2.1</v>
      </c>
      <c r="H22" s="5">
        <v>2.1</v>
      </c>
      <c r="I22" s="5">
        <v>2.1</v>
      </c>
      <c r="J22" s="5">
        <v>2.1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X22" s="15" t="s">
        <v>75</v>
      </c>
      <c r="Y22" s="16"/>
      <c r="Z22" s="16"/>
      <c r="AA22" s="16"/>
      <c r="AB22" s="16"/>
      <c r="AC22" s="16"/>
      <c r="AD22" s="16"/>
      <c r="AE22" s="16"/>
      <c r="AF22" s="16"/>
      <c r="AG22" s="17"/>
      <c r="AK22" s="77" t="s">
        <v>130</v>
      </c>
      <c r="AL22" s="77">
        <f>F22</f>
        <v>2.1</v>
      </c>
      <c r="AN22" s="77">
        <f t="shared" ref="AN22" si="12">G22</f>
        <v>2.1</v>
      </c>
      <c r="AP22" s="77">
        <f>H22</f>
        <v>2.1</v>
      </c>
      <c r="AQ22" s="77">
        <f t="shared" si="10"/>
        <v>2.1</v>
      </c>
      <c r="AR22" s="77">
        <f>I22</f>
        <v>2.1</v>
      </c>
      <c r="AT22" s="84">
        <f t="shared" si="9"/>
        <v>2.1</v>
      </c>
      <c r="AU22" s="84">
        <f t="shared" si="9"/>
        <v>2.1</v>
      </c>
      <c r="AV22" s="84">
        <f t="shared" si="9"/>
        <v>2.1</v>
      </c>
      <c r="AW22" s="84">
        <f t="shared" si="9"/>
        <v>2.1</v>
      </c>
      <c r="AX22" s="77">
        <f>J22</f>
        <v>2.1</v>
      </c>
    </row>
    <row r="23" spans="1:50" x14ac:dyDescent="0.35">
      <c r="A23" s="33" t="s">
        <v>80</v>
      </c>
      <c r="B23" s="33" t="s">
        <v>12</v>
      </c>
      <c r="C23" s="33" t="s">
        <v>23</v>
      </c>
      <c r="D23" s="33" t="s">
        <v>79</v>
      </c>
      <c r="E23" s="33" t="s">
        <v>15</v>
      </c>
      <c r="F23" s="33">
        <v>0.7</v>
      </c>
      <c r="G23" s="33">
        <v>0.7</v>
      </c>
      <c r="H23" s="33">
        <v>0.7</v>
      </c>
      <c r="I23" s="33">
        <v>0.7</v>
      </c>
      <c r="J23" s="33">
        <v>0.7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X23" s="18"/>
      <c r="Y23" s="19"/>
      <c r="Z23" s="19"/>
      <c r="AA23" s="19"/>
      <c r="AB23" s="19"/>
      <c r="AC23" s="19"/>
      <c r="AD23" s="19"/>
      <c r="AE23" s="19"/>
      <c r="AF23" s="19"/>
      <c r="AG23" s="20"/>
      <c r="AK23" s="77" t="s">
        <v>129</v>
      </c>
      <c r="AL23" s="77">
        <f>F21</f>
        <v>7.7</v>
      </c>
      <c r="AM23" s="85">
        <f>AL46</f>
        <v>0</v>
      </c>
      <c r="AN23" s="77">
        <f t="shared" ref="AN23" si="13">G21</f>
        <v>7.7</v>
      </c>
      <c r="AO23" s="85">
        <f>AN46</f>
        <v>0</v>
      </c>
      <c r="AP23" s="77">
        <f>H21</f>
        <v>7.7</v>
      </c>
      <c r="AQ23" s="77">
        <f t="shared" si="10"/>
        <v>7.7</v>
      </c>
      <c r="AR23" s="77">
        <f>I21</f>
        <v>7.7</v>
      </c>
      <c r="AS23" s="85">
        <f>AR46</f>
        <v>0</v>
      </c>
      <c r="AT23" s="84">
        <f t="shared" si="9"/>
        <v>7.7</v>
      </c>
      <c r="AU23" s="84">
        <f t="shared" si="9"/>
        <v>7.7</v>
      </c>
      <c r="AV23" s="84">
        <f t="shared" si="9"/>
        <v>7.7</v>
      </c>
      <c r="AW23" s="84">
        <f t="shared" si="9"/>
        <v>7.7</v>
      </c>
      <c r="AX23" s="77">
        <f>J21</f>
        <v>7.7</v>
      </c>
    </row>
    <row r="24" spans="1:50" x14ac:dyDescent="0.35">
      <c r="A24" s="5" t="s">
        <v>81</v>
      </c>
      <c r="B24" s="5" t="s">
        <v>12</v>
      </c>
      <c r="C24" s="5" t="s">
        <v>23</v>
      </c>
      <c r="D24" s="5" t="s">
        <v>79</v>
      </c>
      <c r="E24" s="5" t="s">
        <v>15</v>
      </c>
      <c r="F24" s="5">
        <v>0.7</v>
      </c>
      <c r="G24" s="5">
        <v>0.7</v>
      </c>
      <c r="H24" s="5">
        <v>0.7</v>
      </c>
      <c r="I24" s="5">
        <v>0.7</v>
      </c>
      <c r="J24" s="5">
        <v>0.7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X24" s="18"/>
      <c r="Y24" s="19"/>
      <c r="Z24" s="19"/>
      <c r="AA24" s="19"/>
      <c r="AB24" s="19"/>
      <c r="AC24" s="19"/>
      <c r="AD24" s="19"/>
      <c r="AE24" s="19"/>
      <c r="AF24" s="19"/>
      <c r="AG24" s="20"/>
      <c r="AK24" s="77" t="s">
        <v>131</v>
      </c>
      <c r="AL24" s="77">
        <f>F17</f>
        <v>0</v>
      </c>
      <c r="AN24" s="77">
        <f t="shared" ref="AN24" si="14">G17</f>
        <v>0</v>
      </c>
      <c r="AP24" s="77">
        <f>H17</f>
        <v>0</v>
      </c>
      <c r="AQ24" s="77">
        <f t="shared" si="10"/>
        <v>0</v>
      </c>
      <c r="AR24" s="77">
        <f>I17</f>
        <v>0</v>
      </c>
      <c r="AS24" s="85"/>
      <c r="AT24" s="84">
        <f t="shared" si="9"/>
        <v>0</v>
      </c>
      <c r="AU24" s="84">
        <f t="shared" si="9"/>
        <v>0</v>
      </c>
      <c r="AV24" s="84">
        <f t="shared" si="9"/>
        <v>0</v>
      </c>
      <c r="AW24" s="84">
        <f t="shared" si="9"/>
        <v>0</v>
      </c>
      <c r="AX24" s="77">
        <f>J17</f>
        <v>0</v>
      </c>
    </row>
    <row r="25" spans="1:50" x14ac:dyDescent="0.35">
      <c r="A25" s="27" t="s">
        <v>41</v>
      </c>
      <c r="B25" s="27"/>
      <c r="C25" s="27"/>
      <c r="D25" s="27"/>
      <c r="E25" s="27"/>
      <c r="F25" s="28">
        <f t="shared" ref="F25:K25" si="15">SUM(F17:F24)</f>
        <v>41.800000000000011</v>
      </c>
      <c r="G25" s="28">
        <f t="shared" si="15"/>
        <v>88.2</v>
      </c>
      <c r="H25" s="28">
        <f t="shared" si="15"/>
        <v>88.2</v>
      </c>
      <c r="I25" s="28">
        <f t="shared" si="15"/>
        <v>88.2</v>
      </c>
      <c r="J25" s="28">
        <f t="shared" si="15"/>
        <v>88.2</v>
      </c>
      <c r="K25" s="28">
        <f t="shared" si="15"/>
        <v>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X25" s="18"/>
      <c r="Y25" s="19"/>
      <c r="Z25" s="19"/>
      <c r="AA25" s="19"/>
      <c r="AB25" s="19"/>
      <c r="AC25" s="19"/>
      <c r="AD25" s="19"/>
      <c r="AE25" s="19"/>
      <c r="AF25" s="19"/>
      <c r="AG25" s="20"/>
    </row>
    <row r="26" spans="1:50" x14ac:dyDescent="0.35">
      <c r="L26" s="77"/>
      <c r="M26" s="77"/>
      <c r="N26" s="77"/>
      <c r="O26" s="77"/>
      <c r="P26" s="77"/>
      <c r="Q26" s="77"/>
      <c r="R26" s="77"/>
      <c r="S26" s="77"/>
      <c r="T26" s="77"/>
      <c r="U26" s="77"/>
      <c r="X26" s="18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50" ht="21" x14ac:dyDescent="0.5">
      <c r="A27" s="14" t="s">
        <v>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77"/>
      <c r="M27" s="77"/>
      <c r="N27" s="77"/>
      <c r="O27" s="77"/>
      <c r="P27" s="77"/>
      <c r="Q27" s="77"/>
      <c r="R27" s="77"/>
      <c r="S27" s="77"/>
      <c r="T27" s="77"/>
      <c r="U27" s="77"/>
      <c r="X27" s="18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5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X28" s="18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50" x14ac:dyDescent="0.35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42</v>
      </c>
      <c r="G29" s="6" t="s">
        <v>43</v>
      </c>
      <c r="H29" s="6" t="s">
        <v>5</v>
      </c>
      <c r="I29" s="6" t="s">
        <v>6</v>
      </c>
      <c r="J29" s="6" t="s">
        <v>7</v>
      </c>
      <c r="K29" s="6" t="s">
        <v>128</v>
      </c>
      <c r="X29" s="18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50" ht="15" thickBot="1" x14ac:dyDescent="0.4">
      <c r="A30" s="5" t="s">
        <v>8</v>
      </c>
      <c r="B30" s="5" t="s">
        <v>53</v>
      </c>
      <c r="C30" s="5" t="str">
        <f>C8</f>
        <v>EUR</v>
      </c>
      <c r="D30" s="5" t="s">
        <v>14</v>
      </c>
      <c r="E30" s="5" t="s">
        <v>15</v>
      </c>
      <c r="F30" s="5">
        <f t="shared" ref="F30:K36" si="16">F18-F5</f>
        <v>-46.4</v>
      </c>
      <c r="G30" s="75">
        <f t="shared" si="16"/>
        <v>0</v>
      </c>
      <c r="H30" s="75">
        <f t="shared" si="16"/>
        <v>0</v>
      </c>
      <c r="I30" s="75">
        <f t="shared" si="16"/>
        <v>0</v>
      </c>
      <c r="J30" s="75">
        <f t="shared" si="16"/>
        <v>0</v>
      </c>
      <c r="K30" s="75">
        <f t="shared" si="16"/>
        <v>0</v>
      </c>
      <c r="X30" s="21"/>
      <c r="Y30" s="22"/>
      <c r="Z30" s="22"/>
      <c r="AA30" s="22"/>
      <c r="AB30" s="22"/>
      <c r="AC30" s="22"/>
      <c r="AD30" s="22"/>
      <c r="AE30" s="22"/>
      <c r="AF30" s="22"/>
      <c r="AG30" s="23"/>
    </row>
    <row r="31" spans="1:50" x14ac:dyDescent="0.35">
      <c r="A31" s="5" t="s">
        <v>44</v>
      </c>
      <c r="B31" s="5" t="s">
        <v>53</v>
      </c>
      <c r="C31" s="5" t="str">
        <f>C9</f>
        <v>EUR</v>
      </c>
      <c r="D31" s="5" t="s">
        <v>14</v>
      </c>
      <c r="E31" s="5" t="s">
        <v>15</v>
      </c>
      <c r="F31" s="75">
        <f t="shared" si="16"/>
        <v>0</v>
      </c>
      <c r="G31" s="75">
        <f t="shared" si="16"/>
        <v>0</v>
      </c>
      <c r="H31" s="75">
        <f t="shared" si="16"/>
        <v>0</v>
      </c>
      <c r="I31" s="75">
        <f t="shared" si="16"/>
        <v>0</v>
      </c>
      <c r="J31" s="75">
        <f t="shared" si="16"/>
        <v>0</v>
      </c>
      <c r="K31" s="75">
        <f t="shared" si="16"/>
        <v>0</v>
      </c>
    </row>
    <row r="32" spans="1:50" x14ac:dyDescent="0.35">
      <c r="A32" s="5" t="s">
        <v>45</v>
      </c>
      <c r="B32" s="5" t="s">
        <v>53</v>
      </c>
      <c r="C32" s="5" t="str">
        <f>C9</f>
        <v>EUR</v>
      </c>
      <c r="D32" s="5" t="s">
        <v>14</v>
      </c>
      <c r="E32" s="5" t="s">
        <v>15</v>
      </c>
      <c r="F32" s="75">
        <f t="shared" si="16"/>
        <v>0</v>
      </c>
      <c r="G32" s="75">
        <f t="shared" si="16"/>
        <v>0</v>
      </c>
      <c r="H32" s="75">
        <f t="shared" si="16"/>
        <v>0</v>
      </c>
      <c r="I32" s="75">
        <f t="shared" si="16"/>
        <v>0</v>
      </c>
      <c r="J32" s="75">
        <f t="shared" si="16"/>
        <v>0</v>
      </c>
      <c r="K32" s="75">
        <f t="shared" si="16"/>
        <v>0</v>
      </c>
    </row>
    <row r="33" spans="1:46" x14ac:dyDescent="0.35">
      <c r="A33" s="5" t="s">
        <v>10</v>
      </c>
      <c r="B33" s="5" t="s">
        <v>53</v>
      </c>
      <c r="C33" s="5" t="str">
        <f>C7</f>
        <v>EUR</v>
      </c>
      <c r="D33" s="5" t="s">
        <v>14</v>
      </c>
      <c r="E33" s="5" t="s">
        <v>15</v>
      </c>
      <c r="F33" s="75">
        <f t="shared" si="16"/>
        <v>0</v>
      </c>
      <c r="G33" s="75">
        <f t="shared" si="16"/>
        <v>0</v>
      </c>
      <c r="H33" s="75">
        <f t="shared" si="16"/>
        <v>0</v>
      </c>
      <c r="I33" s="75">
        <f t="shared" si="16"/>
        <v>0</v>
      </c>
      <c r="J33" s="75">
        <f t="shared" si="16"/>
        <v>0</v>
      </c>
      <c r="K33" s="75">
        <f t="shared" si="16"/>
        <v>0</v>
      </c>
    </row>
    <row r="34" spans="1:46" x14ac:dyDescent="0.35">
      <c r="A34" s="5" t="s">
        <v>11</v>
      </c>
      <c r="B34" s="5" t="s">
        <v>53</v>
      </c>
      <c r="C34" s="5" t="str">
        <f>C6</f>
        <v>EUR</v>
      </c>
      <c r="D34" s="5" t="s">
        <v>14</v>
      </c>
      <c r="E34" s="5" t="s">
        <v>15</v>
      </c>
      <c r="F34" s="75">
        <f t="shared" si="16"/>
        <v>0</v>
      </c>
      <c r="G34" s="75">
        <f t="shared" si="16"/>
        <v>0</v>
      </c>
      <c r="H34" s="75">
        <f t="shared" si="16"/>
        <v>0</v>
      </c>
      <c r="I34" s="75">
        <f t="shared" si="16"/>
        <v>0</v>
      </c>
      <c r="J34" s="75">
        <f t="shared" si="16"/>
        <v>0</v>
      </c>
      <c r="K34" s="75">
        <f t="shared" si="16"/>
        <v>0</v>
      </c>
    </row>
    <row r="35" spans="1:46" x14ac:dyDescent="0.35">
      <c r="A35" s="33" t="s">
        <v>80</v>
      </c>
      <c r="B35" s="5" t="s">
        <v>53</v>
      </c>
      <c r="C35" s="5" t="str">
        <f>C5</f>
        <v>EUR</v>
      </c>
      <c r="D35" s="5" t="s">
        <v>14</v>
      </c>
      <c r="E35" s="5" t="s">
        <v>15</v>
      </c>
      <c r="F35" s="75">
        <f t="shared" si="16"/>
        <v>0</v>
      </c>
      <c r="G35" s="75">
        <f t="shared" si="16"/>
        <v>0</v>
      </c>
      <c r="H35" s="75">
        <f t="shared" si="16"/>
        <v>0</v>
      </c>
      <c r="I35" s="75">
        <f t="shared" si="16"/>
        <v>0</v>
      </c>
      <c r="J35" s="75">
        <f t="shared" si="16"/>
        <v>0</v>
      </c>
      <c r="K35" s="75">
        <f t="shared" si="16"/>
        <v>0</v>
      </c>
    </row>
    <row r="36" spans="1:46" x14ac:dyDescent="0.35">
      <c r="A36" s="10" t="s">
        <v>81</v>
      </c>
      <c r="B36" s="10" t="s">
        <v>53</v>
      </c>
      <c r="C36" s="10" t="str">
        <f>C10</f>
        <v>EUR</v>
      </c>
      <c r="D36" s="10" t="s">
        <v>14</v>
      </c>
      <c r="E36" s="10" t="s">
        <v>15</v>
      </c>
      <c r="F36" s="10">
        <f t="shared" si="16"/>
        <v>0</v>
      </c>
      <c r="G36" s="10">
        <f t="shared" si="16"/>
        <v>0</v>
      </c>
      <c r="H36" s="10">
        <f t="shared" si="16"/>
        <v>0</v>
      </c>
      <c r="I36" s="10">
        <f t="shared" si="16"/>
        <v>0</v>
      </c>
      <c r="J36" s="10">
        <f t="shared" si="16"/>
        <v>0</v>
      </c>
      <c r="K36" s="10">
        <f t="shared" si="16"/>
        <v>0</v>
      </c>
    </row>
    <row r="37" spans="1:46" x14ac:dyDescent="0.35">
      <c r="A37" s="2" t="s">
        <v>41</v>
      </c>
      <c r="B37" s="2"/>
      <c r="C37" s="2"/>
      <c r="D37" s="2"/>
      <c r="E37" s="2"/>
      <c r="F37" s="2">
        <f>SUM(F30:F36)</f>
        <v>-46.4</v>
      </c>
      <c r="G37" s="2">
        <f t="shared" ref="G37" si="17">SUM(G30:G36)</f>
        <v>0</v>
      </c>
      <c r="H37" s="2">
        <f t="shared" ref="H37" si="18">SUM(H30:H36)</f>
        <v>0</v>
      </c>
      <c r="I37" s="2">
        <f t="shared" ref="I37" si="19">SUM(I30:I36)</f>
        <v>0</v>
      </c>
      <c r="J37" s="2">
        <f t="shared" ref="J37" si="20">SUM(J30:J36)</f>
        <v>0</v>
      </c>
      <c r="K37" s="2">
        <f>SUM(K30:K36)</f>
        <v>0</v>
      </c>
    </row>
    <row r="39" spans="1:46" ht="21" x14ac:dyDescent="0.5">
      <c r="A39" s="32" t="s">
        <v>61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AL39" s="83">
        <v>2015</v>
      </c>
      <c r="AM39" s="83"/>
      <c r="AN39" s="83">
        <v>2025</v>
      </c>
      <c r="AO39" s="83"/>
      <c r="AP39" s="83">
        <v>2040</v>
      </c>
      <c r="AQ39" s="83"/>
      <c r="AR39" s="83"/>
      <c r="AS39" s="83">
        <v>2060</v>
      </c>
      <c r="AT39" s="79">
        <v>2070</v>
      </c>
    </row>
    <row r="40" spans="1:46" x14ac:dyDescent="0.35">
      <c r="AK40" s="77" t="s">
        <v>136</v>
      </c>
    </row>
    <row r="41" spans="1:46" x14ac:dyDescent="0.35">
      <c r="A41" s="26" t="s">
        <v>0</v>
      </c>
      <c r="B41" s="26" t="s">
        <v>1</v>
      </c>
      <c r="C41" s="26" t="s">
        <v>2</v>
      </c>
      <c r="D41" s="26" t="s">
        <v>3</v>
      </c>
      <c r="E41" s="26" t="s">
        <v>4</v>
      </c>
      <c r="F41" s="26" t="s">
        <v>47</v>
      </c>
      <c r="G41" s="26" t="s">
        <v>48</v>
      </c>
      <c r="H41" s="26" t="s">
        <v>5</v>
      </c>
      <c r="I41" s="26" t="s">
        <v>6</v>
      </c>
      <c r="J41" s="26" t="s">
        <v>49</v>
      </c>
    </row>
    <row r="42" spans="1:46" x14ac:dyDescent="0.35">
      <c r="AK42" s="77" t="s">
        <v>138</v>
      </c>
      <c r="AL42" s="77">
        <f>0.5*(AL17+AN17+AL18+AN18)</f>
        <v>1.4</v>
      </c>
      <c r="AN42" s="77">
        <f>0.5*(AN17+AP17+AN18+AP18)</f>
        <v>1.4</v>
      </c>
      <c r="AR42" s="77">
        <f>AR17+AR18</f>
        <v>1.4</v>
      </c>
    </row>
    <row r="43" spans="1:46" x14ac:dyDescent="0.35">
      <c r="AK43" s="77" t="s">
        <v>85</v>
      </c>
      <c r="AL43" s="85">
        <f>100*F45/(100+AL$42)</f>
        <v>0</v>
      </c>
      <c r="AM43" s="85"/>
      <c r="AN43" s="85">
        <f>100*G45/(100+AN$42)</f>
        <v>0</v>
      </c>
      <c r="AO43" s="85"/>
      <c r="AR43" s="85">
        <f>100*I45/(100+AR$42)</f>
        <v>0</v>
      </c>
    </row>
    <row r="44" spans="1:46" x14ac:dyDescent="0.35">
      <c r="AK44" s="77" t="s">
        <v>86</v>
      </c>
      <c r="AL44" s="85">
        <f>100*F44/(100+AL$42)</f>
        <v>0</v>
      </c>
      <c r="AM44" s="85"/>
      <c r="AN44" s="85">
        <f>100*G44/(100+AN$42)</f>
        <v>0</v>
      </c>
      <c r="AO44" s="85"/>
      <c r="AR44" s="85">
        <f>100*I44/(100+AR$42)</f>
        <v>0</v>
      </c>
    </row>
    <row r="45" spans="1:46" x14ac:dyDescent="0.35">
      <c r="AK45" s="77" t="s">
        <v>87</v>
      </c>
      <c r="AL45" s="85">
        <f>100*F43/(100+AL$42)</f>
        <v>0</v>
      </c>
      <c r="AM45" s="85"/>
      <c r="AN45" s="85">
        <f>100*G43/(100+AN$42)</f>
        <v>0</v>
      </c>
      <c r="AO45" s="85"/>
      <c r="AR45" s="85">
        <f>100*I43/(100+AR$42)</f>
        <v>0</v>
      </c>
    </row>
    <row r="46" spans="1:46" x14ac:dyDescent="0.35">
      <c r="AK46" s="77" t="s">
        <v>137</v>
      </c>
      <c r="AL46" s="85">
        <f>100*F42/(100+AL$42)</f>
        <v>0</v>
      </c>
      <c r="AM46" s="85"/>
      <c r="AN46" s="85">
        <f>100*G42/(100+AN$42)</f>
        <v>0</v>
      </c>
      <c r="AO46" s="85"/>
      <c r="AR46" s="85">
        <f>100*I42/(100+AR$42)</f>
        <v>0</v>
      </c>
    </row>
    <row r="49" spans="1:34" ht="21" x14ac:dyDescent="0.5">
      <c r="A49" s="72" t="s">
        <v>116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3" spans="1:34" x14ac:dyDescent="0.35">
      <c r="A53" s="5"/>
      <c r="B53" s="1"/>
      <c r="C53" s="5" t="s">
        <v>82</v>
      </c>
      <c r="D53" s="34">
        <v>-2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4" x14ac:dyDescent="0.35">
      <c r="A54" s="5"/>
      <c r="B54" s="1"/>
      <c r="C54" s="5" t="s">
        <v>83</v>
      </c>
      <c r="D54" s="34">
        <v>-3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4" x14ac:dyDescent="0.35">
      <c r="A55" s="5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4" ht="14.5" customHeight="1" x14ac:dyDescent="0.35">
      <c r="A56" s="90" t="s">
        <v>114</v>
      </c>
      <c r="B56" s="35" t="s">
        <v>84</v>
      </c>
      <c r="C56" s="13"/>
      <c r="D56" s="13">
        <v>2010</v>
      </c>
      <c r="E56" s="13">
        <v>2015</v>
      </c>
      <c r="F56" s="13">
        <v>2020</v>
      </c>
      <c r="G56" s="13">
        <v>2025</v>
      </c>
      <c r="H56" s="13">
        <v>2030</v>
      </c>
      <c r="I56" s="13">
        <v>2035</v>
      </c>
      <c r="J56" s="13">
        <v>2040</v>
      </c>
      <c r="K56" s="13">
        <v>2045</v>
      </c>
      <c r="L56" s="13">
        <v>2050</v>
      </c>
      <c r="M56" s="13">
        <v>2055</v>
      </c>
      <c r="N56" s="13">
        <v>2060</v>
      </c>
      <c r="O56" s="13">
        <v>2070</v>
      </c>
      <c r="P56" s="13">
        <v>2080</v>
      </c>
      <c r="Q56" s="13">
        <v>2090</v>
      </c>
      <c r="R56" s="13">
        <v>2100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35">
      <c r="A57" s="90"/>
      <c r="B57" s="1"/>
      <c r="C57" s="36" t="s">
        <v>85</v>
      </c>
      <c r="D57" s="37">
        <v>7.0019175027509206E-2</v>
      </c>
      <c r="E57" s="38">
        <v>8.2523398611842297E-2</v>
      </c>
      <c r="F57" s="38">
        <v>0.111503337067618</v>
      </c>
      <c r="G57" s="38">
        <v>0.12571773114177801</v>
      </c>
      <c r="H57" s="38">
        <v>0.14034423383511799</v>
      </c>
      <c r="I57" s="38">
        <v>0.15447013516814001</v>
      </c>
      <c r="J57" s="38">
        <v>0.16563743229101699</v>
      </c>
      <c r="K57" s="38">
        <v>0.17455830284208801</v>
      </c>
      <c r="L57" s="38">
        <v>0.18212363872030901</v>
      </c>
      <c r="M57" s="38">
        <v>0.18851486959595001</v>
      </c>
      <c r="N57" s="38">
        <v>0.19481742206283101</v>
      </c>
      <c r="O57" s="38">
        <v>0.20816397673500001</v>
      </c>
      <c r="P57" s="38">
        <v>0.22020553919511399</v>
      </c>
      <c r="Q57" s="38">
        <v>0.23095448886463801</v>
      </c>
      <c r="R57" s="38">
        <v>0.24052514443280801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4" x14ac:dyDescent="0.35">
      <c r="A58" s="90"/>
      <c r="B58" s="1"/>
      <c r="C58" s="36" t="s">
        <v>86</v>
      </c>
      <c r="D58" s="37">
        <v>3.2431599839734301E-2</v>
      </c>
      <c r="E58" s="38">
        <v>3.2403563316460403E-2</v>
      </c>
      <c r="F58" s="38">
        <v>3.2374886154703499E-2</v>
      </c>
      <c r="G58" s="38">
        <v>3.2504376301927498E-2</v>
      </c>
      <c r="H58" s="38">
        <v>3.2542694439146203E-2</v>
      </c>
      <c r="I58" s="38">
        <v>3.2547290065645898E-2</v>
      </c>
      <c r="J58" s="38">
        <v>3.25740421005511E-2</v>
      </c>
      <c r="K58" s="38">
        <v>3.2713487574125601E-2</v>
      </c>
      <c r="L58" s="38">
        <v>3.2819364783241697E-2</v>
      </c>
      <c r="M58" s="38">
        <v>3.2950786609399298E-2</v>
      </c>
      <c r="N58" s="38">
        <v>3.3001185739637201E-2</v>
      </c>
      <c r="O58" s="38">
        <v>3.2908152617602097E-2</v>
      </c>
      <c r="P58" s="38">
        <v>3.28323903861375E-2</v>
      </c>
      <c r="Q58" s="38">
        <v>3.2661791790409997E-2</v>
      </c>
      <c r="R58" s="38">
        <v>3.2602533703876203E-2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4" x14ac:dyDescent="0.35">
      <c r="A59" s="90"/>
      <c r="B59" s="1"/>
      <c r="C59" s="36" t="s">
        <v>87</v>
      </c>
      <c r="D59" s="37">
        <v>8.0799619271395198E-3</v>
      </c>
      <c r="E59" s="38">
        <v>8.0003553587671104E-3</v>
      </c>
      <c r="F59" s="38">
        <v>7.9217313307536306E-3</v>
      </c>
      <c r="G59" s="38">
        <v>8.0732449366966996E-3</v>
      </c>
      <c r="H59" s="38">
        <v>8.4188388514472492E-3</v>
      </c>
      <c r="I59" s="38">
        <v>8.4323529274209896E-3</v>
      </c>
      <c r="J59" s="38">
        <v>8.3814138274427002E-3</v>
      </c>
      <c r="K59" s="38">
        <v>8.49458659513928E-3</v>
      </c>
      <c r="L59" s="38">
        <v>8.6018258061694598E-3</v>
      </c>
      <c r="M59" s="38">
        <v>8.8106262600613806E-3</v>
      </c>
      <c r="N59" s="38">
        <v>8.8870318447283707E-3</v>
      </c>
      <c r="O59" s="38">
        <v>8.7875494285968199E-3</v>
      </c>
      <c r="P59" s="38">
        <v>8.7081033087750993E-3</v>
      </c>
      <c r="Q59" s="38">
        <v>8.3998765255659195E-3</v>
      </c>
      <c r="R59" s="38">
        <v>8.1777540430364101E-3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4" x14ac:dyDescent="0.35">
      <c r="A60" s="90"/>
      <c r="B60" s="1"/>
      <c r="C60" s="36" t="s">
        <v>88</v>
      </c>
      <c r="D60" s="37">
        <v>0.14349607645177301</v>
      </c>
      <c r="E60" s="38">
        <v>0.135192966815568</v>
      </c>
      <c r="F60" s="38">
        <v>0.12540701242573299</v>
      </c>
      <c r="G60" s="38">
        <v>0.12131482336225601</v>
      </c>
      <c r="H60" s="38">
        <v>0.11981884809202201</v>
      </c>
      <c r="I60" s="38">
        <v>0.114903963121889</v>
      </c>
      <c r="J60" s="38">
        <v>0.11489385227367201</v>
      </c>
      <c r="K60" s="38">
        <v>0.118276705234252</v>
      </c>
      <c r="L60" s="38">
        <v>0.121555026965354</v>
      </c>
      <c r="M60" s="38">
        <v>0.12653299323439099</v>
      </c>
      <c r="N60" s="38">
        <v>0.13031135918171499</v>
      </c>
      <c r="O60" s="38">
        <v>0.130872368777248</v>
      </c>
      <c r="P60" s="38">
        <v>0.12871422010724601</v>
      </c>
      <c r="Q60" s="38">
        <v>0.124741025322522</v>
      </c>
      <c r="R60" s="38">
        <v>0.126628606683518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4" x14ac:dyDescent="0.35">
      <c r="A61" s="90"/>
      <c r="B61" s="1"/>
      <c r="C61" s="36" t="s">
        <v>89</v>
      </c>
      <c r="D61" s="37">
        <v>9.7687678181607701E-2</v>
      </c>
      <c r="E61" s="38">
        <v>0.12673509665888599</v>
      </c>
      <c r="F61" s="38">
        <v>0.15699649353894499</v>
      </c>
      <c r="G61" s="38">
        <v>0.15900753467033801</v>
      </c>
      <c r="H61" s="38">
        <v>0.16167350779281101</v>
      </c>
      <c r="I61" s="38">
        <v>0.16231700123052301</v>
      </c>
      <c r="J61" s="38">
        <v>0.15669757808006601</v>
      </c>
      <c r="K61" s="38">
        <v>0.15138630323073199</v>
      </c>
      <c r="L61" s="38">
        <v>0.14610544322893401</v>
      </c>
      <c r="M61" s="38">
        <v>0.146514365095055</v>
      </c>
      <c r="N61" s="38">
        <v>0.146363184482704</v>
      </c>
      <c r="O61" s="38">
        <v>0.14588892878241499</v>
      </c>
      <c r="P61" s="38">
        <v>0.14602265832824499</v>
      </c>
      <c r="Q61" s="38">
        <v>0.14518774008393201</v>
      </c>
      <c r="R61" s="38">
        <v>0.14412474269023701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4" x14ac:dyDescent="0.35">
      <c r="A62" s="90"/>
      <c r="B62" s="1"/>
      <c r="C62" s="36" t="s">
        <v>90</v>
      </c>
      <c r="D62" s="37">
        <v>0.302200331489336</v>
      </c>
      <c r="E62" s="38">
        <v>0.36010630585560399</v>
      </c>
      <c r="F62" s="38">
        <v>0.48337067265064698</v>
      </c>
      <c r="G62" s="38">
        <v>0.59504861264440001</v>
      </c>
      <c r="H62" s="38">
        <v>0.71105549123406897</v>
      </c>
      <c r="I62" s="38">
        <v>0.81740210195915697</v>
      </c>
      <c r="J62" s="38">
        <v>0.92158770522071498</v>
      </c>
      <c r="K62" s="38">
        <v>1.0234321221850899</v>
      </c>
      <c r="L62" s="38">
        <v>1.1174188016136199</v>
      </c>
      <c r="M62" s="38">
        <v>1.2035887227594799</v>
      </c>
      <c r="N62" s="38">
        <v>1.2927271751298299</v>
      </c>
      <c r="O62" s="38">
        <v>1.49125818478494</v>
      </c>
      <c r="P62" s="38">
        <v>1.68892100829102</v>
      </c>
      <c r="Q62" s="38">
        <v>1.88170752695155</v>
      </c>
      <c r="R62" s="38">
        <v>2.0675231240824599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4" x14ac:dyDescent="0.35">
      <c r="A63" s="90"/>
      <c r="B63" s="1"/>
      <c r="C63" s="36" t="s">
        <v>91</v>
      </c>
      <c r="D63" s="37">
        <v>9.6704106076587595E-2</v>
      </c>
      <c r="E63" s="38">
        <v>0.115234017873793</v>
      </c>
      <c r="F63" s="38">
        <v>0.154678615248207</v>
      </c>
      <c r="G63" s="38">
        <v>0.190415556046208</v>
      </c>
      <c r="H63" s="38">
        <v>0.22753775719490199</v>
      </c>
      <c r="I63" s="38">
        <v>0.26156867262693001</v>
      </c>
      <c r="J63" s="38">
        <v>0.29490806567062899</v>
      </c>
      <c r="K63" s="38">
        <v>0.32749827909922902</v>
      </c>
      <c r="L63" s="38">
        <v>0.35757401651635701</v>
      </c>
      <c r="M63" s="38">
        <v>0.38514839128303302</v>
      </c>
      <c r="N63" s="38">
        <v>0.413672696041546</v>
      </c>
      <c r="O63" s="38">
        <v>0.47720261913118001</v>
      </c>
      <c r="P63" s="38">
        <v>0.540454722653127</v>
      </c>
      <c r="Q63" s="38">
        <v>0.60214640862449698</v>
      </c>
      <c r="R63" s="38">
        <v>0.66160739970638804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4" x14ac:dyDescent="0.35">
      <c r="A64" s="5"/>
      <c r="B64" s="1"/>
      <c r="C64" s="36" t="s">
        <v>92</v>
      </c>
      <c r="D64" s="37">
        <v>7.82931314495669E-2</v>
      </c>
      <c r="E64" s="38">
        <v>8.4980692545492897E-2</v>
      </c>
      <c r="F64" s="38">
        <v>0.111716170149986</v>
      </c>
      <c r="G64" s="38">
        <v>0.12551138267075501</v>
      </c>
      <c r="H64" s="38">
        <v>0.13915854243317599</v>
      </c>
      <c r="I64" s="38">
        <v>0.151255331949355</v>
      </c>
      <c r="J64" s="38">
        <v>0.16091845364896201</v>
      </c>
      <c r="K64" s="38">
        <v>0.16890887749502401</v>
      </c>
      <c r="L64" s="38">
        <v>0.17544853178242201</v>
      </c>
      <c r="M64" s="38">
        <v>0.18076726848663399</v>
      </c>
      <c r="N64" s="38">
        <v>0.185971284694809</v>
      </c>
      <c r="O64" s="38">
        <v>0.19712719353366501</v>
      </c>
      <c r="P64" s="38">
        <v>0.20700196149429001</v>
      </c>
      <c r="Q64" s="38">
        <v>0.215461032632007</v>
      </c>
      <c r="R64" s="38">
        <v>0.22279649875499299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4" x14ac:dyDescent="0.35">
      <c r="A65" s="5"/>
      <c r="B65" s="1"/>
      <c r="C65" s="5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4" x14ac:dyDescent="0.35">
      <c r="A66" s="5"/>
      <c r="B66" s="1"/>
      <c r="C66" s="33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4" x14ac:dyDescent="0.35">
      <c r="A67" s="5"/>
      <c r="B67" s="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0"/>
      <c r="V67" s="40"/>
      <c r="W67" s="40"/>
      <c r="X67" s="41" t="s">
        <v>115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x14ac:dyDescent="0.35">
      <c r="A68" s="13"/>
      <c r="B68" s="35" t="s">
        <v>93</v>
      </c>
      <c r="C68" s="13"/>
      <c r="D68" s="13">
        <v>2010</v>
      </c>
      <c r="E68" s="13">
        <v>2015</v>
      </c>
      <c r="F68" s="13">
        <v>2020</v>
      </c>
      <c r="G68" s="13">
        <v>2025</v>
      </c>
      <c r="H68" s="13">
        <v>2030</v>
      </c>
      <c r="I68" s="13">
        <v>2035</v>
      </c>
      <c r="J68" s="13">
        <v>2040</v>
      </c>
      <c r="K68" s="13">
        <v>2045</v>
      </c>
      <c r="L68" s="13">
        <v>2050</v>
      </c>
      <c r="M68" s="13">
        <v>2055</v>
      </c>
      <c r="N68" s="13">
        <v>2060</v>
      </c>
      <c r="O68" s="13">
        <v>2070</v>
      </c>
      <c r="P68" s="13">
        <v>2080</v>
      </c>
      <c r="Q68" s="13">
        <v>2090</v>
      </c>
      <c r="R68" s="13">
        <v>2100</v>
      </c>
      <c r="S68" s="13"/>
      <c r="T68" s="35" t="s">
        <v>94</v>
      </c>
      <c r="U68" s="13"/>
      <c r="V68" s="13"/>
      <c r="W68" s="13"/>
      <c r="X68" s="13" t="s">
        <v>95</v>
      </c>
      <c r="Y68" s="13" t="s">
        <v>2</v>
      </c>
      <c r="Z68" s="35">
        <v>2020</v>
      </c>
      <c r="AA68" s="35">
        <v>2030</v>
      </c>
      <c r="AB68" s="35">
        <v>2050</v>
      </c>
      <c r="AC68" s="35">
        <v>2090</v>
      </c>
      <c r="AD68" s="35">
        <v>2150</v>
      </c>
      <c r="AE68" s="13"/>
      <c r="AF68" s="13"/>
      <c r="AG68" s="13"/>
      <c r="AH68" s="13"/>
    </row>
    <row r="69" spans="1:34" ht="72.650000000000006" customHeight="1" x14ac:dyDescent="0.35">
      <c r="A69" s="90" t="s">
        <v>114</v>
      </c>
      <c r="B69" s="1"/>
      <c r="C69" s="5" t="s">
        <v>85</v>
      </c>
      <c r="D69" s="37">
        <v>1</v>
      </c>
      <c r="E69" s="5">
        <f>(D69+F69)/2</f>
        <v>1</v>
      </c>
      <c r="F69" s="5">
        <f t="shared" ref="F69:F76" si="21">$D69*G97</f>
        <v>1</v>
      </c>
      <c r="G69" s="5">
        <f>(F69+H69)/2</f>
        <v>1</v>
      </c>
      <c r="H69" s="5">
        <f t="shared" ref="H69:H76" si="22">$D69*K97</f>
        <v>1</v>
      </c>
      <c r="I69" s="5">
        <f t="shared" ref="I69:K76" si="23">($L$56-I$56)/($L$56-$H$56)*$H69+(I$56-$H$56)/($L$56-$H$56)*$L69</f>
        <v>1</v>
      </c>
      <c r="J69" s="5">
        <f t="shared" si="23"/>
        <v>1</v>
      </c>
      <c r="K69" s="5">
        <f t="shared" si="23"/>
        <v>1</v>
      </c>
      <c r="L69" s="5">
        <f t="shared" ref="L69:L76" si="24">$D69*P97</f>
        <v>1</v>
      </c>
      <c r="M69" s="5">
        <f t="shared" ref="M69:Q76" si="25">($R$56-M$56)/($R$56-$L$56)*$L69+(M$56-$L$56)/($R$56-$L$56)*$R69</f>
        <v>1</v>
      </c>
      <c r="N69" s="5">
        <f t="shared" si="25"/>
        <v>1</v>
      </c>
      <c r="O69" s="5">
        <f t="shared" si="25"/>
        <v>1</v>
      </c>
      <c r="P69" s="5">
        <f t="shared" si="25"/>
        <v>1</v>
      </c>
      <c r="Q69" s="5">
        <f t="shared" si="25"/>
        <v>1</v>
      </c>
      <c r="R69" s="5">
        <f t="shared" ref="R69:R76" si="26">$D69*U97</f>
        <v>1</v>
      </c>
      <c r="S69" s="5"/>
      <c r="T69" s="5"/>
      <c r="U69" s="5"/>
      <c r="V69" s="5"/>
      <c r="W69" s="5"/>
      <c r="X69" s="5" t="s">
        <v>96</v>
      </c>
      <c r="Y69" s="5" t="str">
        <f t="shared" ref="Y69:Y75" si="27">C5</f>
        <v>EUR</v>
      </c>
      <c r="Z69" s="5">
        <f>F69/MAX(F$69:F$70)</f>
        <v>1</v>
      </c>
      <c r="AA69" s="5">
        <f>H69/MAX(H$69:H$70)</f>
        <v>1</v>
      </c>
      <c r="AB69" s="5">
        <f>L69/MAX(L$69:L$70)</f>
        <v>1</v>
      </c>
      <c r="AC69" s="5">
        <f>Q69/MAX(Q$69:Q$70)</f>
        <v>1</v>
      </c>
      <c r="AD69" s="5">
        <v>1</v>
      </c>
      <c r="AE69" s="5"/>
      <c r="AF69" s="5"/>
    </row>
    <row r="70" spans="1:34" x14ac:dyDescent="0.35">
      <c r="A70" s="90"/>
      <c r="B70" s="1"/>
      <c r="C70" s="5" t="s">
        <v>86</v>
      </c>
      <c r="D70" s="37">
        <v>0.30830049107979302</v>
      </c>
      <c r="E70" s="5">
        <f t="shared" ref="E70:G76" si="28">(D70+F70)/2</f>
        <v>0.16401586125444989</v>
      </c>
      <c r="F70" s="5">
        <f t="shared" si="21"/>
        <v>1.9731231429106752E-2</v>
      </c>
      <c r="G70" s="5">
        <f t="shared" si="28"/>
        <v>1.6031625536149237E-2</v>
      </c>
      <c r="H70" s="5">
        <f t="shared" si="22"/>
        <v>1.2332019643191722E-2</v>
      </c>
      <c r="I70" s="5">
        <f t="shared" si="23"/>
        <v>1.0790517187792757E-2</v>
      </c>
      <c r="J70" s="5">
        <f t="shared" si="23"/>
        <v>9.2490147323937913E-3</v>
      </c>
      <c r="K70" s="5">
        <f t="shared" si="23"/>
        <v>7.7075122769948261E-3</v>
      </c>
      <c r="L70" s="5">
        <f t="shared" si="24"/>
        <v>6.1660098215958609E-3</v>
      </c>
      <c r="M70" s="5">
        <f t="shared" si="25"/>
        <v>5.8577093305160685E-3</v>
      </c>
      <c r="N70" s="5">
        <f t="shared" si="25"/>
        <v>5.5494088394362753E-3</v>
      </c>
      <c r="O70" s="5">
        <f t="shared" si="25"/>
        <v>4.9328078572766889E-3</v>
      </c>
      <c r="P70" s="5">
        <f t="shared" si="25"/>
        <v>4.3162068751171024E-3</v>
      </c>
      <c r="Q70" s="5">
        <f t="shared" si="25"/>
        <v>3.6996058929575169E-3</v>
      </c>
      <c r="R70" s="5">
        <f t="shared" si="26"/>
        <v>3.0830049107979304E-3</v>
      </c>
      <c r="S70" s="5"/>
      <c r="T70" s="5"/>
      <c r="U70" s="5"/>
      <c r="V70" s="5"/>
      <c r="W70" s="5"/>
      <c r="X70" s="5" t="s">
        <v>86</v>
      </c>
      <c r="Y70" s="77" t="str">
        <f t="shared" si="27"/>
        <v>EUR</v>
      </c>
      <c r="Z70" s="5">
        <f>F70/MAX(F$69:F$70)</f>
        <v>1.9731231429106752E-2</v>
      </c>
      <c r="AA70" s="5">
        <f>H70/MAX(H$69:H$70)</f>
        <v>1.2332019643191722E-2</v>
      </c>
      <c r="AB70" s="5">
        <f>L70/MAX(L$69:L$70)</f>
        <v>6.1660098215958609E-3</v>
      </c>
      <c r="AC70" s="5">
        <f>Q70/MAX(Q$69:Q$70)</f>
        <v>3.6996058929575169E-3</v>
      </c>
      <c r="AD70" s="5">
        <v>3.0830049107979304E-3</v>
      </c>
      <c r="AE70" s="5"/>
      <c r="AF70" s="5"/>
    </row>
    <row r="71" spans="1:34" x14ac:dyDescent="0.35">
      <c r="A71" s="90"/>
      <c r="B71" s="1"/>
      <c r="C71" s="5" t="s">
        <v>87</v>
      </c>
      <c r="D71" s="37">
        <v>8.2258455397616004E-5</v>
      </c>
      <c r="E71" s="5">
        <f t="shared" si="28"/>
        <v>4.1848989183537141E-5</v>
      </c>
      <c r="F71" s="5">
        <f t="shared" si="21"/>
        <v>1.4395229694582801E-6</v>
      </c>
      <c r="G71" s="5">
        <f t="shared" si="28"/>
        <v>1.74799217719934E-6</v>
      </c>
      <c r="H71" s="5">
        <f t="shared" si="22"/>
        <v>2.0564613849403999E-6</v>
      </c>
      <c r="I71" s="5">
        <f t="shared" si="23"/>
        <v>2.26210752343444E-6</v>
      </c>
      <c r="J71" s="5">
        <f t="shared" si="23"/>
        <v>2.4677536619284801E-6</v>
      </c>
      <c r="K71" s="5">
        <f t="shared" si="23"/>
        <v>2.6733998004225202E-6</v>
      </c>
      <c r="L71" s="5">
        <f t="shared" si="24"/>
        <v>2.8790459389165598E-6</v>
      </c>
      <c r="M71" s="5">
        <f t="shared" si="25"/>
        <v>2.7556582558201359E-6</v>
      </c>
      <c r="N71" s="5">
        <f t="shared" si="25"/>
        <v>2.6322705727237119E-6</v>
      </c>
      <c r="O71" s="5">
        <f t="shared" si="25"/>
        <v>2.385495206530864E-6</v>
      </c>
      <c r="P71" s="5">
        <f t="shared" si="25"/>
        <v>2.138719840338016E-6</v>
      </c>
      <c r="Q71" s="5">
        <f t="shared" si="25"/>
        <v>1.8919444741451681E-6</v>
      </c>
      <c r="R71" s="5">
        <f t="shared" si="26"/>
        <v>1.6451691079523202E-6</v>
      </c>
      <c r="S71" s="5"/>
      <c r="T71" s="5"/>
      <c r="U71" s="5"/>
      <c r="V71" s="5"/>
      <c r="W71" s="5"/>
      <c r="X71" s="5" t="s">
        <v>97</v>
      </c>
      <c r="Y71" s="77" t="str">
        <f t="shared" si="27"/>
        <v>EUR</v>
      </c>
      <c r="Z71" s="5">
        <f t="shared" ref="Z71:Z76" si="29">F71/MAX(F$71:F$76)</f>
        <v>2.5591519457036091E-5</v>
      </c>
      <c r="AA71" s="5">
        <f t="shared" ref="AA71:AA76" si="30">H71/MAX(H$71:H$76)</f>
        <v>2.4498109224303221E-5</v>
      </c>
      <c r="AB71" s="5">
        <f t="shared" ref="AB71:AB76" si="31">L71/MAX(L$71:L$76)</f>
        <v>5.7580918778331196E-6</v>
      </c>
      <c r="AC71" s="5">
        <f t="shared" ref="AC71:AC76" si="32">Q71/MAX(Q$71:Q$76)</f>
        <v>5.8756039569725709E-7</v>
      </c>
      <c r="AD71" s="5">
        <v>4.2183823280828724E-7</v>
      </c>
      <c r="AE71" s="5"/>
      <c r="AF71" s="5"/>
    </row>
    <row r="72" spans="1:34" x14ac:dyDescent="0.35">
      <c r="A72" s="90"/>
      <c r="B72" s="1"/>
      <c r="C72" s="5" t="s">
        <v>88</v>
      </c>
      <c r="D72" s="37">
        <v>7.4643244063564401E-2</v>
      </c>
      <c r="E72" s="5">
        <f t="shared" si="28"/>
        <v>3.8557900761584989E-2</v>
      </c>
      <c r="F72" s="5">
        <f t="shared" si="21"/>
        <v>2.4725574596055708E-3</v>
      </c>
      <c r="G72" s="5">
        <f t="shared" si="28"/>
        <v>3.1023598313918953E-3</v>
      </c>
      <c r="H72" s="5">
        <f t="shared" si="22"/>
        <v>3.7321622031782197E-3</v>
      </c>
      <c r="I72" s="5">
        <f t="shared" si="23"/>
        <v>4.6652027539727751E-3</v>
      </c>
      <c r="J72" s="5">
        <f t="shared" si="23"/>
        <v>5.5982433047673296E-3</v>
      </c>
      <c r="K72" s="5">
        <f t="shared" si="23"/>
        <v>6.5312838555618841E-3</v>
      </c>
      <c r="L72" s="5">
        <f t="shared" si="24"/>
        <v>7.4643244063564394E-3</v>
      </c>
      <c r="M72" s="5">
        <f t="shared" si="25"/>
        <v>7.2403946741657465E-3</v>
      </c>
      <c r="N72" s="5">
        <f t="shared" si="25"/>
        <v>7.0164649419750535E-3</v>
      </c>
      <c r="O72" s="5">
        <f t="shared" si="25"/>
        <v>6.5686054775936659E-3</v>
      </c>
      <c r="P72" s="5">
        <f t="shared" si="25"/>
        <v>6.1207460132122809E-3</v>
      </c>
      <c r="Q72" s="5">
        <f t="shared" si="25"/>
        <v>5.6728865488308942E-3</v>
      </c>
      <c r="R72" s="5">
        <f t="shared" si="26"/>
        <v>5.2250270844495083E-3</v>
      </c>
      <c r="S72" s="5"/>
      <c r="T72" s="5"/>
      <c r="U72" s="5"/>
      <c r="V72" s="5"/>
      <c r="W72" s="5"/>
      <c r="X72" s="5" t="s">
        <v>98</v>
      </c>
      <c r="Y72" s="77" t="str">
        <f t="shared" si="27"/>
        <v>EUR</v>
      </c>
      <c r="Z72" s="5">
        <f t="shared" si="29"/>
        <v>4.395657705965459E-2</v>
      </c>
      <c r="AA72" s="5">
        <f t="shared" si="30"/>
        <v>4.4460313218536808E-2</v>
      </c>
      <c r="AB72" s="5">
        <f t="shared" si="31"/>
        <v>1.4928648812712879E-2</v>
      </c>
      <c r="AC72" s="5">
        <f t="shared" si="32"/>
        <v>1.7617660089536938E-3</v>
      </c>
      <c r="AD72" s="5">
        <v>1.3397505344742329E-3</v>
      </c>
      <c r="AE72" s="5"/>
      <c r="AF72" s="5"/>
    </row>
    <row r="73" spans="1:34" x14ac:dyDescent="0.35">
      <c r="A73" s="90"/>
      <c r="B73" s="1"/>
      <c r="C73" s="5" t="s">
        <v>89</v>
      </c>
      <c r="D73" s="37">
        <v>9.5795529327785504E-3</v>
      </c>
      <c r="E73" s="5">
        <f t="shared" si="28"/>
        <v>9.5795529327785504E-3</v>
      </c>
      <c r="F73" s="5">
        <f t="shared" si="21"/>
        <v>9.5795529327785504E-3</v>
      </c>
      <c r="G73" s="5">
        <f t="shared" si="28"/>
        <v>9.5795529327785504E-3</v>
      </c>
      <c r="H73" s="5">
        <f t="shared" si="22"/>
        <v>9.5795529327785504E-3</v>
      </c>
      <c r="I73" s="5">
        <f t="shared" si="23"/>
        <v>9.5795529327785504E-3</v>
      </c>
      <c r="J73" s="5">
        <f t="shared" si="23"/>
        <v>9.5795529327785504E-3</v>
      </c>
      <c r="K73" s="5">
        <f t="shared" si="23"/>
        <v>9.5795529327785504E-3</v>
      </c>
      <c r="L73" s="5">
        <f t="shared" si="24"/>
        <v>9.5795529327785504E-3</v>
      </c>
      <c r="M73" s="5">
        <f t="shared" si="25"/>
        <v>9.4837574034507648E-3</v>
      </c>
      <c r="N73" s="5">
        <f t="shared" si="25"/>
        <v>9.3879618741229791E-3</v>
      </c>
      <c r="O73" s="5">
        <f t="shared" si="25"/>
        <v>9.1963708154674077E-3</v>
      </c>
      <c r="P73" s="5">
        <f t="shared" si="25"/>
        <v>9.0047797568118364E-3</v>
      </c>
      <c r="Q73" s="5">
        <f t="shared" si="25"/>
        <v>8.8131886981562668E-3</v>
      </c>
      <c r="R73" s="5">
        <f t="shared" si="26"/>
        <v>8.6215976395006954E-3</v>
      </c>
      <c r="S73" s="5"/>
      <c r="T73" s="5"/>
      <c r="U73" s="5"/>
      <c r="V73" s="5"/>
      <c r="W73" s="5"/>
      <c r="X73" s="5" t="s">
        <v>89</v>
      </c>
      <c r="Y73" s="77" t="str">
        <f t="shared" si="27"/>
        <v>EUR</v>
      </c>
      <c r="Z73" s="5">
        <f t="shared" si="29"/>
        <v>0.17030316324939646</v>
      </c>
      <c r="AA73" s="5">
        <f t="shared" si="30"/>
        <v>0.11411881389350993</v>
      </c>
      <c r="AB73" s="5">
        <f t="shared" si="31"/>
        <v>1.9159105865557101E-2</v>
      </c>
      <c r="AC73" s="5">
        <f t="shared" si="32"/>
        <v>2.7370151236510145E-3</v>
      </c>
      <c r="AD73" s="5">
        <v>2.2106660614104349E-3</v>
      </c>
      <c r="AE73" s="5"/>
      <c r="AF73" s="5"/>
    </row>
    <row r="74" spans="1:34" x14ac:dyDescent="0.35">
      <c r="A74" s="90"/>
      <c r="B74" s="1"/>
      <c r="C74" s="5" t="s">
        <v>90</v>
      </c>
      <c r="D74" s="37">
        <v>1</v>
      </c>
      <c r="E74" s="5">
        <f t="shared" si="28"/>
        <v>0.52812499999999996</v>
      </c>
      <c r="F74" s="5">
        <f t="shared" si="21"/>
        <v>5.6250000000000001E-2</v>
      </c>
      <c r="G74" s="5">
        <f t="shared" si="28"/>
        <v>6.8750000000000006E-2</v>
      </c>
      <c r="H74" s="5">
        <f t="shared" si="22"/>
        <v>8.1250000000000003E-2</v>
      </c>
      <c r="I74" s="5">
        <f t="shared" si="23"/>
        <v>0.18593750000000001</v>
      </c>
      <c r="J74" s="5">
        <f t="shared" si="23"/>
        <v>0.29062500000000002</v>
      </c>
      <c r="K74" s="5">
        <f t="shared" si="23"/>
        <v>0.39531250000000001</v>
      </c>
      <c r="L74" s="5">
        <f t="shared" si="24"/>
        <v>0.5</v>
      </c>
      <c r="M74" s="5">
        <f t="shared" si="25"/>
        <v>0.84000000000000008</v>
      </c>
      <c r="N74" s="5">
        <f t="shared" si="25"/>
        <v>1.1800000000000002</v>
      </c>
      <c r="O74" s="5">
        <f t="shared" si="25"/>
        <v>1.86</v>
      </c>
      <c r="P74" s="5">
        <f t="shared" si="25"/>
        <v>2.54</v>
      </c>
      <c r="Q74" s="5">
        <f t="shared" si="25"/>
        <v>3.22</v>
      </c>
      <c r="R74" s="5">
        <f t="shared" si="26"/>
        <v>3.9</v>
      </c>
      <c r="S74" s="5"/>
      <c r="T74" s="5"/>
      <c r="U74" s="5"/>
      <c r="V74" s="5"/>
      <c r="W74" s="5"/>
      <c r="X74" s="5" t="s">
        <v>90</v>
      </c>
      <c r="Y74" s="77" t="str">
        <f t="shared" si="27"/>
        <v>EUR</v>
      </c>
      <c r="Z74" s="5">
        <f t="shared" si="29"/>
        <v>1</v>
      </c>
      <c r="AA74" s="5">
        <f t="shared" si="30"/>
        <v>0.96791089249279749</v>
      </c>
      <c r="AB74" s="5">
        <f t="shared" si="31"/>
        <v>1</v>
      </c>
      <c r="AC74" s="5">
        <f t="shared" si="32"/>
        <v>1</v>
      </c>
      <c r="AD74" s="5">
        <v>1</v>
      </c>
      <c r="AE74" s="5"/>
      <c r="AF74" s="5"/>
    </row>
    <row r="75" spans="1:34" x14ac:dyDescent="0.35">
      <c r="A75" s="90"/>
      <c r="B75" s="1"/>
      <c r="C75" s="5" t="s">
        <v>91</v>
      </c>
      <c r="D75" s="37">
        <v>0.126052274486013</v>
      </c>
      <c r="E75" s="5">
        <f t="shared" si="28"/>
        <v>6.401092063742847E-2</v>
      </c>
      <c r="F75" s="5">
        <f t="shared" si="21"/>
        <v>1.9695667888439531E-3</v>
      </c>
      <c r="G75" s="5">
        <f t="shared" si="28"/>
        <v>2.4028714823896226E-3</v>
      </c>
      <c r="H75" s="5">
        <f t="shared" si="22"/>
        <v>2.8361761759352921E-3</v>
      </c>
      <c r="I75" s="5">
        <f t="shared" si="23"/>
        <v>5.9087003665318589E-3</v>
      </c>
      <c r="J75" s="5">
        <f t="shared" si="23"/>
        <v>8.9812245571284262E-3</v>
      </c>
      <c r="K75" s="5">
        <f t="shared" si="23"/>
        <v>1.2053748747724993E-2</v>
      </c>
      <c r="L75" s="5">
        <f t="shared" si="24"/>
        <v>1.5126272938321559E-2</v>
      </c>
      <c r="M75" s="5">
        <f t="shared" si="25"/>
        <v>2.6218873093090705E-2</v>
      </c>
      <c r="N75" s="5">
        <f t="shared" si="25"/>
        <v>3.7311473247859848E-2</v>
      </c>
      <c r="O75" s="5">
        <f t="shared" si="25"/>
        <v>5.9496673557398135E-2</v>
      </c>
      <c r="P75" s="5">
        <f t="shared" si="25"/>
        <v>8.1681873866936414E-2</v>
      </c>
      <c r="Q75" s="5">
        <f t="shared" si="25"/>
        <v>0.10386707417647471</v>
      </c>
      <c r="R75" s="5">
        <f t="shared" si="26"/>
        <v>0.126052274486013</v>
      </c>
      <c r="S75" s="5"/>
      <c r="T75" s="5"/>
      <c r="U75" s="5"/>
      <c r="V75" s="5"/>
      <c r="W75" s="5"/>
      <c r="X75" s="5" t="s">
        <v>91</v>
      </c>
      <c r="Y75" s="77" t="str">
        <f t="shared" si="27"/>
        <v>EUR</v>
      </c>
      <c r="Z75" s="5">
        <f t="shared" si="29"/>
        <v>3.5014520690559166E-2</v>
      </c>
      <c r="AA75" s="5">
        <f t="shared" si="30"/>
        <v>3.3786656168816466E-2</v>
      </c>
      <c r="AB75" s="5">
        <f t="shared" si="31"/>
        <v>3.0252545876643118E-2</v>
      </c>
      <c r="AC75" s="5">
        <f t="shared" si="32"/>
        <v>3.2256855334308915E-2</v>
      </c>
      <c r="AD75" s="5">
        <v>3.2321096022054616E-2</v>
      </c>
      <c r="AE75" s="5"/>
      <c r="AF75" s="5"/>
    </row>
    <row r="76" spans="1:34" x14ac:dyDescent="0.35">
      <c r="A76" s="90"/>
      <c r="B76" s="1"/>
      <c r="C76" s="5" t="s">
        <v>99</v>
      </c>
      <c r="D76" s="37">
        <v>0.671549421585662</v>
      </c>
      <c r="E76" s="5">
        <f t="shared" si="28"/>
        <v>0.35676063021738291</v>
      </c>
      <c r="F76" s="5">
        <f t="shared" si="21"/>
        <v>4.1971838849103875E-2</v>
      </c>
      <c r="G76" s="5">
        <f t="shared" si="28"/>
        <v>6.2957758273655809E-2</v>
      </c>
      <c r="H76" s="5">
        <f t="shared" si="22"/>
        <v>8.394367769820775E-2</v>
      </c>
      <c r="I76" s="5">
        <f t="shared" si="23"/>
        <v>0.11542255683503566</v>
      </c>
      <c r="J76" s="5">
        <f t="shared" si="23"/>
        <v>0.14690143597186356</v>
      </c>
      <c r="K76" s="5">
        <f t="shared" si="23"/>
        <v>0.17838031510869148</v>
      </c>
      <c r="L76" s="5">
        <f t="shared" si="24"/>
        <v>0.20985919424551938</v>
      </c>
      <c r="M76" s="5">
        <f t="shared" si="25"/>
        <v>0.20985919424551938</v>
      </c>
      <c r="N76" s="5">
        <f t="shared" si="25"/>
        <v>0.20985919424551941</v>
      </c>
      <c r="O76" s="5">
        <f t="shared" si="25"/>
        <v>0.20985919424551938</v>
      </c>
      <c r="P76" s="5">
        <f t="shared" si="25"/>
        <v>0.20985919424551938</v>
      </c>
      <c r="Q76" s="5">
        <f t="shared" si="25"/>
        <v>0.20985919424551941</v>
      </c>
      <c r="R76" s="5">
        <f t="shared" si="26"/>
        <v>0.20985919424551938</v>
      </c>
      <c r="S76" s="5"/>
      <c r="T76" s="5"/>
      <c r="U76" s="5"/>
      <c r="V76" s="5"/>
      <c r="W76" s="5"/>
      <c r="X76" s="5" t="s">
        <v>92</v>
      </c>
      <c r="Y76" s="77" t="str">
        <f>Y75</f>
        <v>EUR</v>
      </c>
      <c r="Z76" s="5">
        <f t="shared" si="29"/>
        <v>0.74616602398406884</v>
      </c>
      <c r="AA76" s="5">
        <f t="shared" si="30"/>
        <v>1</v>
      </c>
      <c r="AB76" s="5">
        <f t="shared" si="31"/>
        <v>0.41971838849103876</v>
      </c>
      <c r="AC76" s="5">
        <f t="shared" si="32"/>
        <v>6.5173662809167518E-2</v>
      </c>
      <c r="AD76" s="5">
        <v>5.3810049806543435E-2</v>
      </c>
      <c r="AE76" s="5"/>
      <c r="AF76" s="5"/>
    </row>
    <row r="77" spans="1:34" x14ac:dyDescent="0.35">
      <c r="A77" s="5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4" x14ac:dyDescent="0.35">
      <c r="A78" s="5"/>
      <c r="B78" s="1"/>
      <c r="C78" s="5" t="s">
        <v>100</v>
      </c>
      <c r="D78" s="39">
        <f t="shared" ref="D78:R78" si="33">D69*D57^$D$53+D70*D58^$D$53</f>
        <v>497.08448417967679</v>
      </c>
      <c r="E78" s="39">
        <f t="shared" si="33"/>
        <v>303.04741143791728</v>
      </c>
      <c r="F78" s="39">
        <f t="shared" si="33"/>
        <v>99.256265708252172</v>
      </c>
      <c r="G78" s="39">
        <f t="shared" si="33"/>
        <v>78.445108800397634</v>
      </c>
      <c r="H78" s="39">
        <f t="shared" si="33"/>
        <v>62.415101362095676</v>
      </c>
      <c r="I78" s="39">
        <f t="shared" si="33"/>
        <v>52.09556131355167</v>
      </c>
      <c r="J78" s="39">
        <f t="shared" si="33"/>
        <v>45.16548338570059</v>
      </c>
      <c r="K78" s="39">
        <f t="shared" si="33"/>
        <v>40.020641937134911</v>
      </c>
      <c r="L78" s="39">
        <f t="shared" si="33"/>
        <v>35.873197958201658</v>
      </c>
      <c r="M78" s="39">
        <f t="shared" si="33"/>
        <v>33.534067119285432</v>
      </c>
      <c r="N78" s="39">
        <f t="shared" si="33"/>
        <v>31.443313184176759</v>
      </c>
      <c r="O78" s="39">
        <f t="shared" si="33"/>
        <v>27.632492239021463</v>
      </c>
      <c r="P78" s="39">
        <f t="shared" si="33"/>
        <v>24.626634194313546</v>
      </c>
      <c r="Q78" s="39">
        <f t="shared" si="33"/>
        <v>22.215635951735681</v>
      </c>
      <c r="R78" s="39">
        <f t="shared" si="33"/>
        <v>20.185874920283915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4" x14ac:dyDescent="0.35">
      <c r="A79" s="5"/>
      <c r="B79" s="1"/>
      <c r="C79" s="5" t="s">
        <v>101</v>
      </c>
      <c r="D79" s="39">
        <f t="shared" ref="D79:R79" si="34">D71*D59^$D$54+D72*D60^$D$54+D73*D61^$D$54+D76*D64^$D$54+D74*D62^$D$54+D75*D63^$D$54</f>
        <v>1766.3829184572721</v>
      </c>
      <c r="E79" s="39">
        <f t="shared" si="34"/>
        <v>736.49898926901858</v>
      </c>
      <c r="F79" s="39">
        <f t="shared" si="34"/>
        <v>37.758238864107085</v>
      </c>
      <c r="G79" s="39">
        <f t="shared" si="34"/>
        <v>39.958696151063045</v>
      </c>
      <c r="H79" s="39">
        <f t="shared" si="34"/>
        <v>39.499673555301115</v>
      </c>
      <c r="I79" s="39">
        <f t="shared" si="34"/>
        <v>43.113441948722361</v>
      </c>
      <c r="J79" s="39">
        <f t="shared" si="34"/>
        <v>46.347697126457575</v>
      </c>
      <c r="K79" s="39">
        <f t="shared" si="34"/>
        <v>48.797877779820197</v>
      </c>
      <c r="L79" s="39">
        <f t="shared" si="34"/>
        <v>51.298019589483147</v>
      </c>
      <c r="M79" s="39">
        <f t="shared" si="34"/>
        <v>47.086918918339606</v>
      </c>
      <c r="N79" s="39">
        <f t="shared" si="34"/>
        <v>43.616512707369218</v>
      </c>
      <c r="O79" s="39">
        <f t="shared" si="34"/>
        <v>37.912014536149677</v>
      </c>
      <c r="P79" s="39">
        <f t="shared" si="34"/>
        <v>33.705280627738944</v>
      </c>
      <c r="Q79" s="39">
        <f t="shared" si="34"/>
        <v>30.934326661643219</v>
      </c>
      <c r="R79" s="39">
        <f t="shared" si="34"/>
        <v>28.313855762882003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4" x14ac:dyDescent="0.35">
      <c r="A80" s="5"/>
      <c r="B80" s="1"/>
      <c r="C80" s="5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4" x14ac:dyDescent="0.35">
      <c r="A81" s="5"/>
      <c r="B81" s="1"/>
      <c r="C81" s="5"/>
      <c r="D81" s="39"/>
      <c r="E81" s="39"/>
      <c r="F81" s="5"/>
      <c r="G81" s="5"/>
      <c r="H81" s="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4" x14ac:dyDescent="0.35">
      <c r="A82" s="13"/>
      <c r="B82" s="35" t="s">
        <v>102</v>
      </c>
      <c r="C82" s="13"/>
      <c r="D82" s="13"/>
      <c r="E82" s="13"/>
      <c r="F82" s="89">
        <v>2020</v>
      </c>
      <c r="G82" s="89"/>
      <c r="H82" s="89"/>
      <c r="I82" s="13"/>
      <c r="J82" s="89">
        <v>2030</v>
      </c>
      <c r="K82" s="89"/>
      <c r="L82" s="89"/>
      <c r="M82" s="13"/>
      <c r="N82" s="13"/>
      <c r="O82" s="89">
        <v>2050</v>
      </c>
      <c r="P82" s="89"/>
      <c r="Q82" s="89"/>
      <c r="R82" s="13"/>
      <c r="S82" s="13"/>
      <c r="T82" s="89">
        <v>2100</v>
      </c>
      <c r="U82" s="89"/>
      <c r="V82" s="89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x14ac:dyDescent="0.35">
      <c r="A83" s="5"/>
      <c r="B83" s="1"/>
      <c r="C83" s="5"/>
      <c r="D83" s="5"/>
      <c r="E83" s="5"/>
      <c r="F83" s="42" t="s">
        <v>103</v>
      </c>
      <c r="G83" s="42" t="s">
        <v>104</v>
      </c>
      <c r="H83" s="42" t="s">
        <v>105</v>
      </c>
      <c r="I83" s="42"/>
      <c r="J83" s="42" t="s">
        <v>103</v>
      </c>
      <c r="K83" s="42" t="s">
        <v>104</v>
      </c>
      <c r="L83" s="42" t="s">
        <v>105</v>
      </c>
      <c r="M83" s="42"/>
      <c r="N83" s="42"/>
      <c r="O83" s="42" t="s">
        <v>103</v>
      </c>
      <c r="P83" s="42" t="s">
        <v>104</v>
      </c>
      <c r="Q83" s="42" t="s">
        <v>105</v>
      </c>
      <c r="R83" s="42"/>
      <c r="S83" s="42"/>
      <c r="T83" s="42" t="s">
        <v>103</v>
      </c>
      <c r="U83" s="42" t="s">
        <v>104</v>
      </c>
      <c r="V83" s="42" t="s">
        <v>105</v>
      </c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4" x14ac:dyDescent="0.35">
      <c r="A84" s="5"/>
      <c r="B84" s="1"/>
      <c r="C84" s="5" t="s">
        <v>106</v>
      </c>
      <c r="D84" s="5"/>
      <c r="E84" s="5"/>
      <c r="F84" s="43">
        <f>F86/SUM(F86:F87)</f>
        <v>0.69727403156384504</v>
      </c>
      <c r="G84" s="44">
        <f t="shared" ref="G84:G92" si="35">F109</f>
        <v>0.81033824764898255</v>
      </c>
      <c r="H84" s="45">
        <f>F84-G84</f>
        <v>-0.1130642160851375</v>
      </c>
      <c r="I84" s="5"/>
      <c r="J84" s="43">
        <f>J86/(J86+J87)</f>
        <v>0.69727403156384504</v>
      </c>
      <c r="K84" s="44">
        <f t="shared" ref="K84:K92" si="36">H109</f>
        <v>0.81343184751480824</v>
      </c>
      <c r="L84" s="45">
        <f>J84-K84</f>
        <v>-0.11615781595096319</v>
      </c>
      <c r="M84" s="5"/>
      <c r="N84" s="5"/>
      <c r="O84" s="43">
        <f>O86/(O86+O87)</f>
        <v>0.69727403156384504</v>
      </c>
      <c r="P84" s="44">
        <f t="shared" ref="P84:P92" si="37">L109</f>
        <v>0.84042172139627525</v>
      </c>
      <c r="Q84" s="45">
        <f>O84-P84</f>
        <v>-0.1431476898324302</v>
      </c>
      <c r="R84" s="5"/>
      <c r="S84" s="5"/>
      <c r="T84" s="43">
        <f>T86/(T86+T87)</f>
        <v>0.69727403156384504</v>
      </c>
      <c r="U84" s="44">
        <f t="shared" ref="U84:U92" si="38">R109</f>
        <v>0.85631086394921385</v>
      </c>
      <c r="V84" s="45">
        <f>T84-U84</f>
        <v>-0.15903683238536881</v>
      </c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4" x14ac:dyDescent="0.35">
      <c r="A85" s="5"/>
      <c r="B85" s="1"/>
      <c r="C85" s="10" t="s">
        <v>107</v>
      </c>
      <c r="D85" s="10"/>
      <c r="E85" s="10"/>
      <c r="F85" s="46">
        <f>F87/(F86+F87)</f>
        <v>0.30272596843615496</v>
      </c>
      <c r="G85" s="47">
        <f t="shared" si="35"/>
        <v>0.18966175235101751</v>
      </c>
      <c r="H85" s="48">
        <f t="shared" ref="H85:H92" si="39">F85-G85</f>
        <v>0.11306421608513745</v>
      </c>
      <c r="I85" s="10"/>
      <c r="J85" s="46">
        <f>J87/(J86+J87)</f>
        <v>0.30272596843615496</v>
      </c>
      <c r="K85" s="47">
        <f t="shared" si="36"/>
        <v>0.18656815248519182</v>
      </c>
      <c r="L85" s="48">
        <f t="shared" ref="L85:L92" si="40">J85-K85</f>
        <v>0.11615781595096314</v>
      </c>
      <c r="M85" s="10"/>
      <c r="N85" s="10"/>
      <c r="O85" s="46">
        <f>O87/(O86+O87)</f>
        <v>0.30272596843615496</v>
      </c>
      <c r="P85" s="47">
        <f t="shared" si="37"/>
        <v>0.15957827860372481</v>
      </c>
      <c r="Q85" s="48">
        <f t="shared" ref="Q85:Q92" si="41">O85-P85</f>
        <v>0.14314768983243015</v>
      </c>
      <c r="R85" s="10"/>
      <c r="S85" s="10"/>
      <c r="T85" s="46">
        <f>T87/(T86+T87)</f>
        <v>0.30272596843615496</v>
      </c>
      <c r="U85" s="47">
        <f t="shared" si="38"/>
        <v>0.14368913605078609</v>
      </c>
      <c r="V85" s="48">
        <f t="shared" ref="V85:V92" si="42">T85-U85</f>
        <v>0.15903683238536886</v>
      </c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4" ht="17.149999999999999" customHeight="1" x14ac:dyDescent="0.35">
      <c r="A86" s="93" t="s">
        <v>108</v>
      </c>
      <c r="B86" s="91" t="s">
        <v>109</v>
      </c>
      <c r="C86" s="5" t="s">
        <v>85</v>
      </c>
      <c r="D86" s="5"/>
      <c r="E86" s="5"/>
      <c r="F86" s="73">
        <f>G18/SUM(G18:G24)</f>
        <v>0.55102040816326525</v>
      </c>
      <c r="G86" s="44">
        <f t="shared" si="35"/>
        <v>0.64604755713237882</v>
      </c>
      <c r="H86" s="45">
        <f t="shared" si="39"/>
        <v>-9.5027148969113573E-2</v>
      </c>
      <c r="I86" s="5"/>
      <c r="J86" s="73">
        <f>H18/SUM(H18:H24)</f>
        <v>0.55102040816326525</v>
      </c>
      <c r="K86" s="44">
        <f t="shared" si="36"/>
        <v>0.64148431841594089</v>
      </c>
      <c r="L86" s="45">
        <f t="shared" si="40"/>
        <v>-9.0463910252675639E-2</v>
      </c>
      <c r="M86" s="5"/>
      <c r="N86" s="5"/>
      <c r="O86" s="73">
        <f>I18/SUM(I18:I24)</f>
        <v>0.55102040816326525</v>
      </c>
      <c r="P86" s="44">
        <f t="shared" si="37"/>
        <v>0.63661293104023153</v>
      </c>
      <c r="Q86" s="45">
        <f t="shared" si="41"/>
        <v>-8.5592522876966282E-2</v>
      </c>
      <c r="R86" s="5"/>
      <c r="S86" s="5"/>
      <c r="T86" s="49">
        <f>J18/SUM(J18:J24)</f>
        <v>0.55102040816326525</v>
      </c>
      <c r="U86" s="44">
        <f t="shared" si="38"/>
        <v>0.57389885036666233</v>
      </c>
      <c r="V86" s="45">
        <f t="shared" si="42"/>
        <v>-2.2878442203397076E-2</v>
      </c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4" x14ac:dyDescent="0.35">
      <c r="A87" s="93"/>
      <c r="B87" s="91"/>
      <c r="C87" s="10" t="s">
        <v>86</v>
      </c>
      <c r="D87" s="10"/>
      <c r="E87" s="10"/>
      <c r="F87" s="74">
        <f>G19/SUM(G18:G24)</f>
        <v>0.23922902494331066</v>
      </c>
      <c r="G87" s="47">
        <f t="shared" si="35"/>
        <v>0.1512090934166273</v>
      </c>
      <c r="H87" s="48">
        <f t="shared" si="39"/>
        <v>8.8019931526683359E-2</v>
      </c>
      <c r="I87" s="10"/>
      <c r="J87" s="74">
        <f>H19/SUM(H18:H24)</f>
        <v>0.23922902494331066</v>
      </c>
      <c r="K87" s="47">
        <f t="shared" si="36"/>
        <v>0.14713038898185735</v>
      </c>
      <c r="L87" s="48">
        <f t="shared" si="40"/>
        <v>9.2098635961453318E-2</v>
      </c>
      <c r="M87" s="10"/>
      <c r="N87" s="10"/>
      <c r="O87" s="74">
        <f>I19/SUM(I18:I24)</f>
        <v>0.23922902494331066</v>
      </c>
      <c r="P87" s="47">
        <f t="shared" si="37"/>
        <v>0.12087930747850155</v>
      </c>
      <c r="Q87" s="48">
        <f t="shared" si="41"/>
        <v>0.11834971746480911</v>
      </c>
      <c r="R87" s="10"/>
      <c r="S87" s="10"/>
      <c r="T87" s="50">
        <f>J19/SUM(J18:J24)</f>
        <v>0.23922902494331066</v>
      </c>
      <c r="U87" s="47">
        <f t="shared" si="38"/>
        <v>9.6300343089674723E-2</v>
      </c>
      <c r="V87" s="48">
        <f t="shared" si="42"/>
        <v>0.14292868185363594</v>
      </c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4" x14ac:dyDescent="0.35">
      <c r="A88" s="93"/>
      <c r="B88" s="91"/>
      <c r="C88" s="5" t="s">
        <v>87</v>
      </c>
      <c r="D88" s="5"/>
      <c r="E88" s="5"/>
      <c r="F88" s="80">
        <f>G20/SUM(G18:G24)</f>
        <v>8.2766439909297052E-2</v>
      </c>
      <c r="G88" s="51">
        <f t="shared" si="35"/>
        <v>7.6691378195539409E-2</v>
      </c>
      <c r="H88" s="45">
        <f t="shared" si="39"/>
        <v>6.0750617137576429E-3</v>
      </c>
      <c r="I88" s="5"/>
      <c r="J88" s="80">
        <f>H20/SUM(H18:H24)</f>
        <v>8.2766439909297052E-2</v>
      </c>
      <c r="K88" s="51">
        <f t="shared" si="36"/>
        <v>8.7251009969796664E-2</v>
      </c>
      <c r="L88" s="45">
        <f t="shared" si="40"/>
        <v>-4.4845700604996125E-3</v>
      </c>
      <c r="M88" s="5"/>
      <c r="N88" s="5"/>
      <c r="O88" s="73">
        <f>I20/SUM(I18:I24)</f>
        <v>8.2766439909297052E-2</v>
      </c>
      <c r="P88" s="51">
        <f t="shared" si="37"/>
        <v>8.8181212293250086E-2</v>
      </c>
      <c r="Q88" s="45">
        <f t="shared" si="41"/>
        <v>-5.4147723839530343E-3</v>
      </c>
      <c r="R88" s="5"/>
      <c r="S88" s="5"/>
      <c r="T88" s="49">
        <f>J20/SUM(J18:J24)</f>
        <v>8.2766439909297052E-2</v>
      </c>
      <c r="U88" s="51">
        <f t="shared" si="38"/>
        <v>0.10624521932227417</v>
      </c>
      <c r="V88" s="45">
        <f t="shared" si="42"/>
        <v>-2.3478779412977116E-2</v>
      </c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4" x14ac:dyDescent="0.35">
      <c r="A89" s="93"/>
      <c r="B89" s="91"/>
      <c r="C89" s="5" t="s">
        <v>88</v>
      </c>
      <c r="D89" s="5"/>
      <c r="E89" s="5"/>
      <c r="F89" s="80">
        <f>G21/SUM(G18:G24)</f>
        <v>8.7301587301587297E-2</v>
      </c>
      <c r="G89" s="51">
        <f t="shared" si="35"/>
        <v>3.3202378650062654E-2</v>
      </c>
      <c r="H89" s="45">
        <f t="shared" si="39"/>
        <v>5.4099208651524643E-2</v>
      </c>
      <c r="I89" s="5"/>
      <c r="J89" s="80">
        <f>H21/SUM(H18:H24)</f>
        <v>8.7301587301587297E-2</v>
      </c>
      <c r="K89" s="51">
        <f t="shared" si="36"/>
        <v>5.4927721447417054E-2</v>
      </c>
      <c r="L89" s="45">
        <f t="shared" si="40"/>
        <v>3.2373865854170243E-2</v>
      </c>
      <c r="M89" s="5"/>
      <c r="N89" s="5"/>
      <c r="O89" s="73">
        <f>I21/SUM(I18:I24)</f>
        <v>8.7301587301587297E-2</v>
      </c>
      <c r="P89" s="51">
        <f t="shared" si="37"/>
        <v>8.1016063039977784E-2</v>
      </c>
      <c r="Q89" s="45">
        <f t="shared" si="41"/>
        <v>6.2855242616095125E-3</v>
      </c>
      <c r="R89" s="5"/>
      <c r="S89" s="5"/>
      <c r="T89" s="49">
        <f>J21/SUM(J18:J24)</f>
        <v>8.7301587301587297E-2</v>
      </c>
      <c r="U89" s="51">
        <f t="shared" si="38"/>
        <v>9.0885383856719473E-2</v>
      </c>
      <c r="V89" s="45">
        <f t="shared" si="42"/>
        <v>-3.5837965551321765E-3</v>
      </c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4" x14ac:dyDescent="0.35">
      <c r="A90" s="93"/>
      <c r="B90" s="91"/>
      <c r="C90" s="5" t="s">
        <v>89</v>
      </c>
      <c r="D90" s="5"/>
      <c r="E90" s="5"/>
      <c r="F90" s="80">
        <f>G22/SUM(G18:G24)</f>
        <v>2.3809523809523808E-2</v>
      </c>
      <c r="G90" s="51">
        <f t="shared" si="35"/>
        <v>6.5563730105969609E-2</v>
      </c>
      <c r="H90" s="45">
        <f t="shared" si="39"/>
        <v>-4.1754206296445801E-2</v>
      </c>
      <c r="I90" s="5"/>
      <c r="J90" s="80">
        <f>H22/SUM(H18:H24)</f>
        <v>2.3809523809523808E-2</v>
      </c>
      <c r="K90" s="51">
        <f t="shared" si="36"/>
        <v>5.7389858171720896E-2</v>
      </c>
      <c r="L90" s="45">
        <f t="shared" si="40"/>
        <v>-3.3580334362197088E-2</v>
      </c>
      <c r="M90" s="5"/>
      <c r="N90" s="5"/>
      <c r="O90" s="73">
        <f>I22/SUM(I18:I24)</f>
        <v>2.3809523809523808E-2</v>
      </c>
      <c r="P90" s="51">
        <f t="shared" si="37"/>
        <v>5.9874990039434736E-2</v>
      </c>
      <c r="Q90" s="45">
        <f t="shared" si="41"/>
        <v>-3.6065466229910928E-2</v>
      </c>
      <c r="R90" s="5"/>
      <c r="S90" s="5"/>
      <c r="T90" s="49">
        <f>J22/SUM(J18:J24)</f>
        <v>2.3809523809523808E-2</v>
      </c>
      <c r="U90" s="51">
        <f t="shared" si="38"/>
        <v>0.10171221234540305</v>
      </c>
      <c r="V90" s="45">
        <f t="shared" si="42"/>
        <v>-7.7902688535879241E-2</v>
      </c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4" x14ac:dyDescent="0.35">
      <c r="A91" s="93"/>
      <c r="B91" s="91"/>
      <c r="C91" s="5" t="s">
        <v>90</v>
      </c>
      <c r="D91" s="5"/>
      <c r="E91" s="5"/>
      <c r="F91" s="80">
        <f>G23/SUM(G18:G24)</f>
        <v>7.9365079365079361E-3</v>
      </c>
      <c r="G91" s="51">
        <f t="shared" si="35"/>
        <v>1.3190762651964914E-2</v>
      </c>
      <c r="H91" s="45">
        <f t="shared" si="39"/>
        <v>-5.2542547154569783E-3</v>
      </c>
      <c r="I91" s="5"/>
      <c r="J91" s="80">
        <f>H23/SUM(H18:H24)</f>
        <v>7.9365079365079361E-3</v>
      </c>
      <c r="K91" s="51">
        <f t="shared" si="36"/>
        <v>5.7216248526685961E-3</v>
      </c>
      <c r="L91" s="45">
        <f t="shared" si="40"/>
        <v>2.2148830838393399E-3</v>
      </c>
      <c r="M91" s="5"/>
      <c r="N91" s="5"/>
      <c r="O91" s="73">
        <f>I23/SUM(I18:I24)</f>
        <v>7.9365079365079361E-3</v>
      </c>
      <c r="P91" s="51">
        <f t="shared" si="37"/>
        <v>6.9858857990297198E-3</v>
      </c>
      <c r="Q91" s="45">
        <f t="shared" si="41"/>
        <v>9.5062213747821624E-4</v>
      </c>
      <c r="R91" s="5"/>
      <c r="S91" s="5"/>
      <c r="T91" s="49">
        <f>J23/SUM(J18:J24)</f>
        <v>7.9365079365079361E-3</v>
      </c>
      <c r="U91" s="51">
        <f t="shared" si="38"/>
        <v>1.5585274826609851E-2</v>
      </c>
      <c r="V91" s="45">
        <f t="shared" si="42"/>
        <v>-7.6487668901019153E-3</v>
      </c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4" x14ac:dyDescent="0.35">
      <c r="A92" s="93"/>
      <c r="B92" s="91"/>
      <c r="C92" s="5" t="s">
        <v>91</v>
      </c>
      <c r="D92" s="5"/>
      <c r="E92" s="5"/>
      <c r="F92" s="80">
        <f>G24/SUM(G18:G24)</f>
        <v>7.9365079365079361E-3</v>
      </c>
      <c r="G92" s="51">
        <f t="shared" si="35"/>
        <v>1.4095099847457302E-2</v>
      </c>
      <c r="H92" s="45">
        <f t="shared" si="39"/>
        <v>-6.158591910949366E-3</v>
      </c>
      <c r="I92" s="5"/>
      <c r="J92" s="80">
        <f>H24/SUM(H18:H24)</f>
        <v>7.9365079365079361E-3</v>
      </c>
      <c r="K92" s="51">
        <f t="shared" si="36"/>
        <v>6.0950781605986952E-3</v>
      </c>
      <c r="L92" s="45">
        <f t="shared" si="40"/>
        <v>1.8414297759092408E-3</v>
      </c>
      <c r="M92" s="5"/>
      <c r="N92" s="5"/>
      <c r="O92" s="73">
        <f>I24/SUM(I18:I24)</f>
        <v>7.9365079365079361E-3</v>
      </c>
      <c r="P92" s="51">
        <f t="shared" si="37"/>
        <v>6.4496103095745445E-3</v>
      </c>
      <c r="Q92" s="45">
        <f t="shared" si="41"/>
        <v>1.4868976269333915E-3</v>
      </c>
      <c r="R92" s="5"/>
      <c r="S92" s="5"/>
      <c r="T92" s="49">
        <f>J24/SUM(J18:J24)</f>
        <v>7.9365079365079361E-3</v>
      </c>
      <c r="U92" s="51">
        <f t="shared" si="38"/>
        <v>1.5372716192656417E-2</v>
      </c>
      <c r="V92" s="45">
        <f t="shared" si="42"/>
        <v>-7.4362082561484806E-3</v>
      </c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4" x14ac:dyDescent="0.35">
      <c r="A93" s="5"/>
      <c r="B93" s="9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4" x14ac:dyDescent="0.35">
      <c r="B94" s="1" t="s">
        <v>110</v>
      </c>
      <c r="C94" s="5"/>
      <c r="D94" s="5"/>
      <c r="E94" s="5"/>
      <c r="F94" s="45">
        <f>SUM(F86:F92)</f>
        <v>1</v>
      </c>
      <c r="G94" s="45">
        <f>SUM(G86:G92)</f>
        <v>1.0000000000000002</v>
      </c>
      <c r="H94" s="5"/>
      <c r="I94" s="5"/>
      <c r="J94" s="45">
        <f>SUM(J86:J92)</f>
        <v>1</v>
      </c>
      <c r="K94" s="45">
        <f>SUM(K86:K92)</f>
        <v>1.0000000000000002</v>
      </c>
      <c r="L94" s="5"/>
      <c r="M94" s="5"/>
      <c r="N94" s="5"/>
      <c r="O94" s="45">
        <f>SUM(O86:O92)</f>
        <v>1</v>
      </c>
      <c r="P94" s="45">
        <f>SUM(P86:P92)</f>
        <v>0.99999999999999989</v>
      </c>
      <c r="Q94" s="5"/>
      <c r="R94" s="5"/>
      <c r="S94" s="5"/>
      <c r="T94" s="45">
        <f>SUM(T86:T92)</f>
        <v>1</v>
      </c>
      <c r="U94" s="45">
        <f>SUM(U86:U92)</f>
        <v>1</v>
      </c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4" x14ac:dyDescent="0.35">
      <c r="A95" s="5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4" x14ac:dyDescent="0.35">
      <c r="A96" s="13"/>
      <c r="B96" s="35" t="s">
        <v>111</v>
      </c>
      <c r="C96" s="13"/>
      <c r="D96" s="13"/>
      <c r="E96" s="13"/>
      <c r="F96" s="13"/>
      <c r="G96" s="35">
        <v>2020</v>
      </c>
      <c r="H96" s="13"/>
      <c r="I96" s="13"/>
      <c r="J96" s="13"/>
      <c r="K96" s="35">
        <v>2030</v>
      </c>
      <c r="L96" s="13"/>
      <c r="M96" s="13"/>
      <c r="N96" s="13"/>
      <c r="O96" s="13"/>
      <c r="P96" s="35">
        <v>2050</v>
      </c>
      <c r="Q96" s="13"/>
      <c r="R96" s="13"/>
      <c r="S96" s="13"/>
      <c r="T96" s="13"/>
      <c r="U96" s="35">
        <v>2100</v>
      </c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 spans="1:34" ht="19" customHeight="1" x14ac:dyDescent="0.35">
      <c r="A97" s="92" t="s">
        <v>112</v>
      </c>
      <c r="B97" s="1"/>
      <c r="C97" s="5" t="s">
        <v>85</v>
      </c>
      <c r="D97" s="5"/>
      <c r="E97" s="5"/>
      <c r="F97" s="5"/>
      <c r="G97" s="52">
        <v>1</v>
      </c>
      <c r="H97" s="33"/>
      <c r="I97" s="33"/>
      <c r="J97" s="33"/>
      <c r="K97" s="52">
        <v>1</v>
      </c>
      <c r="L97" s="5"/>
      <c r="M97" s="5"/>
      <c r="N97" s="5"/>
      <c r="O97" s="5"/>
      <c r="P97" s="52">
        <v>1</v>
      </c>
      <c r="Q97" s="5"/>
      <c r="R97" s="5"/>
      <c r="S97" s="5"/>
      <c r="T97" s="5"/>
      <c r="U97" s="52">
        <v>1</v>
      </c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4" x14ac:dyDescent="0.35">
      <c r="A98" s="92"/>
      <c r="B98" s="1"/>
      <c r="C98" s="10" t="s">
        <v>86</v>
      </c>
      <c r="D98" s="10"/>
      <c r="E98" s="10"/>
      <c r="F98" s="10"/>
      <c r="G98" s="53">
        <v>6.4000000000000001E-2</v>
      </c>
      <c r="H98" s="10"/>
      <c r="I98" s="10"/>
      <c r="J98" s="10"/>
      <c r="K98" s="53">
        <v>0.04</v>
      </c>
      <c r="L98" s="10"/>
      <c r="M98" s="10"/>
      <c r="N98" s="10"/>
      <c r="O98" s="10"/>
      <c r="P98" s="53">
        <v>0.02</v>
      </c>
      <c r="Q98" s="10"/>
      <c r="R98" s="10"/>
      <c r="S98" s="10"/>
      <c r="T98" s="10"/>
      <c r="U98" s="53">
        <v>0.01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4" x14ac:dyDescent="0.35">
      <c r="A99" s="92"/>
      <c r="B99" s="1"/>
      <c r="C99" s="5" t="s">
        <v>87</v>
      </c>
      <c r="D99" s="5"/>
      <c r="E99" s="5"/>
      <c r="F99" s="5"/>
      <c r="G99" s="54">
        <v>1.7500000000000002E-2</v>
      </c>
      <c r="H99" s="5"/>
      <c r="I99" s="5"/>
      <c r="J99" s="5"/>
      <c r="K99" s="54">
        <v>2.4999999999999998E-2</v>
      </c>
      <c r="L99" s="5"/>
      <c r="M99" s="5"/>
      <c r="N99" s="5"/>
      <c r="O99" s="5"/>
      <c r="P99" s="54">
        <v>3.4999999999999996E-2</v>
      </c>
      <c r="Q99" s="5"/>
      <c r="R99" s="5"/>
      <c r="S99" s="5"/>
      <c r="T99" s="5"/>
      <c r="U99" s="54">
        <v>0.02</v>
      </c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4" x14ac:dyDescent="0.35">
      <c r="A100" s="92"/>
      <c r="B100" s="1"/>
      <c r="C100" s="5" t="s">
        <v>88</v>
      </c>
      <c r="D100" s="5"/>
      <c r="E100" s="5"/>
      <c r="F100" s="5"/>
      <c r="G100" s="54">
        <v>3.3125000000000002E-2</v>
      </c>
      <c r="H100" s="5"/>
      <c r="I100" s="5"/>
      <c r="J100" s="5"/>
      <c r="K100" s="54">
        <v>4.9999999999999996E-2</v>
      </c>
      <c r="L100" s="5"/>
      <c r="M100" s="5"/>
      <c r="N100" s="5"/>
      <c r="O100" s="5"/>
      <c r="P100" s="54">
        <v>9.9999999999999992E-2</v>
      </c>
      <c r="Q100" s="5"/>
      <c r="R100" s="5"/>
      <c r="S100" s="5"/>
      <c r="T100" s="5"/>
      <c r="U100" s="54">
        <v>7.0000000000000007E-2</v>
      </c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4" x14ac:dyDescent="0.35">
      <c r="A101" s="92"/>
      <c r="B101" s="1"/>
      <c r="C101" s="5" t="s">
        <v>89</v>
      </c>
      <c r="D101" s="5"/>
      <c r="E101" s="5"/>
      <c r="F101" s="5"/>
      <c r="G101" s="54">
        <v>1</v>
      </c>
      <c r="H101" s="5"/>
      <c r="I101" s="5"/>
      <c r="J101" s="5"/>
      <c r="K101" s="54">
        <v>1</v>
      </c>
      <c r="L101" s="5"/>
      <c r="M101" s="5"/>
      <c r="N101" s="5"/>
      <c r="O101" s="5"/>
      <c r="P101" s="54">
        <v>1</v>
      </c>
      <c r="Q101" s="5"/>
      <c r="R101" s="5"/>
      <c r="S101" s="5"/>
      <c r="T101" s="5"/>
      <c r="U101" s="54">
        <v>0.9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4" x14ac:dyDescent="0.35">
      <c r="A102" s="92"/>
      <c r="B102" s="1"/>
      <c r="C102" s="5" t="s">
        <v>90</v>
      </c>
      <c r="D102" s="5"/>
      <c r="E102" s="5"/>
      <c r="F102" s="5"/>
      <c r="G102" s="54">
        <v>5.6250000000000001E-2</v>
      </c>
      <c r="H102" s="5"/>
      <c r="I102" s="5"/>
      <c r="J102" s="5"/>
      <c r="K102" s="54">
        <v>8.1250000000000003E-2</v>
      </c>
      <c r="L102" s="5"/>
      <c r="M102" s="5"/>
      <c r="N102" s="5"/>
      <c r="O102" s="5"/>
      <c r="P102" s="54">
        <v>0.5</v>
      </c>
      <c r="Q102" s="5"/>
      <c r="R102" s="5"/>
      <c r="S102" s="5"/>
      <c r="T102" s="5"/>
      <c r="U102" s="54">
        <v>3.9</v>
      </c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4" x14ac:dyDescent="0.35">
      <c r="A103" s="92"/>
      <c r="B103" s="1"/>
      <c r="C103" s="5" t="s">
        <v>91</v>
      </c>
      <c r="D103" s="5"/>
      <c r="E103" s="5"/>
      <c r="F103" s="10"/>
      <c r="G103" s="54">
        <v>1.5625E-2</v>
      </c>
      <c r="H103" s="10"/>
      <c r="I103" s="10"/>
      <c r="J103" s="10"/>
      <c r="K103" s="55">
        <v>2.2499999999999996E-2</v>
      </c>
      <c r="L103" s="10"/>
      <c r="M103" s="10"/>
      <c r="N103" s="10"/>
      <c r="O103" s="10"/>
      <c r="P103" s="55">
        <v>0.12</v>
      </c>
      <c r="Q103" s="10"/>
      <c r="R103" s="10"/>
      <c r="S103" s="10"/>
      <c r="T103" s="10"/>
      <c r="U103" s="55">
        <v>1</v>
      </c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4" x14ac:dyDescent="0.35">
      <c r="A104" s="92"/>
      <c r="B104" s="1"/>
      <c r="C104" s="29" t="s">
        <v>99</v>
      </c>
      <c r="D104" s="29"/>
      <c r="E104" s="29"/>
      <c r="F104" s="5"/>
      <c r="G104" s="56">
        <v>6.25E-2</v>
      </c>
      <c r="H104" s="5"/>
      <c r="I104" s="5"/>
      <c r="J104" s="33"/>
      <c r="K104" s="57">
        <v>0.125</v>
      </c>
      <c r="L104" s="5"/>
      <c r="M104" s="33"/>
      <c r="N104" s="33"/>
      <c r="O104" s="33"/>
      <c r="P104" s="57">
        <v>0.3125</v>
      </c>
      <c r="Q104" s="33"/>
      <c r="R104" s="33"/>
      <c r="S104" s="33"/>
      <c r="T104" s="33"/>
      <c r="U104" s="57">
        <v>0.3125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4" x14ac:dyDescent="0.35">
      <c r="A105" s="5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4" x14ac:dyDescent="0.35">
      <c r="A106" s="5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4" x14ac:dyDescent="0.35">
      <c r="A107" s="5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4" x14ac:dyDescent="0.35">
      <c r="A108" s="13"/>
      <c r="B108" s="35" t="s">
        <v>113</v>
      </c>
      <c r="C108" s="13"/>
      <c r="D108" s="13">
        <v>2010</v>
      </c>
      <c r="E108" s="13">
        <v>2015</v>
      </c>
      <c r="F108" s="13">
        <v>2020</v>
      </c>
      <c r="G108" s="13">
        <v>2025</v>
      </c>
      <c r="H108" s="13">
        <v>2030</v>
      </c>
      <c r="I108" s="13">
        <v>2035</v>
      </c>
      <c r="J108" s="13">
        <v>2040</v>
      </c>
      <c r="K108" s="13">
        <v>2045</v>
      </c>
      <c r="L108" s="13">
        <v>2050</v>
      </c>
      <c r="M108" s="13">
        <v>2055</v>
      </c>
      <c r="N108" s="13">
        <v>2060</v>
      </c>
      <c r="O108" s="13">
        <v>2070</v>
      </c>
      <c r="P108" s="13">
        <v>2080</v>
      </c>
      <c r="Q108" s="13">
        <v>2090</v>
      </c>
      <c r="R108" s="13">
        <v>2100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35">
      <c r="A109" s="5"/>
      <c r="B109" s="1"/>
      <c r="C109" s="5" t="s">
        <v>106</v>
      </c>
      <c r="D109" s="58">
        <f t="shared" ref="D109:R109" si="43">D69*D57^$D$53/D78</f>
        <v>0.41033240289803474</v>
      </c>
      <c r="E109" s="58">
        <f t="shared" si="43"/>
        <v>0.48454622041489404</v>
      </c>
      <c r="F109" s="58">
        <f t="shared" si="43"/>
        <v>0.81033824764898255</v>
      </c>
      <c r="G109" s="58">
        <f t="shared" si="43"/>
        <v>0.80656813634577751</v>
      </c>
      <c r="H109" s="58">
        <f t="shared" si="43"/>
        <v>0.81343184751480824</v>
      </c>
      <c r="I109" s="58">
        <f t="shared" si="43"/>
        <v>0.80447068886647699</v>
      </c>
      <c r="J109" s="58">
        <f t="shared" si="43"/>
        <v>0.80700524700631682</v>
      </c>
      <c r="K109" s="58">
        <f t="shared" si="43"/>
        <v>0.82003979405566629</v>
      </c>
      <c r="L109" s="58">
        <f t="shared" si="43"/>
        <v>0.84042172139627525</v>
      </c>
      <c r="M109" s="58">
        <f t="shared" si="43"/>
        <v>0.83911705226053146</v>
      </c>
      <c r="N109" s="58">
        <f t="shared" si="43"/>
        <v>0.83794615820110252</v>
      </c>
      <c r="O109" s="58">
        <f t="shared" si="43"/>
        <v>0.83515828018818394</v>
      </c>
      <c r="P109" s="58">
        <f t="shared" si="43"/>
        <v>0.83741061558409635</v>
      </c>
      <c r="Q109" s="58">
        <f t="shared" si="43"/>
        <v>0.84389504062863063</v>
      </c>
      <c r="R109" s="58">
        <f t="shared" si="43"/>
        <v>0.85631086394921385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4" ht="16.5" customHeight="1" x14ac:dyDescent="0.35">
      <c r="A110" s="5"/>
      <c r="B110" s="1"/>
      <c r="C110" s="5" t="s">
        <v>107</v>
      </c>
      <c r="D110" s="58">
        <f t="shared" ref="D110:R110" si="44">D70*D58^$D$53/D78</f>
        <v>0.58966759710196526</v>
      </c>
      <c r="E110" s="58">
        <f t="shared" si="44"/>
        <v>0.51545377958510585</v>
      </c>
      <c r="F110" s="58">
        <f t="shared" si="44"/>
        <v>0.18966175235101751</v>
      </c>
      <c r="G110" s="58">
        <f t="shared" si="44"/>
        <v>0.19343186365422257</v>
      </c>
      <c r="H110" s="58">
        <f t="shared" si="44"/>
        <v>0.18656815248519182</v>
      </c>
      <c r="I110" s="58">
        <f t="shared" si="44"/>
        <v>0.19552931113352309</v>
      </c>
      <c r="J110" s="58">
        <f t="shared" si="44"/>
        <v>0.19299475299368316</v>
      </c>
      <c r="K110" s="58">
        <f t="shared" si="44"/>
        <v>0.17996020594433365</v>
      </c>
      <c r="L110" s="58">
        <f t="shared" si="44"/>
        <v>0.15957827860372481</v>
      </c>
      <c r="M110" s="58">
        <f t="shared" si="44"/>
        <v>0.16088294773946851</v>
      </c>
      <c r="N110" s="58">
        <f t="shared" si="44"/>
        <v>0.16205384179889756</v>
      </c>
      <c r="O110" s="58">
        <f t="shared" si="44"/>
        <v>0.16484171981181614</v>
      </c>
      <c r="P110" s="58">
        <f t="shared" si="44"/>
        <v>0.16258938441590373</v>
      </c>
      <c r="Q110" s="58">
        <f t="shared" si="44"/>
        <v>0.15610495937136928</v>
      </c>
      <c r="R110" s="58">
        <f t="shared" si="44"/>
        <v>0.14368913605078609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4" ht="14.5" customHeight="1" x14ac:dyDescent="0.35">
      <c r="A111" s="5"/>
      <c r="B111" s="91" t="s">
        <v>109</v>
      </c>
      <c r="C111" s="5" t="s">
        <v>85</v>
      </c>
      <c r="D111" s="59">
        <f t="shared" ref="D111:R111" si="45">D76*D64^$D$54/D$79*D109</f>
        <v>0.32505581941740347</v>
      </c>
      <c r="E111" s="59">
        <f t="shared" si="45"/>
        <v>0.38245397535731251</v>
      </c>
      <c r="F111" s="59">
        <f t="shared" si="45"/>
        <v>0.64604755713237882</v>
      </c>
      <c r="G111" s="59">
        <f t="shared" si="45"/>
        <v>0.64273162033642839</v>
      </c>
      <c r="H111" s="59">
        <f t="shared" si="45"/>
        <v>0.64148431841594089</v>
      </c>
      <c r="I111" s="59">
        <f t="shared" si="45"/>
        <v>0.62238073402174132</v>
      </c>
      <c r="J111" s="59">
        <f t="shared" si="45"/>
        <v>0.6138421235082917</v>
      </c>
      <c r="K111" s="59">
        <f t="shared" si="45"/>
        <v>0.62204741893023952</v>
      </c>
      <c r="L111" s="59">
        <f t="shared" si="45"/>
        <v>0.63661293104023153</v>
      </c>
      <c r="M111" s="59">
        <f t="shared" si="45"/>
        <v>0.63312707675618141</v>
      </c>
      <c r="N111" s="59">
        <f t="shared" si="45"/>
        <v>0.62683826856481628</v>
      </c>
      <c r="O111" s="59">
        <f t="shared" si="45"/>
        <v>0.60350422272292881</v>
      </c>
      <c r="P111" s="59">
        <f t="shared" si="45"/>
        <v>0.58782104901040411</v>
      </c>
      <c r="Q111" s="59">
        <f t="shared" si="45"/>
        <v>0.57236037240342852</v>
      </c>
      <c r="R111" s="59">
        <f t="shared" si="45"/>
        <v>0.57389885036666233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4" x14ac:dyDescent="0.35">
      <c r="A112" s="5"/>
      <c r="B112" s="91"/>
      <c r="C112" s="5" t="s">
        <v>86</v>
      </c>
      <c r="D112" s="59">
        <f t="shared" ref="D112:R112" si="46">D76*D64^$D$54/D$79*D110</f>
        <v>0.46712100386451993</v>
      </c>
      <c r="E112" s="59">
        <f t="shared" si="46"/>
        <v>0.40684941664899643</v>
      </c>
      <c r="F112" s="59">
        <f t="shared" si="46"/>
        <v>0.1512090934166273</v>
      </c>
      <c r="G112" s="59">
        <f t="shared" si="46"/>
        <v>0.15414044957743689</v>
      </c>
      <c r="H112" s="59">
        <f t="shared" si="46"/>
        <v>0.14713038898185735</v>
      </c>
      <c r="I112" s="59">
        <f t="shared" si="46"/>
        <v>0.15127173416040493</v>
      </c>
      <c r="J112" s="59">
        <f t="shared" si="46"/>
        <v>0.14679992409352127</v>
      </c>
      <c r="K112" s="59">
        <f t="shared" si="46"/>
        <v>0.13651018210248964</v>
      </c>
      <c r="L112" s="59">
        <f t="shared" si="46"/>
        <v>0.12087930747850155</v>
      </c>
      <c r="M112" s="59">
        <f t="shared" si="46"/>
        <v>0.12138872655227799</v>
      </c>
      <c r="N112" s="59">
        <f t="shared" si="46"/>
        <v>0.12122682181104837</v>
      </c>
      <c r="O112" s="59">
        <f t="shared" si="46"/>
        <v>0.11911834720111347</v>
      </c>
      <c r="P112" s="59">
        <f t="shared" si="46"/>
        <v>0.11412974797154871</v>
      </c>
      <c r="Q112" s="59">
        <f t="shared" si="46"/>
        <v>0.10587607270835726</v>
      </c>
      <c r="R112" s="59">
        <f t="shared" si="46"/>
        <v>9.6300343089674723E-2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x14ac:dyDescent="0.35">
      <c r="A113" s="5"/>
      <c r="B113" s="91"/>
      <c r="C113" s="5" t="s">
        <v>87</v>
      </c>
      <c r="D113" s="59">
        <f t="shared" ref="D113:R113" si="47">D71*D59^$D$54/D$79</f>
        <v>8.828110304281335E-2</v>
      </c>
      <c r="E113" s="59">
        <f t="shared" si="47"/>
        <v>0.11096473588553167</v>
      </c>
      <c r="F113" s="59">
        <f t="shared" si="47"/>
        <v>7.6691378195539409E-2</v>
      </c>
      <c r="G113" s="59">
        <f t="shared" si="47"/>
        <v>8.3134978589234521E-2</v>
      </c>
      <c r="H113" s="59">
        <f t="shared" si="47"/>
        <v>8.7251009969796664E-2</v>
      </c>
      <c r="I113" s="59">
        <f t="shared" si="47"/>
        <v>8.7509302555382001E-2</v>
      </c>
      <c r="J113" s="59">
        <f t="shared" si="47"/>
        <v>9.0431928425095121E-2</v>
      </c>
      <c r="K113" s="59">
        <f t="shared" si="47"/>
        <v>8.9379152522817543E-2</v>
      </c>
      <c r="L113" s="59">
        <f t="shared" si="47"/>
        <v>8.8181212293250086E-2</v>
      </c>
      <c r="M113" s="59">
        <f t="shared" si="47"/>
        <v>8.5566692678818487E-2</v>
      </c>
      <c r="N113" s="59">
        <f t="shared" si="47"/>
        <v>8.5982363765232009E-2</v>
      </c>
      <c r="O113" s="59">
        <f t="shared" si="47"/>
        <v>9.2725320557152408E-2</v>
      </c>
      <c r="P113" s="59">
        <f t="shared" si="47"/>
        <v>9.6091557545141509E-2</v>
      </c>
      <c r="Q113" s="59">
        <f t="shared" si="47"/>
        <v>0.10319270873236608</v>
      </c>
      <c r="R113" s="60">
        <f t="shared" si="47"/>
        <v>0.10624521932227417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x14ac:dyDescent="0.35">
      <c r="A114" s="5"/>
      <c r="B114" s="91"/>
      <c r="C114" s="5" t="s">
        <v>88</v>
      </c>
      <c r="D114" s="59">
        <f t="shared" ref="D114:R114" si="48">D72*D60^$D$54/D$79</f>
        <v>1.4301631054053542E-2</v>
      </c>
      <c r="E114" s="59">
        <f t="shared" si="48"/>
        <v>2.1187461665387354E-2</v>
      </c>
      <c r="F114" s="59">
        <f t="shared" si="48"/>
        <v>3.3202378650062654E-2</v>
      </c>
      <c r="G114" s="59">
        <f t="shared" si="48"/>
        <v>4.3484977451594076E-2</v>
      </c>
      <c r="H114" s="59">
        <f t="shared" si="48"/>
        <v>5.4927721447417054E-2</v>
      </c>
      <c r="I114" s="59">
        <f t="shared" si="48"/>
        <v>7.1326810309288488E-2</v>
      </c>
      <c r="J114" s="59">
        <f t="shared" si="48"/>
        <v>7.9640363886858925E-2</v>
      </c>
      <c r="K114" s="59">
        <f t="shared" si="48"/>
        <v>8.0890956291068919E-2</v>
      </c>
      <c r="L114" s="59">
        <f t="shared" si="48"/>
        <v>8.1016063039977784E-2</v>
      </c>
      <c r="M114" s="59">
        <f t="shared" si="48"/>
        <v>7.5901545890544514E-2</v>
      </c>
      <c r="N114" s="59">
        <f t="shared" si="48"/>
        <v>7.2697687536674258E-2</v>
      </c>
      <c r="O114" s="59">
        <f t="shared" si="48"/>
        <v>7.7295182408962479E-2</v>
      </c>
      <c r="P114" s="59">
        <f t="shared" si="48"/>
        <v>8.5158268442746335E-2</v>
      </c>
      <c r="Q114" s="59">
        <f t="shared" si="48"/>
        <v>9.447904670344974E-2</v>
      </c>
      <c r="R114" s="60">
        <f t="shared" si="48"/>
        <v>9.0885383856719473E-2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x14ac:dyDescent="0.35">
      <c r="A115" s="5"/>
      <c r="B115" s="91"/>
      <c r="C115" s="5" t="s">
        <v>89</v>
      </c>
      <c r="D115" s="59">
        <f t="shared" ref="D115:R115" si="49">D73*D61^$D$54/D$79</f>
        <v>5.8175620300919091E-3</v>
      </c>
      <c r="E115" s="59">
        <f t="shared" si="49"/>
        <v>6.3897282026259047E-3</v>
      </c>
      <c r="F115" s="59">
        <f t="shared" si="49"/>
        <v>6.5563730105969609E-2</v>
      </c>
      <c r="G115" s="59">
        <f t="shared" si="49"/>
        <v>5.9632198401919162E-2</v>
      </c>
      <c r="H115" s="59">
        <f t="shared" si="49"/>
        <v>5.7389858171720896E-2</v>
      </c>
      <c r="I115" s="59">
        <f t="shared" si="49"/>
        <v>5.1956574905334264E-2</v>
      </c>
      <c r="J115" s="59">
        <f t="shared" si="49"/>
        <v>5.3719285674593636E-2</v>
      </c>
      <c r="K115" s="59">
        <f t="shared" si="49"/>
        <v>5.6582815661259944E-2</v>
      </c>
      <c r="L115" s="59">
        <f t="shared" si="49"/>
        <v>5.9874990039434736E-2</v>
      </c>
      <c r="M115" s="59">
        <f t="shared" si="49"/>
        <v>6.4038262486311587E-2</v>
      </c>
      <c r="N115" s="59">
        <f t="shared" si="49"/>
        <v>6.8647516132734204E-2</v>
      </c>
      <c r="O115" s="59">
        <f t="shared" si="49"/>
        <v>7.8121865625498138E-2</v>
      </c>
      <c r="P115" s="59">
        <f t="shared" si="49"/>
        <v>8.5805355764320926E-2</v>
      </c>
      <c r="Q115" s="59">
        <f t="shared" si="49"/>
        <v>9.3089900403669198E-2</v>
      </c>
      <c r="R115" s="60">
        <f t="shared" si="49"/>
        <v>0.10171221234540305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x14ac:dyDescent="0.35">
      <c r="A116" s="5"/>
      <c r="B116" s="91"/>
      <c r="C116" s="5" t="s">
        <v>90</v>
      </c>
      <c r="D116" s="59">
        <f t="shared" ref="D116:R116" si="50">D74*D62^$D$54/D$79</f>
        <v>2.0513054531313461E-2</v>
      </c>
      <c r="E116" s="59">
        <f t="shared" si="50"/>
        <v>1.535579804923822E-2</v>
      </c>
      <c r="F116" s="59">
        <f t="shared" si="50"/>
        <v>1.3190762651964914E-2</v>
      </c>
      <c r="G116" s="59">
        <f t="shared" si="50"/>
        <v>8.1658999165270061E-3</v>
      </c>
      <c r="H116" s="59">
        <f t="shared" si="50"/>
        <v>5.7216248526685961E-3</v>
      </c>
      <c r="I116" s="59">
        <f t="shared" si="50"/>
        <v>7.8967254860086884E-3</v>
      </c>
      <c r="J116" s="59">
        <f t="shared" si="50"/>
        <v>8.0111487033416983E-3</v>
      </c>
      <c r="K116" s="59">
        <f t="shared" si="50"/>
        <v>7.557227224992258E-3</v>
      </c>
      <c r="L116" s="59">
        <f t="shared" si="50"/>
        <v>6.9858857990297198E-3</v>
      </c>
      <c r="M116" s="59">
        <f t="shared" si="50"/>
        <v>1.02316266070557E-2</v>
      </c>
      <c r="N116" s="59">
        <f t="shared" si="50"/>
        <v>1.2523059173381297E-2</v>
      </c>
      <c r="O116" s="59">
        <f t="shared" si="50"/>
        <v>1.4793725671396326E-2</v>
      </c>
      <c r="P116" s="59">
        <f t="shared" si="50"/>
        <v>1.5642557339996057E-2</v>
      </c>
      <c r="Q116" s="59">
        <f t="shared" si="50"/>
        <v>1.5622798740664891E-2</v>
      </c>
      <c r="R116" s="60">
        <f t="shared" si="50"/>
        <v>1.5585274826609851E-2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x14ac:dyDescent="0.35">
      <c r="A117" s="5"/>
      <c r="B117" s="91"/>
      <c r="C117" s="5" t="s">
        <v>91</v>
      </c>
      <c r="D117" s="59">
        <f t="shared" ref="D117:R117" si="51">D75*D63^$D$54/D$79</f>
        <v>7.8909826059804414E-2</v>
      </c>
      <c r="E117" s="59">
        <f t="shared" si="51"/>
        <v>5.679888419090777E-2</v>
      </c>
      <c r="F117" s="59">
        <f t="shared" si="51"/>
        <v>1.4095099847457302E-2</v>
      </c>
      <c r="G117" s="59">
        <f t="shared" si="51"/>
        <v>8.7098757268601508E-3</v>
      </c>
      <c r="H117" s="59">
        <f t="shared" si="51"/>
        <v>6.0950781605986952E-3</v>
      </c>
      <c r="I117" s="59">
        <f t="shared" si="51"/>
        <v>7.6581185618403904E-3</v>
      </c>
      <c r="J117" s="59">
        <f t="shared" si="51"/>
        <v>7.5552257082976155E-3</v>
      </c>
      <c r="K117" s="59">
        <f t="shared" si="51"/>
        <v>7.0322472671321837E-3</v>
      </c>
      <c r="L117" s="59">
        <f t="shared" si="51"/>
        <v>6.4496103095745445E-3</v>
      </c>
      <c r="M117" s="59">
        <f t="shared" si="51"/>
        <v>9.7460690288102229E-3</v>
      </c>
      <c r="N117" s="59">
        <f t="shared" si="51"/>
        <v>1.2084283016113818E-2</v>
      </c>
      <c r="O117" s="59">
        <f t="shared" si="51"/>
        <v>1.4441335812948448E-2</v>
      </c>
      <c r="P117" s="59">
        <f t="shared" si="51"/>
        <v>1.5351463925842216E-2</v>
      </c>
      <c r="Q117" s="59">
        <f t="shared" si="51"/>
        <v>1.5379100308064221E-2</v>
      </c>
      <c r="R117" s="60">
        <f t="shared" si="51"/>
        <v>1.5372716192656417E-2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x14ac:dyDescent="0.35">
      <c r="A118" s="5"/>
      <c r="B118" s="91"/>
      <c r="C118" s="5" t="s">
        <v>92</v>
      </c>
      <c r="D118" s="61">
        <f>SUM(D111:D112)</f>
        <v>0.7921768232819234</v>
      </c>
      <c r="E118" s="61">
        <f t="shared" ref="E118:R118" si="52">SUM(E111:E112)</f>
        <v>0.78930339200630895</v>
      </c>
      <c r="F118" s="61">
        <f t="shared" si="52"/>
        <v>0.79725665054900619</v>
      </c>
      <c r="G118" s="61">
        <f t="shared" si="52"/>
        <v>0.79687206991386528</v>
      </c>
      <c r="H118" s="61">
        <f t="shared" si="52"/>
        <v>0.78861470739779826</v>
      </c>
      <c r="I118" s="61">
        <f t="shared" si="52"/>
        <v>0.77365246818214628</v>
      </c>
      <c r="J118" s="61">
        <f t="shared" si="52"/>
        <v>0.76064204760181298</v>
      </c>
      <c r="K118" s="61">
        <f t="shared" si="52"/>
        <v>0.75855760103272918</v>
      </c>
      <c r="L118" s="61">
        <f t="shared" si="52"/>
        <v>0.75749223851873304</v>
      </c>
      <c r="M118" s="61">
        <f t="shared" si="52"/>
        <v>0.75451580330845935</v>
      </c>
      <c r="N118" s="61">
        <f t="shared" si="52"/>
        <v>0.74806509037586466</v>
      </c>
      <c r="O118" s="61">
        <f t="shared" si="52"/>
        <v>0.72262256992404228</v>
      </c>
      <c r="P118" s="61">
        <f t="shared" si="52"/>
        <v>0.70195079698195284</v>
      </c>
      <c r="Q118" s="61">
        <f t="shared" si="52"/>
        <v>0.67823644511178582</v>
      </c>
      <c r="R118" s="62">
        <f t="shared" si="52"/>
        <v>0.67019919345633705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x14ac:dyDescent="0.35">
      <c r="A119" s="5"/>
      <c r="B119" s="1" t="s">
        <v>110</v>
      </c>
      <c r="C119" s="5"/>
      <c r="D119" s="45">
        <f>SUM(D111:D117)</f>
        <v>1</v>
      </c>
      <c r="E119" s="45">
        <f t="shared" ref="E119:R119" si="53">SUM(E111:E117)</f>
        <v>0.99999999999999989</v>
      </c>
      <c r="F119" s="45">
        <f t="shared" si="53"/>
        <v>1.0000000000000002</v>
      </c>
      <c r="G119" s="45">
        <f t="shared" si="53"/>
        <v>1.0000000000000002</v>
      </c>
      <c r="H119" s="45">
        <f t="shared" si="53"/>
        <v>1.0000000000000002</v>
      </c>
      <c r="I119" s="45">
        <f t="shared" si="53"/>
        <v>1</v>
      </c>
      <c r="J119" s="45">
        <f t="shared" si="53"/>
        <v>1</v>
      </c>
      <c r="K119" s="45">
        <f t="shared" si="53"/>
        <v>1</v>
      </c>
      <c r="L119" s="45">
        <f t="shared" si="53"/>
        <v>0.99999999999999989</v>
      </c>
      <c r="M119" s="45">
        <f t="shared" si="53"/>
        <v>0.99999999999999989</v>
      </c>
      <c r="N119" s="45">
        <f t="shared" si="53"/>
        <v>1.0000000000000002</v>
      </c>
      <c r="O119" s="45">
        <f t="shared" si="53"/>
        <v>1.0000000000000002</v>
      </c>
      <c r="P119" s="45">
        <f t="shared" si="53"/>
        <v>0.99999999999999989</v>
      </c>
      <c r="Q119" s="45">
        <f t="shared" si="53"/>
        <v>0.99999999999999989</v>
      </c>
      <c r="R119" s="45">
        <f t="shared" si="53"/>
        <v>1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x14ac:dyDescent="0.35">
      <c r="A120" s="5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x14ac:dyDescent="0.35">
      <c r="A121" s="63"/>
      <c r="B121" s="67"/>
      <c r="C121" s="63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9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2" x14ac:dyDescent="0.35">
      <c r="A122" s="63"/>
      <c r="B122" s="67"/>
      <c r="C122" s="63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9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2" x14ac:dyDescent="0.35">
      <c r="A123" s="63"/>
      <c r="B123" s="64"/>
      <c r="C123" s="63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70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2" x14ac:dyDescent="0.35">
      <c r="A124" s="63"/>
      <c r="B124" s="64"/>
      <c r="C124" s="63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2" x14ac:dyDescent="0.3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</row>
    <row r="126" spans="1:32" x14ac:dyDescent="0.3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</row>
    <row r="127" spans="1:32" x14ac:dyDescent="0.3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</row>
  </sheetData>
  <mergeCells count="10">
    <mergeCell ref="B111:B118"/>
    <mergeCell ref="A97:A104"/>
    <mergeCell ref="A86:A92"/>
    <mergeCell ref="J82:L82"/>
    <mergeCell ref="O82:Q82"/>
    <mergeCell ref="T82:V82"/>
    <mergeCell ref="A56:A63"/>
    <mergeCell ref="A69:A76"/>
    <mergeCell ref="B86:B93"/>
    <mergeCell ref="F82:H82"/>
  </mergeCells>
  <conditionalFormatting sqref="H84:H92 L84:L92 Q84:Q92 V84:V92">
    <cfRule type="colorScale" priority="1">
      <colorScale>
        <cfvo type="num" val="-0.2"/>
        <cfvo type="num" val="0"/>
        <cfvo type="num" val="0.2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CAZ</vt:lpstr>
      <vt:lpstr>CHA</vt:lpstr>
      <vt:lpstr>DEU</vt:lpstr>
      <vt:lpstr>ECE</vt:lpstr>
      <vt:lpstr>ECS</vt:lpstr>
      <vt:lpstr>ENC</vt:lpstr>
      <vt:lpstr>ESC</vt:lpstr>
      <vt:lpstr>ESW</vt:lpstr>
      <vt:lpstr>EUR</vt:lpstr>
      <vt:lpstr>EWN</vt:lpstr>
      <vt:lpstr>FRA</vt:lpstr>
      <vt:lpstr>IND</vt:lpstr>
      <vt:lpstr>LAM</vt:lpstr>
      <vt:lpstr>JPN</vt:lpstr>
      <vt:lpstr>NEN</vt:lpstr>
      <vt:lpstr>MEA</vt:lpstr>
      <vt:lpstr>NES</vt:lpstr>
      <vt:lpstr>SSA</vt:lpstr>
      <vt:lpstr>OAS</vt:lpstr>
      <vt:lpstr>USA</vt:lpstr>
      <vt:lpstr>REF</vt:lpstr>
      <vt:lpstr>UKI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Johanna Hoppe</cp:lastModifiedBy>
  <dcterms:created xsi:type="dcterms:W3CDTF">2022-01-31T19:08:40Z</dcterms:created>
  <dcterms:modified xsi:type="dcterms:W3CDTF">2022-02-23T16:25:05Z</dcterms:modified>
</cp:coreProperties>
</file>