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df_rozo11_uniandes_edu_co/Documents/Duodecimo semestre/Repositorio_Maestria/Resultados Experimentales/Headspace/"/>
    </mc:Choice>
  </mc:AlternateContent>
  <xr:revisionPtr revIDLastSave="6" documentId="8_{0F19FA67-9993-48FB-AE36-AA0010606F18}" xr6:coauthVersionLast="45" xr6:coauthVersionMax="45" xr10:uidLastSave="{208F2BB5-634F-4BF3-BB7F-A493D27ED98F}"/>
  <bookViews>
    <workbookView xWindow="-98" yWindow="-98" windowWidth="20715" windowHeight="13276" activeTab="1" xr2:uid="{7196C929-9A5C-4C5F-9AA4-D82F001AE927}"/>
  </bookViews>
  <sheets>
    <sheet name="Headspace Destructivo capsu (2)" sheetId="1" r:id="rId1"/>
    <sheet name="Tabla_dato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G2" i="1"/>
  <c r="B3" i="1"/>
  <c r="F3" i="1"/>
  <c r="G3" i="1"/>
  <c r="B4" i="1"/>
  <c r="F4" i="1"/>
  <c r="G4" i="1"/>
  <c r="N4" i="1"/>
  <c r="O4" i="1"/>
  <c r="R4" i="1"/>
  <c r="S4" i="1"/>
  <c r="BI4" i="1"/>
  <c r="B5" i="1"/>
  <c r="F5" i="1"/>
  <c r="G5" i="1"/>
  <c r="N5" i="1"/>
  <c r="O5" i="1"/>
  <c r="R5" i="1"/>
  <c r="S5" i="1"/>
  <c r="W5" i="1"/>
  <c r="X5" i="1"/>
  <c r="BI5" i="1"/>
  <c r="B6" i="1"/>
  <c r="F6" i="1"/>
  <c r="G6" i="1"/>
  <c r="N6" i="1"/>
  <c r="O6" i="1"/>
  <c r="R6" i="1"/>
  <c r="S6" i="1"/>
  <c r="W6" i="1"/>
  <c r="X6" i="1"/>
  <c r="AB6" i="1"/>
  <c r="AC6" i="1"/>
  <c r="AF6" i="1"/>
  <c r="AG6" i="1"/>
  <c r="BI6" i="1"/>
  <c r="B7" i="1"/>
  <c r="F7" i="1"/>
  <c r="G7" i="1"/>
  <c r="N7" i="1"/>
  <c r="O7" i="1"/>
  <c r="R7" i="1"/>
  <c r="S7" i="1"/>
  <c r="W7" i="1"/>
  <c r="X7" i="1"/>
  <c r="AB7" i="1"/>
  <c r="AC7" i="1"/>
  <c r="AF7" i="1"/>
  <c r="AG7" i="1"/>
  <c r="AK7" i="1"/>
  <c r="AL7" i="1"/>
  <c r="AO7" i="1"/>
  <c r="AP7" i="1"/>
  <c r="BI7" i="1"/>
  <c r="B8" i="1"/>
  <c r="F8" i="1"/>
  <c r="G8" i="1"/>
  <c r="N8" i="1"/>
  <c r="O8" i="1"/>
  <c r="R8" i="1"/>
  <c r="S8" i="1"/>
  <c r="W8" i="1"/>
  <c r="X8" i="1"/>
  <c r="AB8" i="1"/>
  <c r="AC8" i="1"/>
  <c r="AF8" i="1"/>
  <c r="AG8" i="1"/>
  <c r="AK8" i="1"/>
  <c r="AL8" i="1"/>
  <c r="AO8" i="1"/>
  <c r="AP8" i="1"/>
  <c r="AT8" i="1"/>
  <c r="AU8" i="1"/>
  <c r="BI8" i="1"/>
  <c r="AS19" i="1"/>
</calcChain>
</file>

<file path=xl/sharedStrings.xml><?xml version="1.0" encoding="utf-8"?>
<sst xmlns="http://schemas.openxmlformats.org/spreadsheetml/2006/main" count="246" uniqueCount="48">
  <si>
    <t>AC4B</t>
  </si>
  <si>
    <t>-</t>
  </si>
  <si>
    <t>AC4A</t>
  </si>
  <si>
    <t>AC3B</t>
  </si>
  <si>
    <t>AC3A</t>
  </si>
  <si>
    <t>AC2B</t>
  </si>
  <si>
    <t>AC2A</t>
  </si>
  <si>
    <t>AC1B</t>
  </si>
  <si>
    <t xml:space="preserve">Volumen </t>
  </si>
  <si>
    <t>B6B</t>
  </si>
  <si>
    <t>B6A</t>
  </si>
  <si>
    <t>B5B</t>
  </si>
  <si>
    <t>B5A</t>
  </si>
  <si>
    <t>B4B</t>
  </si>
  <si>
    <t>B4A</t>
  </si>
  <si>
    <t>B3B</t>
  </si>
  <si>
    <t>B3A</t>
  </si>
  <si>
    <t>B2B</t>
  </si>
  <si>
    <t>B2A</t>
  </si>
  <si>
    <t>B1B</t>
  </si>
  <si>
    <t>B1A</t>
  </si>
  <si>
    <t>Desviacion</t>
  </si>
  <si>
    <t>Promedio</t>
  </si>
  <si>
    <t>6C</t>
  </si>
  <si>
    <t>6B</t>
  </si>
  <si>
    <t>6A</t>
  </si>
  <si>
    <t>Desviación</t>
  </si>
  <si>
    <t xml:space="preserve">Promedio </t>
  </si>
  <si>
    <t xml:space="preserve">Desviación </t>
  </si>
  <si>
    <t>5C</t>
  </si>
  <si>
    <t>5B</t>
  </si>
  <si>
    <t>5A</t>
  </si>
  <si>
    <t>4C</t>
  </si>
  <si>
    <t>4B</t>
  </si>
  <si>
    <t>4A</t>
  </si>
  <si>
    <t>3C</t>
  </si>
  <si>
    <t>3B</t>
  </si>
  <si>
    <t>3A</t>
  </si>
  <si>
    <t>2C</t>
  </si>
  <si>
    <t>2B</t>
  </si>
  <si>
    <t>2A</t>
  </si>
  <si>
    <t>AC 1A</t>
  </si>
  <si>
    <t>1C</t>
  </si>
  <si>
    <t>1B</t>
  </si>
  <si>
    <t>1A</t>
  </si>
  <si>
    <t xml:space="preserve">Tiempo </t>
  </si>
  <si>
    <t>Desviacion_Aceite</t>
  </si>
  <si>
    <t>O2_Aceite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</si>
</sst>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0" fontId="0" fillId="0" borderId="0" xfId="1" applyNumberFormat="1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2" fontId="0" fillId="0" borderId="0" xfId="0" applyNumberFormat="1"/>
    <xf numFmtId="22" fontId="0" fillId="0" borderId="0" xfId="0" applyNumberFormat="1" applyAlignment="1">
      <alignment horizontal="center"/>
    </xf>
    <xf numFmtId="0" fontId="0" fillId="0" borderId="0" xfId="0" quotePrefix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96775621356819"/>
          <c:y val="5.0925925925925923E-2"/>
          <c:w val="0.8566989504640014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Cápsulas Prueba No Destructiva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'[1]Headspace Bolsa 2'!$B$8:$B$11</c:f>
              <c:numCache>
                <c:formatCode>General</c:formatCode>
                <c:ptCount val="4"/>
                <c:pt idx="0">
                  <c:v>0</c:v>
                </c:pt>
                <c:pt idx="1">
                  <c:v>94.5</c:v>
                </c:pt>
                <c:pt idx="2">
                  <c:v>120</c:v>
                </c:pt>
                <c:pt idx="3">
                  <c:v>167.49999999994179</c:v>
                </c:pt>
              </c:numCache>
            </c:numRef>
          </c:xVal>
          <c:yVal>
            <c:numRef>
              <c:f>'[1]Headspace Bolsa 2'!$AC$8:$AC$11</c:f>
              <c:numCache>
                <c:formatCode>General</c:formatCode>
                <c:ptCount val="4"/>
                <c:pt idx="0">
                  <c:v>20.6</c:v>
                </c:pt>
                <c:pt idx="1">
                  <c:v>20.566666666666666</c:v>
                </c:pt>
                <c:pt idx="2">
                  <c:v>20.6</c:v>
                </c:pt>
                <c:pt idx="3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A-4BB4-8C71-7A7750FCCC05}"/>
            </c:ext>
          </c:extLst>
        </c:ser>
        <c:ser>
          <c:idx val="1"/>
          <c:order val="1"/>
          <c:tx>
            <c:v>Cápsulas Prueba Destructiva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plus>
            <c:min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('Headspace Destructivo capsu (2)'!$F$2:$F$3,'Headspace Destructivo capsu (2)'!$N$4,'Headspace Destructivo capsu (2)'!$W$5,'Headspace Destructivo capsu (2)'!$AB$6,'Headspace Destructivo capsu (2)'!$AK$7,'Headspace Destructivo capsu (2)'!$AQ$8)</c:f>
              <c:numCache>
                <c:formatCode>General</c:formatCode>
                <c:ptCount val="7"/>
                <c:pt idx="0">
                  <c:v>20.6</c:v>
                </c:pt>
                <c:pt idx="1">
                  <c:v>20.6</c:v>
                </c:pt>
                <c:pt idx="2" formatCode="0.00">
                  <c:v>20.533333333333335</c:v>
                </c:pt>
                <c:pt idx="3">
                  <c:v>20.400000000000002</c:v>
                </c:pt>
                <c:pt idx="4">
                  <c:v>20.166666666666668</c:v>
                </c:pt>
                <c:pt idx="5" formatCode="0.00">
                  <c:v>19.933333333333334</c:v>
                </c:pt>
                <c:pt idx="6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A-4BB4-8C71-7A7750FCCC05}"/>
            </c:ext>
          </c:extLst>
        </c:ser>
        <c:ser>
          <c:idx val="2"/>
          <c:order val="2"/>
          <c:tx>
            <c:v>Blanco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'Headspace Destructivo capsu (2)'!$AV$2:$AV$8</c:f>
              <c:numCache>
                <c:formatCode>0.0</c:formatCode>
                <c:ptCount val="7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7A-4BB4-8C71-7A7750FCC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2132966233298573"/>
          <c:y val="0.64041941726651497"/>
          <c:w val="0.30129860386955443"/>
          <c:h val="0.1408949446979209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8262106299212598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Aceite No Destructivo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'[1]Headspace Bolsa 2'!$B$8:$B$11</c:f>
              <c:numCache>
                <c:formatCode>General</c:formatCode>
                <c:ptCount val="4"/>
                <c:pt idx="0">
                  <c:v>0</c:v>
                </c:pt>
                <c:pt idx="1">
                  <c:v>94.5</c:v>
                </c:pt>
                <c:pt idx="2">
                  <c:v>120</c:v>
                </c:pt>
                <c:pt idx="3">
                  <c:v>167.49999999994179</c:v>
                </c:pt>
              </c:numCache>
            </c:numRef>
          </c:xVal>
          <c:yVal>
            <c:numRef>
              <c:f>'[1]Headspace Bolsa 2'!$AD$8:$AD$11</c:f>
              <c:numCache>
                <c:formatCode>General</c:formatCode>
                <c:ptCount val="4"/>
                <c:pt idx="0">
                  <c:v>20.6</c:v>
                </c:pt>
                <c:pt idx="1">
                  <c:v>20.400000000000002</c:v>
                </c:pt>
                <c:pt idx="2">
                  <c:v>20.5</c:v>
                </c:pt>
                <c:pt idx="3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3-4C71-A228-565841ECF461}"/>
            </c:ext>
          </c:extLst>
        </c:ser>
        <c:ser>
          <c:idx val="0"/>
          <c:order val="1"/>
          <c:tx>
            <c:v>Aceite Prueba Destructiva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plus>
            <c:min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minus>
            <c:spPr>
              <a:noFill/>
              <a:ln w="63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xVal>
            <c:numRef>
              <c:f>('Headspace Destructivo capsu (2)'!$B$2:$B$4,'Headspace Destructivo capsu (2)'!$B$6,'Headspace Destructivo capsu (2)'!$B$7,'Headspace Destructivo capsu (2)'!$B$8)</c:f>
              <c:numCache>
                <c:formatCode>General</c:formatCode>
                <c:ptCount val="6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215.49999999994179</c:v>
                </c:pt>
                <c:pt idx="4">
                  <c:v>287.49999999994179</c:v>
                </c:pt>
                <c:pt idx="5">
                  <c:v>339</c:v>
                </c:pt>
              </c:numCache>
            </c:numRef>
          </c:xVal>
          <c:yVal>
            <c:numRef>
              <c:f>('Headspace Destructivo capsu (2)'!$I$2:$I$3,'Headspace Destructivo capsu (2)'!$R$4,'Headspace Destructivo capsu (2)'!$AF$6,'Headspace Destructivo capsu (2)'!$AN$7,'Headspace Destructivo capsu (2)'!$AN$8)</c:f>
              <c:numCache>
                <c:formatCode>General</c:formatCode>
                <c:ptCount val="6"/>
                <c:pt idx="0">
                  <c:v>20.6</c:v>
                </c:pt>
                <c:pt idx="1">
                  <c:v>19.899999999999999</c:v>
                </c:pt>
                <c:pt idx="2">
                  <c:v>19.149999999999999</c:v>
                </c:pt>
                <c:pt idx="3">
                  <c:v>17.55</c:v>
                </c:pt>
                <c:pt idx="4">
                  <c:v>14.1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43-4C71-A228-565841ECF461}"/>
            </c:ext>
          </c:extLst>
        </c:ser>
        <c:ser>
          <c:idx val="2"/>
          <c:order val="2"/>
          <c:tx>
            <c:v>Blanco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'Headspace Destructivo capsu (2)'!$AV$2:$AV$8</c:f>
              <c:numCache>
                <c:formatCode>0.0</c:formatCode>
                <c:ptCount val="7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3-4C71-A228-565841EC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4778667826900591"/>
          <c:y val="0.63950600796115131"/>
          <c:w val="0.25344057403345088"/>
          <c:h val="0.1401652328432736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48286556527036E-2"/>
          <c:y val="5.85655685685222E-2"/>
          <c:w val="0.87971838884865527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Destructiva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plus>
            <c:min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('Headspace Destructivo capsu (2)'!$F$2:$F$3,'Headspace Destructivo capsu (2)'!$N$4,'Headspace Destructivo capsu (2)'!$W$5,'Headspace Destructivo capsu (2)'!$AB$6,'Headspace Destructivo capsu (2)'!$AK$7,'Headspace Destructivo capsu (2)'!$AQ$8)</c:f>
              <c:numCache>
                <c:formatCode>General</c:formatCode>
                <c:ptCount val="7"/>
                <c:pt idx="0">
                  <c:v>20.6</c:v>
                </c:pt>
                <c:pt idx="1">
                  <c:v>20.6</c:v>
                </c:pt>
                <c:pt idx="2" formatCode="0.00">
                  <c:v>20.533333333333335</c:v>
                </c:pt>
                <c:pt idx="3">
                  <c:v>20.400000000000002</c:v>
                </c:pt>
                <c:pt idx="4">
                  <c:v>20.166666666666668</c:v>
                </c:pt>
                <c:pt idx="5" formatCode="0.00">
                  <c:v>19.933333333333334</c:v>
                </c:pt>
                <c:pt idx="6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3-4A8B-AE88-C5DC00F7C53E}"/>
            </c:ext>
          </c:extLst>
        </c:ser>
        <c:ser>
          <c:idx val="0"/>
          <c:order val="1"/>
          <c:tx>
            <c:v>Grupo 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'Headspace Destructivo capsu (2)'!$G$2:$G$6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4.7140452079103841E-2</c:v>
                  </c:pt>
                  <c:pt idx="3">
                    <c:v>4.7140452079102169E-2</c:v>
                  </c:pt>
                  <c:pt idx="4">
                    <c:v>0.12472191289246491</c:v>
                  </c:pt>
                </c:numCache>
              </c:numRef>
            </c:plus>
            <c:minus>
              <c:numRef>
                <c:f>'Headspace Destructivo capsu (2)'!$G$2:$G$6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4.7140452079103841E-2</c:v>
                  </c:pt>
                  <c:pt idx="3">
                    <c:v>4.7140452079102169E-2</c:v>
                  </c:pt>
                  <c:pt idx="4">
                    <c:v>0.12472191289246491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'Headspace Destructivo capsu (2)'!$F$2:$F$8</c:f>
              <c:numCache>
                <c:formatCode>General</c:formatCode>
                <c:ptCount val="7"/>
                <c:pt idx="0">
                  <c:v>20.6</c:v>
                </c:pt>
                <c:pt idx="1">
                  <c:v>20.6</c:v>
                </c:pt>
                <c:pt idx="2" formatCode="0.000">
                  <c:v>20.466666666666665</c:v>
                </c:pt>
                <c:pt idx="3" formatCode="0.000">
                  <c:v>20.366666666666667</c:v>
                </c:pt>
                <c:pt idx="4" formatCode="0.000">
                  <c:v>20.166666666666668</c:v>
                </c:pt>
                <c:pt idx="5" formatCode="0.000">
                  <c:v>20.266666666666669</c:v>
                </c:pt>
                <c:pt idx="6" formatCode="0.000">
                  <c:v>20.433333333333334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3-4A8B-AE88-C5DC00F7C53E}"/>
            </c:ext>
          </c:extLst>
        </c:ser>
        <c:ser>
          <c:idx val="2"/>
          <c:order val="2"/>
          <c:tx>
            <c:v>Grupo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'Headspace Destructivo capsu (2)'!$O$4:$O$8</c:f>
                <c:numCache>
                  <c:formatCode>General</c:formatCode>
                  <c:ptCount val="5"/>
                  <c:pt idx="0">
                    <c:v>9.4280904158207682E-2</c:v>
                  </c:pt>
                  <c:pt idx="1">
                    <c:v>9.4280904158207682E-2</c:v>
                  </c:pt>
                  <c:pt idx="2">
                    <c:v>8.1649658092772318E-2</c:v>
                  </c:pt>
                  <c:pt idx="3">
                    <c:v>4.7140452079102162E-2</c:v>
                  </c:pt>
                  <c:pt idx="4">
                    <c:v>0.14142135623730984</c:v>
                  </c:pt>
                </c:numCache>
              </c:numRef>
            </c:plus>
            <c:minus>
              <c:numRef>
                <c:f>'Headspace Destructivo capsu (2)'!$O$4:$O$8</c:f>
                <c:numCache>
                  <c:formatCode>General</c:formatCode>
                  <c:ptCount val="5"/>
                  <c:pt idx="0">
                    <c:v>9.4280904158207682E-2</c:v>
                  </c:pt>
                  <c:pt idx="1">
                    <c:v>9.4280904158207682E-2</c:v>
                  </c:pt>
                  <c:pt idx="2">
                    <c:v>8.1649658092772318E-2</c:v>
                  </c:pt>
                  <c:pt idx="3">
                    <c:v>4.7140452079102162E-2</c:v>
                  </c:pt>
                  <c:pt idx="4">
                    <c:v>0.14142135623730984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(2)'!$B$4:$B$8</c:f>
              <c:numCache>
                <c:formatCode>General</c:formatCode>
                <c:ptCount val="5"/>
                <c:pt idx="0">
                  <c:v>117</c:v>
                </c:pt>
                <c:pt idx="1">
                  <c:v>167.49999999994179</c:v>
                </c:pt>
                <c:pt idx="2">
                  <c:v>215.49999999994179</c:v>
                </c:pt>
                <c:pt idx="3">
                  <c:v>287.49999999994179</c:v>
                </c:pt>
                <c:pt idx="4">
                  <c:v>339</c:v>
                </c:pt>
              </c:numCache>
            </c:numRef>
          </c:xVal>
          <c:yVal>
            <c:numRef>
              <c:f>'Headspace Destructivo capsu (2)'!$N$4:$N$8</c:f>
              <c:numCache>
                <c:formatCode>0.00</c:formatCode>
                <c:ptCount val="5"/>
                <c:pt idx="0">
                  <c:v>20.533333333333335</c:v>
                </c:pt>
                <c:pt idx="1">
                  <c:v>20.533333333333335</c:v>
                </c:pt>
                <c:pt idx="2">
                  <c:v>20.3</c:v>
                </c:pt>
                <c:pt idx="3">
                  <c:v>20.366666666666664</c:v>
                </c:pt>
                <c:pt idx="4">
                  <c:v>20.400000000000002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3-4A8B-AE88-C5DC00F7C53E}"/>
            </c:ext>
          </c:extLst>
        </c:ser>
        <c:ser>
          <c:idx val="3"/>
          <c:order val="3"/>
          <c:tx>
            <c:v>Grupo 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'Headspace Destructivo capsu (2)'!$X$5:$X$7</c:f>
                <c:numCache>
                  <c:formatCode>General</c:formatCode>
                  <c:ptCount val="3"/>
                  <c:pt idx="0">
                    <c:v>8.1649658092772318E-2</c:v>
                  </c:pt>
                  <c:pt idx="1">
                    <c:v>8.1649658092772318E-2</c:v>
                  </c:pt>
                  <c:pt idx="2">
                    <c:v>0.16996731711976029</c:v>
                  </c:pt>
                </c:numCache>
              </c:numRef>
            </c:plus>
            <c:minus>
              <c:numRef>
                <c:f>'Headspace Destructivo capsu (2)'!$X$5:$X$7</c:f>
                <c:numCache>
                  <c:formatCode>General</c:formatCode>
                  <c:ptCount val="3"/>
                  <c:pt idx="0">
                    <c:v>8.1649658092772318E-2</c:v>
                  </c:pt>
                  <c:pt idx="1">
                    <c:v>8.1649658092772318E-2</c:v>
                  </c:pt>
                  <c:pt idx="2">
                    <c:v>0.16996731711976029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(2)'!$B$5:$B$8</c:f>
              <c:numCache>
                <c:formatCode>General</c:formatCode>
                <c:ptCount val="4"/>
                <c:pt idx="0">
                  <c:v>167.49999999994179</c:v>
                </c:pt>
                <c:pt idx="1">
                  <c:v>215.49999999994179</c:v>
                </c:pt>
                <c:pt idx="2">
                  <c:v>287.49999999994179</c:v>
                </c:pt>
                <c:pt idx="3">
                  <c:v>339</c:v>
                </c:pt>
              </c:numCache>
            </c:numRef>
          </c:xVal>
          <c:yVal>
            <c:numRef>
              <c:f>'Headspace Destructivo capsu (2)'!$W$5:$W$8</c:f>
              <c:numCache>
                <c:formatCode>General</c:formatCode>
                <c:ptCount val="4"/>
                <c:pt idx="0">
                  <c:v>20.400000000000002</c:v>
                </c:pt>
                <c:pt idx="1">
                  <c:v>20.399999999999999</c:v>
                </c:pt>
                <c:pt idx="2" formatCode="0.0">
                  <c:v>20.366666666666664</c:v>
                </c:pt>
                <c:pt idx="3" formatCode="0.0">
                  <c:v>20.266666666666666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3-4A8B-AE88-C5DC00F7C53E}"/>
            </c:ext>
          </c:extLst>
        </c:ser>
        <c:ser>
          <c:idx val="4"/>
          <c:order val="4"/>
          <c:tx>
            <c:v>Grupo 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'Headspace Destructivo capsu (2)'!$AC$6:$AC$8</c:f>
                <c:numCache>
                  <c:formatCode>General</c:formatCode>
                  <c:ptCount val="3"/>
                  <c:pt idx="0">
                    <c:v>5.7735026918961346E-2</c:v>
                  </c:pt>
                  <c:pt idx="1">
                    <c:v>0.15275252316519489</c:v>
                  </c:pt>
                  <c:pt idx="2">
                    <c:v>0.10000000000000142</c:v>
                  </c:pt>
                </c:numCache>
              </c:numRef>
            </c:plus>
            <c:minus>
              <c:numRef>
                <c:f>'Headspace Destructivo capsu (2)'!$AC$6:$AC$8</c:f>
                <c:numCache>
                  <c:formatCode>General</c:formatCode>
                  <c:ptCount val="3"/>
                  <c:pt idx="0">
                    <c:v>5.7735026918961346E-2</c:v>
                  </c:pt>
                  <c:pt idx="1">
                    <c:v>0.15275252316519489</c:v>
                  </c:pt>
                  <c:pt idx="2">
                    <c:v>0.10000000000000142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(2)'!$B$6:$B$8</c:f>
              <c:numCache>
                <c:formatCode>General</c:formatCode>
                <c:ptCount val="3"/>
                <c:pt idx="0">
                  <c:v>215.49999999994179</c:v>
                </c:pt>
                <c:pt idx="1">
                  <c:v>287.49999999994179</c:v>
                </c:pt>
                <c:pt idx="2">
                  <c:v>339</c:v>
                </c:pt>
              </c:numCache>
            </c:numRef>
          </c:xVal>
          <c:yVal>
            <c:numRef>
              <c:f>'Headspace Destructivo capsu (2)'!$AB$6:$AB$8</c:f>
              <c:numCache>
                <c:formatCode>General</c:formatCode>
                <c:ptCount val="3"/>
                <c:pt idx="0">
                  <c:v>20.166666666666668</c:v>
                </c:pt>
                <c:pt idx="1">
                  <c:v>20.133333333333333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3-4A8B-AE88-C5DC00F7C53E}"/>
            </c:ext>
          </c:extLst>
        </c:ser>
        <c:ser>
          <c:idx val="5"/>
          <c:order val="5"/>
          <c:tx>
            <c:v>Grupo 5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'Headspace Destructivo capsu (2)'!$AL$7:$AL$8</c:f>
                <c:numCache>
                  <c:formatCode>General</c:formatCode>
                  <c:ptCount val="2"/>
                  <c:pt idx="0">
                    <c:v>0.1527525231651953</c:v>
                  </c:pt>
                  <c:pt idx="1">
                    <c:v>0.11547005383792475</c:v>
                  </c:pt>
                </c:numCache>
              </c:numRef>
            </c:plus>
            <c:minus>
              <c:numRef>
                <c:f>'Headspace Destructivo capsu (2)'!$AL$7:$AL$8</c:f>
                <c:numCache>
                  <c:formatCode>General</c:formatCode>
                  <c:ptCount val="2"/>
                  <c:pt idx="0">
                    <c:v>0.1527525231651953</c:v>
                  </c:pt>
                  <c:pt idx="1">
                    <c:v>0.11547005383792475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(2)'!$B$7:$B$8</c:f>
              <c:numCache>
                <c:formatCode>General</c:formatCode>
                <c:ptCount val="2"/>
                <c:pt idx="0">
                  <c:v>287.49999999994179</c:v>
                </c:pt>
                <c:pt idx="1">
                  <c:v>339</c:v>
                </c:pt>
              </c:numCache>
            </c:numRef>
          </c:xVal>
          <c:yVal>
            <c:numRef>
              <c:f>'Headspace Destructivo capsu (2)'!$AK$7:$AK$8</c:f>
              <c:numCache>
                <c:formatCode>0.00</c:formatCode>
                <c:ptCount val="2"/>
                <c:pt idx="0">
                  <c:v>19.933333333333334</c:v>
                </c:pt>
                <c:pt idx="1">
                  <c:v>19.933333333333334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3-4A8B-AE88-C5DC00F7C53E}"/>
            </c:ext>
          </c:extLst>
        </c:ser>
        <c:ser>
          <c:idx val="6"/>
          <c:order val="6"/>
          <c:tx>
            <c:v>Blanco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'Headspace Destructivo capsu (2)'!$AV$2:$AV$8</c:f>
              <c:numCache>
                <c:formatCode>0.0</c:formatCode>
                <c:ptCount val="7"/>
                <c:pt idx="0">
                  <c:v>20.6</c:v>
                </c:pt>
                <c:pt idx="1">
                  <c:v>20.6</c:v>
                </c:pt>
                <c:pt idx="2">
                  <c:v>20.6</c:v>
                </c:pt>
                <c:pt idx="3">
                  <c:v>20.6</c:v>
                </c:pt>
                <c:pt idx="4">
                  <c:v>20.6</c:v>
                </c:pt>
                <c:pt idx="5">
                  <c:v>20.6</c:v>
                </c:pt>
                <c:pt idx="6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3-4A8B-AE88-C5DC00F7C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  <c:max val="20.650000000000002"/>
          <c:min val="19.6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9.5559414026347558E-2"/>
          <c:y val="0.50143521012646619"/>
          <c:w val="0.17316726408465374"/>
          <c:h val="0.2806122356640365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8262106299212598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Aceite Prueba Destructiva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plus>
            <c:min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('Headspace Destructivo capsu (2)'!$B$2:$B$4,'Headspace Destructivo capsu (2)'!$B$6,'Headspace Destructivo capsu (2)'!$B$7,'Headspace Destructivo capsu (2)'!$B$8)</c:f>
              <c:numCache>
                <c:formatCode>General</c:formatCode>
                <c:ptCount val="6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215.49999999994179</c:v>
                </c:pt>
                <c:pt idx="4">
                  <c:v>287.49999999994179</c:v>
                </c:pt>
                <c:pt idx="5">
                  <c:v>339</c:v>
                </c:pt>
              </c:numCache>
            </c:numRef>
          </c:xVal>
          <c:yVal>
            <c:numRef>
              <c:f>('Headspace Destructivo capsu (2)'!$I$2:$I$3,'Headspace Destructivo capsu (2)'!$R$4,'Headspace Destructivo capsu (2)'!$AF$6,'Headspace Destructivo capsu (2)'!$AN$7,'Headspace Destructivo capsu (2)'!$AN$8)</c:f>
              <c:numCache>
                <c:formatCode>General</c:formatCode>
                <c:ptCount val="6"/>
                <c:pt idx="0">
                  <c:v>20.6</c:v>
                </c:pt>
                <c:pt idx="1">
                  <c:v>19.899999999999999</c:v>
                </c:pt>
                <c:pt idx="2">
                  <c:v>19.149999999999999</c:v>
                </c:pt>
                <c:pt idx="3">
                  <c:v>17.55</c:v>
                </c:pt>
                <c:pt idx="4">
                  <c:v>14.1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1-4E6B-A5E3-B6181B5D8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  <c:max val="20.8"/>
          <c:min val="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3544636252876474"/>
          <c:y val="7.0997282919258137E-2"/>
          <c:w val="0.32454695625389379"/>
          <c:h val="7.8411999577540581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82621062992125982"/>
          <c:h val="0.74350320793234181"/>
        </c:manualLayout>
      </c:layout>
      <c:scatterChart>
        <c:scatterStyle val="lineMarker"/>
        <c:varyColors val="0"/>
        <c:ser>
          <c:idx val="1"/>
          <c:order val="0"/>
          <c:tx>
            <c:v>Capsulas Prueba Destructiva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plus>
            <c:min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('Headspace Destructivo capsu (2)'!$F$2:$F$3,'Headspace Destructivo capsu (2)'!$N$4,'Headspace Destructivo capsu (2)'!$W$5,'Headspace Destructivo capsu (2)'!$AB$6,'Headspace Destructivo capsu (2)'!$AK$7,'Headspace Destructivo capsu (2)'!$AQ$8)</c:f>
              <c:numCache>
                <c:formatCode>General</c:formatCode>
                <c:ptCount val="7"/>
                <c:pt idx="0">
                  <c:v>20.6</c:v>
                </c:pt>
                <c:pt idx="1">
                  <c:v>20.6</c:v>
                </c:pt>
                <c:pt idx="2" formatCode="0.00">
                  <c:v>20.533333333333335</c:v>
                </c:pt>
                <c:pt idx="3">
                  <c:v>20.400000000000002</c:v>
                </c:pt>
                <c:pt idx="4">
                  <c:v>20.166666666666668</c:v>
                </c:pt>
                <c:pt idx="5" formatCode="0.00">
                  <c:v>19.933333333333334</c:v>
                </c:pt>
                <c:pt idx="6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F-49A4-AAA6-1333C3FCF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5189428393403606"/>
          <c:y val="0.67330547795574713"/>
          <c:w val="0.22744015638197984"/>
          <c:h val="0.10526662381223961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5603674540683"/>
          <c:y val="5.0925925925925923E-2"/>
          <c:w val="0.8262106299212598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Aceite Prueba Destructiva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plus>
            <c:minus>
              <c:numRef>
                <c:f>('Headspace Destructivo capsu (2)'!$J$2:$J$3,'Headspace Destructivo capsu (2)'!$S$4,'Headspace Destructivo capsu (2)'!$AG$6)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0.75</c:v>
                  </c:pt>
                  <c:pt idx="3">
                    <c:v>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('Headspace Destructivo capsu (2)'!$B$2:$B$4,'Headspace Destructivo capsu (2)'!$B$6,'Headspace Destructivo capsu (2)'!$B$7,'Headspace Destructivo capsu (2)'!$B$8)</c:f>
              <c:numCache>
                <c:formatCode>General</c:formatCode>
                <c:ptCount val="6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215.49999999994179</c:v>
                </c:pt>
                <c:pt idx="4">
                  <c:v>287.49999999994179</c:v>
                </c:pt>
                <c:pt idx="5">
                  <c:v>339</c:v>
                </c:pt>
              </c:numCache>
            </c:numRef>
          </c:xVal>
          <c:yVal>
            <c:numRef>
              <c:f>('Headspace Destructivo capsu (2)'!$I$2:$I$3,'Headspace Destructivo capsu (2)'!$R$4,'Headspace Destructivo capsu (2)'!$AF$6,'Headspace Destructivo capsu (2)'!$AN$7,'Headspace Destructivo capsu (2)'!$AN$8)</c:f>
              <c:numCache>
                <c:formatCode>General</c:formatCode>
                <c:ptCount val="6"/>
                <c:pt idx="0">
                  <c:v>20.6</c:v>
                </c:pt>
                <c:pt idx="1">
                  <c:v>19.899999999999999</c:v>
                </c:pt>
                <c:pt idx="2">
                  <c:v>19.149999999999999</c:v>
                </c:pt>
                <c:pt idx="3">
                  <c:v>17.55</c:v>
                </c:pt>
                <c:pt idx="4">
                  <c:v>14.1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3D-4003-816A-41DAEC2FD505}"/>
            </c:ext>
          </c:extLst>
        </c:ser>
        <c:ser>
          <c:idx val="1"/>
          <c:order val="1"/>
          <c:tx>
            <c:v>Cápsulas Prueba Destructiva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plus>
            <c:minus>
              <c:numRef>
                <c:f>('Headspace Destructivo capsu (2)'!$G$2:$G$3,'Headspace Destructivo capsu (2)'!$O$4,'Headspace Destructivo capsu (2)'!$X$5,'Headspace Destructivo capsu (2)'!$AC$6,'Headspace Destructivo capsu (2)'!$AL$7,'Headspace Destructivo capsu (2)'!$AU$8)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9.4280904158207682E-2</c:v>
                  </c:pt>
                  <c:pt idx="3">
                    <c:v>8.1649658092772318E-2</c:v>
                  </c:pt>
                  <c:pt idx="4">
                    <c:v>5.7735026918961346E-2</c:v>
                  </c:pt>
                  <c:pt idx="5">
                    <c:v>0.1527525231651953</c:v>
                  </c:pt>
                  <c:pt idx="6">
                    <c:v>0.1247219128924649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'Headspace Destructivo capsu (2)'!$B$2:$B$8</c:f>
              <c:numCache>
                <c:formatCode>General</c:formatCode>
                <c:ptCount val="7"/>
                <c:pt idx="0">
                  <c:v>0</c:v>
                </c:pt>
                <c:pt idx="1">
                  <c:v>48</c:v>
                </c:pt>
                <c:pt idx="2">
                  <c:v>117</c:v>
                </c:pt>
                <c:pt idx="3">
                  <c:v>167.49999999994179</c:v>
                </c:pt>
                <c:pt idx="4">
                  <c:v>215.49999999994179</c:v>
                </c:pt>
                <c:pt idx="5">
                  <c:v>287.49999999994179</c:v>
                </c:pt>
                <c:pt idx="6">
                  <c:v>339</c:v>
                </c:pt>
              </c:numCache>
            </c:numRef>
          </c:xVal>
          <c:yVal>
            <c:numRef>
              <c:f>('Headspace Destructivo capsu (2)'!$F$2:$F$3,'Headspace Destructivo capsu (2)'!$N$4,'Headspace Destructivo capsu (2)'!$W$5,'Headspace Destructivo capsu (2)'!$AB$6,'Headspace Destructivo capsu (2)'!$AK$7,'Headspace Destructivo capsu (2)'!$AQ$8)</c:f>
              <c:numCache>
                <c:formatCode>General</c:formatCode>
                <c:ptCount val="7"/>
                <c:pt idx="0">
                  <c:v>20.6</c:v>
                </c:pt>
                <c:pt idx="1">
                  <c:v>20.6</c:v>
                </c:pt>
                <c:pt idx="2" formatCode="0.00">
                  <c:v>20.533333333333335</c:v>
                </c:pt>
                <c:pt idx="3">
                  <c:v>20.400000000000002</c:v>
                </c:pt>
                <c:pt idx="4">
                  <c:v>20.166666666666668</c:v>
                </c:pt>
                <c:pt idx="5" formatCode="0.00">
                  <c:v>19.933333333333334</c:v>
                </c:pt>
                <c:pt idx="6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3D-4003-816A-41DAEC2FD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379951"/>
        <c:axId val="684334191"/>
      </c:scatterChart>
      <c:valAx>
        <c:axId val="1191379951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84334191"/>
        <c:crosses val="autoZero"/>
        <c:crossBetween val="midCat"/>
      </c:valAx>
      <c:valAx>
        <c:axId val="684334191"/>
        <c:scaling>
          <c:orientation val="minMax"/>
          <c:max val="21"/>
          <c:min val="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% Oxígeno en espacio de cabeza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1379951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15189428393403606"/>
          <c:y val="0.65028733410020201"/>
          <c:w val="0.28689327198271153"/>
          <c:h val="0.12828476766778474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1050119</xdr:colOff>
      <xdr:row>8</xdr:row>
      <xdr:rowOff>136432</xdr:rowOff>
    </xdr:from>
    <xdr:to>
      <xdr:col>9</xdr:col>
      <xdr:colOff>388825</xdr:colOff>
      <xdr:row>29</xdr:row>
      <xdr:rowOff>167142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DEE0E4-B2F8-4018-B454-03344AE2F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779608</xdr:colOff>
      <xdr:row>28</xdr:row>
      <xdr:rowOff>39247</xdr:rowOff>
    </xdr:from>
    <xdr:to>
      <xdr:col>9</xdr:col>
      <xdr:colOff>541855</xdr:colOff>
      <xdr:row>50</xdr:row>
      <xdr:rowOff>74734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244824-8364-4D22-84A7-12D5E5E7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567196</xdr:colOff>
      <xdr:row>9</xdr:row>
      <xdr:rowOff>171205</xdr:rowOff>
    </xdr:from>
    <xdr:to>
      <xdr:col>26</xdr:col>
      <xdr:colOff>44650</xdr:colOff>
      <xdr:row>28</xdr:row>
      <xdr:rowOff>30445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D586EB-3011-4EA3-B679-8D3932CEF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19045</xdr:colOff>
      <xdr:row>28</xdr:row>
      <xdr:rowOff>99504</xdr:rowOff>
    </xdr:from>
    <xdr:to>
      <xdr:col>17</xdr:col>
      <xdr:colOff>389206</xdr:colOff>
      <xdr:row>46</xdr:row>
      <xdr:rowOff>166890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112949B7-DFC3-42F6-8B8A-237C6FD35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85827</xdr:colOff>
      <xdr:row>9</xdr:row>
      <xdr:rowOff>131119</xdr:rowOff>
    </xdr:from>
    <xdr:to>
      <xdr:col>17</xdr:col>
      <xdr:colOff>333387</xdr:colOff>
      <xdr:row>27</xdr:row>
      <xdr:rowOff>158466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BF4C5-8D08-4CA6-881B-F5E6F8F04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126358</xdr:colOff>
      <xdr:row>44</xdr:row>
      <xdr:rowOff>151995</xdr:rowOff>
    </xdr:from>
    <xdr:to>
      <xdr:col>17</xdr:col>
      <xdr:colOff>373918</xdr:colOff>
      <xdr:row>62</xdr:row>
      <xdr:rowOff>179342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0F3F00-D7F7-4444-9CEC-10308D7C6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men%20Head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ueba 1 - Con Succión"/>
      <sheetName val="Prueba 2 - Sin succión"/>
      <sheetName val="Prueba 3 - N2"/>
      <sheetName val="Prueba 4 - Película"/>
      <sheetName val="Miscelaneo "/>
      <sheetName val="Hoja1"/>
      <sheetName val="Hoja2"/>
      <sheetName val="Headspace Bolsa"/>
      <sheetName val="Headspace Bolsa 2"/>
      <sheetName val="Hoja3"/>
      <sheetName val="Headspace Destructivo Nitrogeno"/>
      <sheetName val="Headspace Destructivo capsulas "/>
      <sheetName val="Headspace Destructivo capsu (2)"/>
      <sheetName val="Tabla_datos"/>
      <sheetName val="Tabla_datos_capsulas"/>
      <sheetName val="Headspace Pelicu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8">
          <cell r="B8">
            <v>0</v>
          </cell>
          <cell r="AC8">
            <v>20.6</v>
          </cell>
          <cell r="AD8">
            <v>20.6</v>
          </cell>
        </row>
        <row r="9">
          <cell r="B9">
            <v>94.5</v>
          </cell>
          <cell r="AC9">
            <v>20.566666666666666</v>
          </cell>
          <cell r="AD9">
            <v>20.400000000000002</v>
          </cell>
        </row>
        <row r="10">
          <cell r="B10">
            <v>120</v>
          </cell>
          <cell r="AC10">
            <v>20.6</v>
          </cell>
          <cell r="AD10">
            <v>20.5</v>
          </cell>
        </row>
        <row r="11">
          <cell r="B11">
            <v>167.49999999994179</v>
          </cell>
          <cell r="AC11">
            <v>20.6</v>
          </cell>
          <cell r="AD11">
            <v>20.5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14A4B-F5E0-44D2-A648-1BFBD2BA90D4}">
  <dimension ref="A1:BI19"/>
  <sheetViews>
    <sheetView topLeftCell="D1" zoomScale="94" zoomScaleNormal="85" workbookViewId="0">
      <selection activeCell="B2" sqref="B2:B8"/>
    </sheetView>
  </sheetViews>
  <sheetFormatPr baseColWidth="10" defaultColWidth="10.73046875" defaultRowHeight="14.25" x14ac:dyDescent="0.45"/>
  <cols>
    <col min="1" max="1" width="16.265625" bestFit="1" customWidth="1"/>
    <col min="53" max="57" width="10.73046875" customWidth="1"/>
    <col min="61" max="61" width="12" bestFit="1" customWidth="1"/>
  </cols>
  <sheetData>
    <row r="1" spans="1:61" x14ac:dyDescent="0.45">
      <c r="A1" s="5"/>
      <c r="B1" s="5" t="s">
        <v>45</v>
      </c>
      <c r="C1" s="5" t="s">
        <v>44</v>
      </c>
      <c r="D1" s="5" t="s">
        <v>43</v>
      </c>
      <c r="E1" s="5" t="s">
        <v>42</v>
      </c>
      <c r="F1" s="5" t="s">
        <v>22</v>
      </c>
      <c r="G1" s="5" t="s">
        <v>21</v>
      </c>
      <c r="H1" s="5" t="s">
        <v>41</v>
      </c>
      <c r="I1" s="5" t="s">
        <v>7</v>
      </c>
      <c r="J1" s="5" t="s">
        <v>21</v>
      </c>
      <c r="K1" s="5" t="s">
        <v>40</v>
      </c>
      <c r="L1" s="5" t="s">
        <v>39</v>
      </c>
      <c r="M1" s="5" t="s">
        <v>38</v>
      </c>
      <c r="N1" s="5" t="s">
        <v>22</v>
      </c>
      <c r="O1" s="5" t="s">
        <v>21</v>
      </c>
      <c r="P1" s="5" t="s">
        <v>6</v>
      </c>
      <c r="Q1" s="5" t="s">
        <v>5</v>
      </c>
      <c r="R1" s="5" t="s">
        <v>22</v>
      </c>
      <c r="S1" s="5" t="s">
        <v>26</v>
      </c>
      <c r="T1" s="5" t="s">
        <v>37</v>
      </c>
      <c r="U1" s="5" t="s">
        <v>36</v>
      </c>
      <c r="V1" s="5" t="s">
        <v>35</v>
      </c>
      <c r="W1" s="5" t="s">
        <v>22</v>
      </c>
      <c r="X1" s="5" t="s">
        <v>26</v>
      </c>
      <c r="Y1" s="5" t="s">
        <v>34</v>
      </c>
      <c r="Z1" s="5" t="s">
        <v>33</v>
      </c>
      <c r="AA1" s="5" t="s">
        <v>32</v>
      </c>
      <c r="AB1" s="5" t="s">
        <v>27</v>
      </c>
      <c r="AC1" s="5" t="s">
        <v>28</v>
      </c>
      <c r="AD1" s="5" t="s">
        <v>4</v>
      </c>
      <c r="AE1" s="5" t="s">
        <v>3</v>
      </c>
      <c r="AF1" s="5" t="s">
        <v>27</v>
      </c>
      <c r="AG1" s="5" t="s">
        <v>21</v>
      </c>
      <c r="AH1" s="5" t="s">
        <v>31</v>
      </c>
      <c r="AI1" s="5" t="s">
        <v>30</v>
      </c>
      <c r="AJ1" s="5" t="s">
        <v>29</v>
      </c>
      <c r="AK1" s="5" t="s">
        <v>27</v>
      </c>
      <c r="AL1" s="5" t="s">
        <v>28</v>
      </c>
      <c r="AM1" s="5" t="s">
        <v>2</v>
      </c>
      <c r="AN1" s="5" t="s">
        <v>0</v>
      </c>
      <c r="AO1" s="5" t="s">
        <v>27</v>
      </c>
      <c r="AP1" s="5" t="s">
        <v>26</v>
      </c>
      <c r="AQ1" s="5" t="s">
        <v>25</v>
      </c>
      <c r="AR1" s="5" t="s">
        <v>24</v>
      </c>
      <c r="AS1" s="5" t="s">
        <v>23</v>
      </c>
      <c r="AT1" s="5" t="s">
        <v>22</v>
      </c>
      <c r="AU1" s="5" t="s">
        <v>21</v>
      </c>
      <c r="AV1" s="5" t="s">
        <v>20</v>
      </c>
      <c r="AW1" s="5" t="s">
        <v>19</v>
      </c>
      <c r="AX1" s="5" t="s">
        <v>18</v>
      </c>
      <c r="AY1" s="5" t="s">
        <v>17</v>
      </c>
      <c r="AZ1" s="5" t="s">
        <v>16</v>
      </c>
      <c r="BA1" s="5" t="s">
        <v>15</v>
      </c>
      <c r="BB1" s="5" t="s">
        <v>14</v>
      </c>
      <c r="BC1" s="5" t="s">
        <v>13</v>
      </c>
      <c r="BD1" s="5" t="s">
        <v>12</v>
      </c>
      <c r="BE1" s="5" t="s">
        <v>11</v>
      </c>
      <c r="BF1" s="5" t="s">
        <v>10</v>
      </c>
      <c r="BG1" s="5" t="s">
        <v>9</v>
      </c>
      <c r="BI1" t="s">
        <v>8</v>
      </c>
    </row>
    <row r="2" spans="1:61" x14ac:dyDescent="0.45">
      <c r="A2" s="8">
        <v>44167.5</v>
      </c>
      <c r="B2" s="5">
        <v>0</v>
      </c>
      <c r="C2" s="5">
        <v>20.6</v>
      </c>
      <c r="D2" s="5">
        <v>20.6</v>
      </c>
      <c r="E2" s="5">
        <v>20.6</v>
      </c>
      <c r="F2" s="5">
        <f t="shared" ref="F2:F8" si="0">AVERAGE(C2:E2)</f>
        <v>20.6</v>
      </c>
      <c r="G2" s="5">
        <f t="shared" ref="G2:G8" si="1">_xlfn.STDEV.P(C2:E2)</f>
        <v>0</v>
      </c>
      <c r="H2" s="5" t="s">
        <v>1</v>
      </c>
      <c r="I2" s="5">
        <v>20.6</v>
      </c>
      <c r="J2" s="5">
        <v>0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  <c r="AB2" s="5" t="s">
        <v>1</v>
      </c>
      <c r="AC2" s="5"/>
      <c r="AD2" s="5" t="s">
        <v>1</v>
      </c>
      <c r="AE2" s="5" t="s">
        <v>1</v>
      </c>
      <c r="AF2" s="5" t="s">
        <v>1</v>
      </c>
      <c r="AG2" s="5" t="s">
        <v>1</v>
      </c>
      <c r="AH2" s="5" t="s">
        <v>1</v>
      </c>
      <c r="AI2" s="5" t="s">
        <v>1</v>
      </c>
      <c r="AJ2" s="5" t="s">
        <v>1</v>
      </c>
      <c r="AK2" s="5" t="s">
        <v>1</v>
      </c>
      <c r="AL2" s="5" t="s">
        <v>1</v>
      </c>
      <c r="AM2" s="5" t="s">
        <v>1</v>
      </c>
      <c r="AN2" s="5" t="s">
        <v>1</v>
      </c>
      <c r="AO2" s="5"/>
      <c r="AP2" s="5"/>
      <c r="AQ2" s="5" t="s">
        <v>1</v>
      </c>
      <c r="AR2" s="5" t="s">
        <v>1</v>
      </c>
      <c r="AS2" s="5" t="s">
        <v>1</v>
      </c>
      <c r="AT2" s="5" t="s">
        <v>1</v>
      </c>
      <c r="AU2" s="5" t="s">
        <v>1</v>
      </c>
      <c r="AV2" s="2">
        <v>20.6</v>
      </c>
      <c r="AW2" s="2">
        <v>20.6</v>
      </c>
      <c r="AX2" s="5" t="s">
        <v>1</v>
      </c>
      <c r="AY2" s="5" t="s">
        <v>1</v>
      </c>
      <c r="AZ2" s="5" t="s">
        <v>1</v>
      </c>
      <c r="BA2" s="5" t="s">
        <v>1</v>
      </c>
      <c r="BB2" s="5" t="s">
        <v>1</v>
      </c>
      <c r="BC2" s="5" t="s">
        <v>1</v>
      </c>
      <c r="BD2" s="5" t="s">
        <v>1</v>
      </c>
      <c r="BE2" s="5" t="s">
        <v>1</v>
      </c>
      <c r="BF2" s="5" t="s">
        <v>1</v>
      </c>
      <c r="BG2" s="5" t="s">
        <v>1</v>
      </c>
      <c r="BH2" t="s">
        <v>7</v>
      </c>
      <c r="BI2">
        <v>89</v>
      </c>
    </row>
    <row r="3" spans="1:61" x14ac:dyDescent="0.45">
      <c r="A3" s="8">
        <v>44169.5</v>
      </c>
      <c r="B3" s="5">
        <f t="shared" ref="B3:B8" si="2">(A3-$A$2)*24</f>
        <v>48</v>
      </c>
      <c r="C3" s="5">
        <v>20.6</v>
      </c>
      <c r="D3" s="5">
        <v>20.6</v>
      </c>
      <c r="E3" s="5">
        <v>20.6</v>
      </c>
      <c r="F3" s="5">
        <f t="shared" si="0"/>
        <v>20.6</v>
      </c>
      <c r="G3" s="5">
        <f t="shared" si="1"/>
        <v>0</v>
      </c>
      <c r="H3" s="5" t="s">
        <v>1</v>
      </c>
      <c r="I3" s="5">
        <v>19.899999999999999</v>
      </c>
      <c r="J3" s="5">
        <v>0</v>
      </c>
      <c r="K3" s="5" t="s">
        <v>1</v>
      </c>
      <c r="L3" s="5" t="s">
        <v>1</v>
      </c>
      <c r="M3" s="5" t="s">
        <v>1</v>
      </c>
      <c r="N3" s="5" t="s">
        <v>1</v>
      </c>
      <c r="O3" s="5" t="s">
        <v>1</v>
      </c>
      <c r="P3" s="5" t="s">
        <v>1</v>
      </c>
      <c r="Q3" s="5" t="s">
        <v>1</v>
      </c>
      <c r="R3" s="5" t="s">
        <v>1</v>
      </c>
      <c r="S3" s="5" t="s">
        <v>1</v>
      </c>
      <c r="T3" s="5" t="s">
        <v>1</v>
      </c>
      <c r="U3" s="5" t="s">
        <v>1</v>
      </c>
      <c r="V3" s="5" t="s">
        <v>1</v>
      </c>
      <c r="W3" s="5" t="s">
        <v>1</v>
      </c>
      <c r="X3" s="5" t="s">
        <v>1</v>
      </c>
      <c r="Y3" s="5" t="s">
        <v>1</v>
      </c>
      <c r="Z3" s="5" t="s">
        <v>1</v>
      </c>
      <c r="AA3" s="5" t="s">
        <v>1</v>
      </c>
      <c r="AB3" s="5" t="s">
        <v>1</v>
      </c>
      <c r="AC3" s="5"/>
      <c r="AD3" s="5" t="s">
        <v>1</v>
      </c>
      <c r="AE3" s="5" t="s">
        <v>1</v>
      </c>
      <c r="AF3" s="5" t="s">
        <v>1</v>
      </c>
      <c r="AG3" s="5" t="s">
        <v>1</v>
      </c>
      <c r="AH3" s="5" t="s">
        <v>1</v>
      </c>
      <c r="AI3" s="5" t="s">
        <v>1</v>
      </c>
      <c r="AJ3" s="5" t="s">
        <v>1</v>
      </c>
      <c r="AK3" s="5" t="s">
        <v>1</v>
      </c>
      <c r="AL3" s="5" t="s">
        <v>1</v>
      </c>
      <c r="AM3" s="5" t="s">
        <v>1</v>
      </c>
      <c r="AN3" s="5" t="s">
        <v>1</v>
      </c>
      <c r="AO3" s="5"/>
      <c r="AP3" s="5"/>
      <c r="AQ3" s="5" t="s">
        <v>1</v>
      </c>
      <c r="AR3" s="5" t="s">
        <v>1</v>
      </c>
      <c r="AS3" s="5" t="s">
        <v>1</v>
      </c>
      <c r="AT3" s="5" t="s">
        <v>1</v>
      </c>
      <c r="AU3" s="5" t="s">
        <v>1</v>
      </c>
      <c r="AV3" s="2">
        <v>20.6</v>
      </c>
      <c r="AW3" s="2">
        <v>20.6</v>
      </c>
      <c r="AX3" s="2" t="s">
        <v>1</v>
      </c>
      <c r="AY3" s="2" t="s">
        <v>1</v>
      </c>
      <c r="AZ3" s="5" t="s">
        <v>1</v>
      </c>
      <c r="BA3" s="5" t="s">
        <v>1</v>
      </c>
      <c r="BB3" s="2" t="s">
        <v>1</v>
      </c>
      <c r="BC3" s="2" t="s">
        <v>1</v>
      </c>
      <c r="BD3" s="5" t="s">
        <v>1</v>
      </c>
      <c r="BE3" s="5" t="s">
        <v>1</v>
      </c>
      <c r="BF3" s="2" t="s">
        <v>1</v>
      </c>
      <c r="BG3" s="2" t="s">
        <v>1</v>
      </c>
      <c r="BH3" t="s">
        <v>6</v>
      </c>
      <c r="BI3">
        <v>120</v>
      </c>
    </row>
    <row r="4" spans="1:61" x14ac:dyDescent="0.45">
      <c r="A4" s="8">
        <v>44172.375</v>
      </c>
      <c r="B4" s="5">
        <f t="shared" si="2"/>
        <v>117</v>
      </c>
      <c r="C4" s="5">
        <v>20.5</v>
      </c>
      <c r="D4" s="5">
        <v>20.399999999999999</v>
      </c>
      <c r="E4" s="5">
        <v>20.5</v>
      </c>
      <c r="F4" s="3">
        <f t="shared" si="0"/>
        <v>20.466666666666665</v>
      </c>
      <c r="G4" s="5">
        <f t="shared" si="1"/>
        <v>4.7140452079103841E-2</v>
      </c>
      <c r="H4" s="5" t="s">
        <v>1</v>
      </c>
      <c r="I4" s="5">
        <v>19.899999999999999</v>
      </c>
      <c r="J4" s="5">
        <v>0</v>
      </c>
      <c r="K4" s="5">
        <v>20.6</v>
      </c>
      <c r="L4" s="5">
        <v>20.6</v>
      </c>
      <c r="M4" s="5">
        <v>20.399999999999999</v>
      </c>
      <c r="N4" s="4">
        <f>AVERAGE(K4:M4)</f>
        <v>20.533333333333335</v>
      </c>
      <c r="O4" s="5">
        <f>_xlfn.STDEV.P(K4:M4)</f>
        <v>9.4280904158207682E-2</v>
      </c>
      <c r="P4" s="5">
        <v>19.899999999999999</v>
      </c>
      <c r="Q4" s="5">
        <v>18.399999999999999</v>
      </c>
      <c r="R4" s="5">
        <f>AVERAGE(P4:Q4)</f>
        <v>19.149999999999999</v>
      </c>
      <c r="S4" s="5">
        <f>_xlfn.STDEV.P(P4:Q4)</f>
        <v>0.75</v>
      </c>
      <c r="T4" s="5" t="s">
        <v>1</v>
      </c>
      <c r="U4" s="5" t="s">
        <v>1</v>
      </c>
      <c r="V4" s="5" t="s">
        <v>1</v>
      </c>
      <c r="W4" s="4" t="s">
        <v>1</v>
      </c>
      <c r="X4" s="4" t="s">
        <v>1</v>
      </c>
      <c r="Y4" s="5" t="s">
        <v>1</v>
      </c>
      <c r="Z4" s="5" t="s">
        <v>1</v>
      </c>
      <c r="AA4" s="5" t="s">
        <v>1</v>
      </c>
      <c r="AB4" s="5" t="s">
        <v>1</v>
      </c>
      <c r="AC4" s="5"/>
      <c r="AD4" s="5" t="s">
        <v>1</v>
      </c>
      <c r="AE4" s="5" t="s">
        <v>1</v>
      </c>
      <c r="AF4" s="5" t="s">
        <v>1</v>
      </c>
      <c r="AG4" s="5" t="s">
        <v>1</v>
      </c>
      <c r="AH4" s="5" t="s">
        <v>1</v>
      </c>
      <c r="AI4" s="5" t="s">
        <v>1</v>
      </c>
      <c r="AJ4" s="5" t="s">
        <v>1</v>
      </c>
      <c r="AK4" s="5" t="s">
        <v>1</v>
      </c>
      <c r="AL4" s="5" t="s">
        <v>1</v>
      </c>
      <c r="AM4" s="5" t="s">
        <v>1</v>
      </c>
      <c r="AN4" s="5" t="s">
        <v>1</v>
      </c>
      <c r="AO4" s="5"/>
      <c r="AP4" s="5"/>
      <c r="AQ4" s="5" t="s">
        <v>1</v>
      </c>
      <c r="AR4" s="5" t="s">
        <v>1</v>
      </c>
      <c r="AS4" s="5" t="s">
        <v>1</v>
      </c>
      <c r="AT4" s="5" t="s">
        <v>1</v>
      </c>
      <c r="AU4" s="5" t="s">
        <v>1</v>
      </c>
      <c r="AV4" s="2">
        <v>20.6</v>
      </c>
      <c r="AW4" s="2">
        <v>20.6</v>
      </c>
      <c r="AX4" s="2">
        <v>20.6</v>
      </c>
      <c r="AY4" s="2">
        <v>20.6</v>
      </c>
      <c r="AZ4" s="5" t="s">
        <v>1</v>
      </c>
      <c r="BA4" s="5" t="s">
        <v>1</v>
      </c>
      <c r="BB4" s="5" t="s">
        <v>1</v>
      </c>
      <c r="BC4" s="5" t="s">
        <v>1</v>
      </c>
      <c r="BD4" s="5" t="s">
        <v>1</v>
      </c>
      <c r="BE4" s="5" t="s">
        <v>1</v>
      </c>
      <c r="BF4" s="5" t="s">
        <v>1</v>
      </c>
      <c r="BG4" s="5" t="s">
        <v>1</v>
      </c>
      <c r="BH4" t="s">
        <v>5</v>
      </c>
      <c r="BI4">
        <f>60+50</f>
        <v>110</v>
      </c>
    </row>
    <row r="5" spans="1:61" x14ac:dyDescent="0.45">
      <c r="A5" s="8">
        <v>44174.479166666664</v>
      </c>
      <c r="B5" s="5">
        <f t="shared" si="2"/>
        <v>167.49999999994179</v>
      </c>
      <c r="C5" s="5">
        <v>20.399999999999999</v>
      </c>
      <c r="D5" s="5">
        <v>20.3</v>
      </c>
      <c r="E5" s="5">
        <v>20.399999999999999</v>
      </c>
      <c r="F5" s="3">
        <f t="shared" si="0"/>
        <v>20.366666666666667</v>
      </c>
      <c r="G5" s="5">
        <f t="shared" si="1"/>
        <v>4.7140452079102169E-2</v>
      </c>
      <c r="H5" s="5" t="s">
        <v>1</v>
      </c>
      <c r="I5" s="5">
        <v>20.100000000000001</v>
      </c>
      <c r="J5" s="5">
        <v>0</v>
      </c>
      <c r="K5" s="5">
        <v>20.6</v>
      </c>
      <c r="L5" s="5">
        <v>20.6</v>
      </c>
      <c r="M5" s="5">
        <v>20.399999999999999</v>
      </c>
      <c r="N5" s="4">
        <f>AVERAGE(K5:M5)</f>
        <v>20.533333333333335</v>
      </c>
      <c r="O5" s="5">
        <f>_xlfn.STDEV.P(K5:M5)</f>
        <v>9.4280904158207682E-2</v>
      </c>
      <c r="P5" s="5">
        <v>20.6</v>
      </c>
      <c r="Q5" s="5">
        <v>20.100000000000001</v>
      </c>
      <c r="R5" s="5">
        <f>AVERAGE(P5:Q5)</f>
        <v>20.350000000000001</v>
      </c>
      <c r="S5" s="5">
        <f>_xlfn.STDEV.P(P5:Q5)</f>
        <v>0.25</v>
      </c>
      <c r="T5">
        <v>20.399999999999999</v>
      </c>
      <c r="U5">
        <v>20.5</v>
      </c>
      <c r="V5">
        <v>20.3</v>
      </c>
      <c r="W5">
        <f>AVERAGE(T5:V5)</f>
        <v>20.400000000000002</v>
      </c>
      <c r="X5">
        <f>_xlfn.STDEV.P(T5:V5)</f>
        <v>8.1649658092772318E-2</v>
      </c>
      <c r="Y5" s="5" t="s">
        <v>1</v>
      </c>
      <c r="Z5" s="5" t="s">
        <v>1</v>
      </c>
      <c r="AA5" s="5" t="s">
        <v>1</v>
      </c>
      <c r="AB5" t="s">
        <v>1</v>
      </c>
      <c r="AD5" s="5" t="s">
        <v>1</v>
      </c>
      <c r="AE5" s="5" t="s">
        <v>1</v>
      </c>
      <c r="AF5" s="5" t="s">
        <v>1</v>
      </c>
      <c r="AG5" s="5" t="s">
        <v>1</v>
      </c>
      <c r="AH5" s="5" t="s">
        <v>1</v>
      </c>
      <c r="AI5" s="5" t="s">
        <v>1</v>
      </c>
      <c r="AJ5" s="5" t="s">
        <v>1</v>
      </c>
      <c r="AK5" s="5" t="s">
        <v>1</v>
      </c>
      <c r="AL5" s="5" t="s">
        <v>1</v>
      </c>
      <c r="AM5" s="5" t="s">
        <v>1</v>
      </c>
      <c r="AN5" s="5" t="s">
        <v>1</v>
      </c>
      <c r="AO5" s="5"/>
      <c r="AP5" s="5"/>
      <c r="AQ5" s="5" t="s">
        <v>1</v>
      </c>
      <c r="AR5" s="5" t="s">
        <v>1</v>
      </c>
      <c r="AS5" s="5" t="s">
        <v>1</v>
      </c>
      <c r="AT5" s="5" t="s">
        <v>1</v>
      </c>
      <c r="AU5" s="5" t="s">
        <v>1</v>
      </c>
      <c r="AV5" s="2">
        <v>20.6</v>
      </c>
      <c r="AW5" s="2">
        <v>20.6</v>
      </c>
      <c r="AX5" s="2">
        <v>20.6</v>
      </c>
      <c r="AY5" s="2">
        <v>20.6</v>
      </c>
      <c r="AZ5" s="2">
        <v>20.6</v>
      </c>
      <c r="BA5" s="2">
        <v>20.6</v>
      </c>
      <c r="BB5" s="5" t="s">
        <v>1</v>
      </c>
      <c r="BC5" s="5" t="s">
        <v>1</v>
      </c>
      <c r="BD5" s="5" t="s">
        <v>1</v>
      </c>
      <c r="BE5" s="5" t="s">
        <v>1</v>
      </c>
      <c r="BF5" s="5" t="s">
        <v>1</v>
      </c>
      <c r="BG5" s="5" t="s">
        <v>1</v>
      </c>
      <c r="BH5" t="s">
        <v>4</v>
      </c>
      <c r="BI5">
        <f>60+40</f>
        <v>100</v>
      </c>
    </row>
    <row r="6" spans="1:61" x14ac:dyDescent="0.45">
      <c r="A6" s="7">
        <v>44176.479166666664</v>
      </c>
      <c r="B6" s="5">
        <f t="shared" si="2"/>
        <v>215.49999999994179</v>
      </c>
      <c r="C6" s="5">
        <v>20.2</v>
      </c>
      <c r="D6" s="5">
        <v>20</v>
      </c>
      <c r="E6" s="5">
        <v>20.3</v>
      </c>
      <c r="F6" s="3">
        <f t="shared" si="0"/>
        <v>20.166666666666668</v>
      </c>
      <c r="G6" s="5">
        <f t="shared" si="1"/>
        <v>0.12472191289246491</v>
      </c>
      <c r="H6" s="5" t="s">
        <v>1</v>
      </c>
      <c r="I6" s="5">
        <v>20</v>
      </c>
      <c r="J6" s="5">
        <v>0</v>
      </c>
      <c r="K6" s="5">
        <v>20.399999999999999</v>
      </c>
      <c r="L6" s="5">
        <v>20.3</v>
      </c>
      <c r="M6" s="5">
        <v>20.2</v>
      </c>
      <c r="N6" s="4">
        <f>AVERAGE(K6:M6)</f>
        <v>20.3</v>
      </c>
      <c r="O6" s="5">
        <f>_xlfn.STDEV.P(K6:M6)</f>
        <v>8.1649658092772318E-2</v>
      </c>
      <c r="P6" s="5">
        <v>20.6</v>
      </c>
      <c r="Q6" s="5">
        <v>19.8</v>
      </c>
      <c r="R6" s="5">
        <f>AVERAGE(P6:Q6)</f>
        <v>20.200000000000003</v>
      </c>
      <c r="S6" s="5">
        <f>_xlfn.STDEV.P(P6:Q6)</f>
        <v>0.40000000000000036</v>
      </c>
      <c r="T6">
        <v>20.3</v>
      </c>
      <c r="U6">
        <v>20.5</v>
      </c>
      <c r="V6">
        <v>20.399999999999999</v>
      </c>
      <c r="W6">
        <f>AVERAGE(T6:V6)</f>
        <v>20.399999999999999</v>
      </c>
      <c r="X6">
        <f>_xlfn.STDEV.P(T6:V6)</f>
        <v>8.1649658092772318E-2</v>
      </c>
      <c r="Y6" s="5">
        <v>20.100000000000001</v>
      </c>
      <c r="Z6" s="5">
        <v>20.2</v>
      </c>
      <c r="AA6" s="5">
        <v>20.2</v>
      </c>
      <c r="AB6">
        <f>AVERAGE(Y6:AA6)</f>
        <v>20.166666666666668</v>
      </c>
      <c r="AC6">
        <f>_xlfn.STDEV.S(Y6:AA6)</f>
        <v>5.7735026918961346E-2</v>
      </c>
      <c r="AD6" s="5">
        <v>18.3</v>
      </c>
      <c r="AE6" s="5">
        <v>16.8</v>
      </c>
      <c r="AF6" s="5">
        <f>AVERAGE(AD6:AE6)</f>
        <v>17.55</v>
      </c>
      <c r="AG6" s="5">
        <f>_xlfn.STDEV.P(AD6:AE6)</f>
        <v>0.75</v>
      </c>
      <c r="AH6" s="5" t="s">
        <v>1</v>
      </c>
      <c r="AI6" s="5" t="s">
        <v>1</v>
      </c>
      <c r="AJ6" s="5" t="s">
        <v>1</v>
      </c>
      <c r="AK6" s="5" t="s">
        <v>1</v>
      </c>
      <c r="AL6" s="5" t="s">
        <v>1</v>
      </c>
      <c r="AM6" s="5" t="s">
        <v>1</v>
      </c>
      <c r="AN6" s="5" t="s">
        <v>1</v>
      </c>
      <c r="AO6" s="5"/>
      <c r="AP6" s="5"/>
      <c r="AQ6" s="5" t="s">
        <v>1</v>
      </c>
      <c r="AR6" s="5" t="s">
        <v>1</v>
      </c>
      <c r="AS6" s="5" t="s">
        <v>1</v>
      </c>
      <c r="AT6" s="5" t="s">
        <v>1</v>
      </c>
      <c r="AU6" s="5" t="s">
        <v>1</v>
      </c>
      <c r="AV6" s="2">
        <v>20.6</v>
      </c>
      <c r="AW6" s="2">
        <v>20.6</v>
      </c>
      <c r="AX6" s="2">
        <v>20.6</v>
      </c>
      <c r="AY6" s="2">
        <v>20.6</v>
      </c>
      <c r="AZ6" s="2">
        <v>20.6</v>
      </c>
      <c r="BA6" s="2">
        <v>20.6</v>
      </c>
      <c r="BB6" s="2">
        <v>20.6</v>
      </c>
      <c r="BC6" s="2">
        <v>20.6</v>
      </c>
      <c r="BD6" s="5" t="s">
        <v>1</v>
      </c>
      <c r="BE6" s="5" t="s">
        <v>1</v>
      </c>
      <c r="BF6" s="5" t="s">
        <v>1</v>
      </c>
      <c r="BG6" s="5" t="s">
        <v>1</v>
      </c>
      <c r="BH6" t="s">
        <v>3</v>
      </c>
      <c r="BI6">
        <f>60+23</f>
        <v>83</v>
      </c>
    </row>
    <row r="7" spans="1:61" x14ac:dyDescent="0.45">
      <c r="A7" s="7">
        <v>44179.479166666664</v>
      </c>
      <c r="B7" s="5">
        <f t="shared" si="2"/>
        <v>287.49999999994179</v>
      </c>
      <c r="C7" s="5">
        <v>20.2</v>
      </c>
      <c r="D7" s="5">
        <v>20</v>
      </c>
      <c r="E7" s="5">
        <v>20.6</v>
      </c>
      <c r="F7" s="3">
        <f t="shared" si="0"/>
        <v>20.266666666666669</v>
      </c>
      <c r="G7" s="5">
        <f t="shared" si="1"/>
        <v>0.24944382578493013</v>
      </c>
      <c r="H7" s="5" t="s">
        <v>1</v>
      </c>
      <c r="I7" s="5">
        <v>20.100000000000001</v>
      </c>
      <c r="J7" s="5">
        <v>0</v>
      </c>
      <c r="K7" s="5">
        <v>20.399999999999999</v>
      </c>
      <c r="L7" s="5">
        <v>20.399999999999999</v>
      </c>
      <c r="M7" s="5">
        <v>20.3</v>
      </c>
      <c r="N7" s="4">
        <f>AVERAGE(K7:M7)</f>
        <v>20.366666666666664</v>
      </c>
      <c r="O7" s="5">
        <f>_xlfn.STDEV.P(K7:M7)</f>
        <v>4.7140452079102162E-2</v>
      </c>
      <c r="P7" s="5">
        <v>20.6</v>
      </c>
      <c r="Q7" s="5">
        <v>19.7</v>
      </c>
      <c r="R7" s="5">
        <f>AVERAGE(P7:Q7)</f>
        <v>20.149999999999999</v>
      </c>
      <c r="S7" s="5">
        <f>_xlfn.STDEV.P(P7:Q7)</f>
        <v>0.45000000000000107</v>
      </c>
      <c r="T7">
        <v>20.2</v>
      </c>
      <c r="U7">
        <v>20.6</v>
      </c>
      <c r="V7" s="5">
        <v>20.3</v>
      </c>
      <c r="W7" s="6">
        <f>AVERAGE(T7:V7)</f>
        <v>20.366666666666664</v>
      </c>
      <c r="X7">
        <f>_xlfn.STDEV.P(T7:V7)</f>
        <v>0.16996731711976029</v>
      </c>
      <c r="Y7" s="5">
        <v>20.3</v>
      </c>
      <c r="Z7" s="5">
        <v>20</v>
      </c>
      <c r="AA7" s="5">
        <v>20.100000000000001</v>
      </c>
      <c r="AB7">
        <f>AVERAGE(Y7:AA7)</f>
        <v>20.133333333333333</v>
      </c>
      <c r="AC7">
        <f>_xlfn.STDEV.S(Y7:AA7)</f>
        <v>0.15275252316519489</v>
      </c>
      <c r="AD7" s="5">
        <v>18.5</v>
      </c>
      <c r="AE7" s="5">
        <v>17.100000000000001</v>
      </c>
      <c r="AF7" s="5">
        <f>AVERAGE(AD7:AE7)</f>
        <v>17.8</v>
      </c>
      <c r="AG7" s="5">
        <f>_xlfn.STDEV.P(AD7:AE7)</f>
        <v>0.69999999999999929</v>
      </c>
      <c r="AH7" s="5">
        <v>19.899999999999999</v>
      </c>
      <c r="AI7" s="5">
        <v>19.8</v>
      </c>
      <c r="AJ7" s="5">
        <v>20.100000000000001</v>
      </c>
      <c r="AK7" s="4">
        <f>AVERAGE(AH7:AJ7)</f>
        <v>19.933333333333334</v>
      </c>
      <c r="AL7" s="4">
        <f>_xlfn.STDEV.S(AH7:AJ7)</f>
        <v>0.1527525231651953</v>
      </c>
      <c r="AM7" s="5">
        <v>20.100000000000001</v>
      </c>
      <c r="AN7" s="5">
        <v>14.1</v>
      </c>
      <c r="AO7" s="5">
        <f>AVERAGE(AM7:AN7)</f>
        <v>17.100000000000001</v>
      </c>
      <c r="AP7" s="5">
        <f>_xlfn.STDEV.P(AM7:AN7)</f>
        <v>3</v>
      </c>
      <c r="AQ7" s="5" t="s">
        <v>1</v>
      </c>
      <c r="AR7" s="5" t="s">
        <v>1</v>
      </c>
      <c r="AS7" s="5" t="s">
        <v>1</v>
      </c>
      <c r="AT7" s="5" t="s">
        <v>1</v>
      </c>
      <c r="AU7" s="5" t="s">
        <v>1</v>
      </c>
      <c r="AV7" s="2">
        <v>20.6</v>
      </c>
      <c r="AW7" s="2">
        <v>20.6</v>
      </c>
      <c r="AX7" s="2">
        <v>20.6</v>
      </c>
      <c r="AY7" s="2">
        <v>20.6</v>
      </c>
      <c r="AZ7" s="2">
        <v>20.6</v>
      </c>
      <c r="BA7" s="2">
        <v>20.6</v>
      </c>
      <c r="BB7" s="2">
        <v>20.6</v>
      </c>
      <c r="BC7" s="2">
        <v>20.6</v>
      </c>
      <c r="BD7" s="2">
        <v>20.6</v>
      </c>
      <c r="BE7" s="2">
        <v>20.6</v>
      </c>
      <c r="BF7" s="5" t="s">
        <v>1</v>
      </c>
      <c r="BG7" s="5" t="s">
        <v>1</v>
      </c>
      <c r="BH7" t="s">
        <v>2</v>
      </c>
      <c r="BI7">
        <f>60+60</f>
        <v>120</v>
      </c>
    </row>
    <row r="8" spans="1:61" x14ac:dyDescent="0.45">
      <c r="A8" s="7">
        <v>44181.625</v>
      </c>
      <c r="B8" s="5">
        <f t="shared" si="2"/>
        <v>339</v>
      </c>
      <c r="C8">
        <v>20.3</v>
      </c>
      <c r="D8">
        <v>20.399999999999999</v>
      </c>
      <c r="E8">
        <v>20.6</v>
      </c>
      <c r="F8" s="3">
        <f t="shared" si="0"/>
        <v>20.433333333333334</v>
      </c>
      <c r="G8" s="5">
        <f t="shared" si="1"/>
        <v>0.12472191289246523</v>
      </c>
      <c r="H8" s="5" t="s">
        <v>1</v>
      </c>
      <c r="I8">
        <v>20.3</v>
      </c>
      <c r="J8" s="5">
        <v>0</v>
      </c>
      <c r="K8">
        <v>20.6</v>
      </c>
      <c r="L8">
        <v>20.3</v>
      </c>
      <c r="M8">
        <v>20.3</v>
      </c>
      <c r="N8" s="4">
        <f>AVERAGE(K8:M8)</f>
        <v>20.400000000000002</v>
      </c>
      <c r="O8" s="5">
        <f>_xlfn.STDEV.P(K8:M8)</f>
        <v>0.14142135623730984</v>
      </c>
      <c r="P8">
        <v>20.6</v>
      </c>
      <c r="Q8">
        <v>19.600000000000001</v>
      </c>
      <c r="R8" s="5">
        <f>AVERAGE(P8:Q8)</f>
        <v>20.100000000000001</v>
      </c>
      <c r="S8" s="5">
        <f>_xlfn.STDEV.P(P8:Q8)</f>
        <v>0.5</v>
      </c>
      <c r="T8">
        <v>20</v>
      </c>
      <c r="U8">
        <v>20.6</v>
      </c>
      <c r="V8">
        <v>20.2</v>
      </c>
      <c r="W8" s="6">
        <f>AVERAGE(T8:V8)</f>
        <v>20.266666666666666</v>
      </c>
      <c r="X8">
        <f>_xlfn.STDEV.P(T8:V8)</f>
        <v>0.24944382578493013</v>
      </c>
      <c r="Y8">
        <v>20.100000000000001</v>
      </c>
      <c r="Z8">
        <v>19.899999999999999</v>
      </c>
      <c r="AA8">
        <v>20</v>
      </c>
      <c r="AB8">
        <f>AVERAGE(Y8:AA8)</f>
        <v>20</v>
      </c>
      <c r="AC8">
        <f>_xlfn.STDEV.S(Y8:AA8)</f>
        <v>0.10000000000000142</v>
      </c>
      <c r="AD8">
        <v>18.399999999999999</v>
      </c>
      <c r="AE8">
        <v>16.7</v>
      </c>
      <c r="AF8" s="5">
        <f>AVERAGE(AD8:AE8)</f>
        <v>17.549999999999997</v>
      </c>
      <c r="AG8" s="5">
        <f>_xlfn.STDEV.P(AD8:AE8)</f>
        <v>0.84999999999999964</v>
      </c>
      <c r="AH8" s="5">
        <v>19.8</v>
      </c>
      <c r="AI8" s="5">
        <v>20</v>
      </c>
      <c r="AJ8" s="5">
        <v>20</v>
      </c>
      <c r="AK8" s="4">
        <f>AVERAGE(AH8:AJ8)</f>
        <v>19.933333333333334</v>
      </c>
      <c r="AL8" s="4">
        <f>_xlfn.STDEV.S(AH8:AJ8)</f>
        <v>0.11547005383792475</v>
      </c>
      <c r="AM8" s="5">
        <v>20.3</v>
      </c>
      <c r="AN8" s="5">
        <v>12</v>
      </c>
      <c r="AO8" s="5">
        <f>AVERAGE(AM8:AN8)</f>
        <v>16.149999999999999</v>
      </c>
      <c r="AP8" s="5">
        <f>_xlfn.STDEV.P(AM8:AN8)</f>
        <v>4.1500000000000101</v>
      </c>
      <c r="AQ8" s="5">
        <v>19.8</v>
      </c>
      <c r="AR8" s="5">
        <v>19.7</v>
      </c>
      <c r="AS8" s="5">
        <v>20</v>
      </c>
      <c r="AT8" s="4">
        <f>AVERAGE(AQ8:AS8)</f>
        <v>19.833333333333332</v>
      </c>
      <c r="AU8" s="3">
        <f>_xlfn.STDEV.P(AQ8:AS8)</f>
        <v>0.1247219128924649</v>
      </c>
      <c r="AV8" s="2">
        <v>20.6</v>
      </c>
      <c r="AW8" s="2">
        <v>20.6</v>
      </c>
      <c r="AX8" s="2">
        <v>20.6</v>
      </c>
      <c r="AY8" s="2">
        <v>20.6</v>
      </c>
      <c r="AZ8" s="2">
        <v>20.6</v>
      </c>
      <c r="BA8" s="2">
        <v>20.6</v>
      </c>
      <c r="BB8" s="2">
        <v>20.6</v>
      </c>
      <c r="BC8" s="2">
        <v>20.6</v>
      </c>
      <c r="BD8" s="2">
        <v>20.6</v>
      </c>
      <c r="BE8" s="2">
        <v>20.6</v>
      </c>
      <c r="BF8" s="2">
        <v>20.6</v>
      </c>
      <c r="BG8" s="2">
        <v>20.6</v>
      </c>
      <c r="BH8" t="s">
        <v>0</v>
      </c>
      <c r="BI8">
        <f>60+44</f>
        <v>104</v>
      </c>
    </row>
    <row r="19" spans="45:45" x14ac:dyDescent="0.45">
      <c r="AS19" s="1">
        <f>(20.6-19.83)/20.6</f>
        <v>3.7378640776699175E-2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6BC9A-5D63-452E-9673-247FF437B30B}">
  <dimension ref="A1:E14"/>
  <sheetViews>
    <sheetView tabSelected="1" workbookViewId="0">
      <selection activeCell="C3" sqref="C3"/>
    </sheetView>
  </sheetViews>
  <sheetFormatPr baseColWidth="10" defaultRowHeight="14.25" x14ac:dyDescent="0.45"/>
  <sheetData>
    <row r="1" spans="1:5" x14ac:dyDescent="0.45">
      <c r="A1" s="5" t="s">
        <v>45</v>
      </c>
      <c r="B1" s="5" t="s">
        <v>47</v>
      </c>
      <c r="C1" t="s">
        <v>46</v>
      </c>
    </row>
    <row r="2" spans="1:5" x14ac:dyDescent="0.45">
      <c r="A2" s="5">
        <v>0</v>
      </c>
      <c r="B2" s="5">
        <v>20.6</v>
      </c>
      <c r="C2">
        <v>0</v>
      </c>
    </row>
    <row r="3" spans="1:5" x14ac:dyDescent="0.45">
      <c r="A3" s="5">
        <v>48</v>
      </c>
      <c r="B3" s="5">
        <v>19.899999999999999</v>
      </c>
      <c r="C3">
        <v>0</v>
      </c>
    </row>
    <row r="4" spans="1:5" x14ac:dyDescent="0.45">
      <c r="A4" s="5">
        <v>117</v>
      </c>
      <c r="B4" s="5">
        <v>19.149999999999999</v>
      </c>
      <c r="C4">
        <v>0.75</v>
      </c>
    </row>
    <row r="5" spans="1:5" x14ac:dyDescent="0.45">
      <c r="A5" s="5">
        <v>215.49999999994179</v>
      </c>
      <c r="B5" s="5">
        <v>17.55</v>
      </c>
      <c r="C5">
        <v>1</v>
      </c>
    </row>
    <row r="6" spans="1:5" x14ac:dyDescent="0.45">
      <c r="A6" s="5">
        <v>287.49999999994179</v>
      </c>
      <c r="B6" s="5">
        <v>14.1</v>
      </c>
      <c r="C6">
        <v>0</v>
      </c>
    </row>
    <row r="7" spans="1:5" x14ac:dyDescent="0.45">
      <c r="A7" s="5">
        <v>339</v>
      </c>
      <c r="B7" s="5">
        <v>12</v>
      </c>
      <c r="C7">
        <v>0</v>
      </c>
    </row>
    <row r="14" spans="1:5" x14ac:dyDescent="0.45">
      <c r="E1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Headspace Destructivo capsu (2)</vt:lpstr>
      <vt:lpstr>Tabla_datos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Rozo</dc:creator>
  <cp:lastModifiedBy>Daniel Rozo</cp:lastModifiedBy>
  <dcterms:created xsi:type="dcterms:W3CDTF">2021-03-14T20:45:28Z</dcterms:created>
  <dcterms:modified xsi:type="dcterms:W3CDTF">2021-03-14T23:11:28Z</dcterms:modified>
</cp:coreProperties>
</file>