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olvido - Custo de Vida" sheetId="1" r:id="rId4"/>
    <sheet state="visible" name="Custo de Vida" sheetId="2" r:id="rId5"/>
    <sheet state="visible" name="Reference" sheetId="3" r:id="rId6"/>
    <sheet state="visible" name="Expenses" sheetId="4" r:id="rId7"/>
    <sheet state="visible" name="Car" sheetId="5" r:id="rId8"/>
    <sheet state="visible" name="Rent" sheetId="6" r:id="rId9"/>
    <sheet state="visible" name="City Index" sheetId="7" r:id="rId10"/>
    <sheet state="visible" name="Car Insurance" sheetId="8" r:id="rId11"/>
    <sheet state="visible" name="CityState" sheetId="9" r:id="rId12"/>
  </sheets>
  <definedNames/>
  <calcPr/>
  <extLst>
    <ext uri="GoogleSheetsCustomDataVersion1">
      <go:sheetsCustomData xmlns:go="http://customooxmlschemas.google.com/" r:id="rId13" roundtripDataSignature="AMtx7mhEZbqDABiSwfQVytYnCoxWvVKKhA=="/>
    </ext>
  </extLst>
</workbook>
</file>

<file path=xl/sharedStrings.xml><?xml version="1.0" encoding="utf-8"?>
<sst xmlns="http://schemas.openxmlformats.org/spreadsheetml/2006/main" count="2342" uniqueCount="459">
  <si>
    <t>USA</t>
  </si>
  <si>
    <t>Australia</t>
  </si>
  <si>
    <t>Comparisson</t>
  </si>
  <si>
    <t>Rent</t>
  </si>
  <si>
    <t>City</t>
  </si>
  <si>
    <t>Orlando</t>
  </si>
  <si>
    <t>Miami</t>
  </si>
  <si>
    <t>San Francisco</t>
  </si>
  <si>
    <t>New York</t>
  </si>
  <si>
    <t>Austin</t>
  </si>
  <si>
    <t>Sydney</t>
  </si>
  <si>
    <t>Melbourne</t>
  </si>
  <si>
    <t>From / To</t>
  </si>
  <si>
    <t>Expense/Area</t>
  </si>
  <si>
    <t>Winter Park</t>
  </si>
  <si>
    <t>Aventura</t>
  </si>
  <si>
    <t>Financial District</t>
  </si>
  <si>
    <t>Downtown</t>
  </si>
  <si>
    <t>North Sydney</t>
  </si>
  <si>
    <t>St Kilda</t>
  </si>
  <si>
    <t>Trend</t>
  </si>
  <si>
    <t>Apartment</t>
  </si>
  <si>
    <t>Housing</t>
  </si>
  <si>
    <t>Mercedez GLA</t>
  </si>
  <si>
    <t>Car</t>
  </si>
  <si>
    <t>Car Insurance</t>
  </si>
  <si>
    <t>Health Insurance</t>
  </si>
  <si>
    <t>Electricity</t>
  </si>
  <si>
    <t>Gas</t>
  </si>
  <si>
    <t>Cleaner</t>
  </si>
  <si>
    <t>Internet</t>
  </si>
  <si>
    <t>Garden</t>
  </si>
  <si>
    <t>Home Insurance</t>
  </si>
  <si>
    <t>Mantainance</t>
  </si>
  <si>
    <t>Mobile</t>
  </si>
  <si>
    <t>Petrol</t>
  </si>
  <si>
    <t>Rego</t>
  </si>
  <si>
    <t>Child Care</t>
  </si>
  <si>
    <t>Gym</t>
  </si>
  <si>
    <t>Life Insurance</t>
  </si>
  <si>
    <t>Public Transportation</t>
  </si>
  <si>
    <t>Period in Months</t>
  </si>
  <si>
    <t>Toll</t>
  </si>
  <si>
    <t>Restaurants</t>
  </si>
  <si>
    <t>Entertainment</t>
  </si>
  <si>
    <t>Children Activities</t>
  </si>
  <si>
    <t>Cloathing</t>
  </si>
  <si>
    <t>Supermarket</t>
  </si>
  <si>
    <t>Total per Month</t>
  </si>
  <si>
    <t>Difference per year</t>
  </si>
  <si>
    <t>Lowest Spending</t>
  </si>
  <si>
    <t>`</t>
  </si>
  <si>
    <t>Type</t>
  </si>
  <si>
    <t>Dorms</t>
  </si>
  <si>
    <t>Mortgage</t>
  </si>
  <si>
    <t>Product</t>
  </si>
  <si>
    <t>Price</t>
  </si>
  <si>
    <t>Neighbourhood</t>
  </si>
  <si>
    <t>Windermere</t>
  </si>
  <si>
    <t>Doctor Phillips</t>
  </si>
  <si>
    <t>Leander</t>
  </si>
  <si>
    <t>Round Rock</t>
  </si>
  <si>
    <t>Midtown</t>
  </si>
  <si>
    <t>Brooklyn</t>
  </si>
  <si>
    <t>Balgowlah</t>
  </si>
  <si>
    <t>Breakfast Point</t>
  </si>
  <si>
    <t>Bella Vista</t>
  </si>
  <si>
    <t>Central Coast</t>
  </si>
  <si>
    <t>CBD</t>
  </si>
  <si>
    <t>Docklands</t>
  </si>
  <si>
    <t>Southbank</t>
  </si>
  <si>
    <t>East Melbourne</t>
  </si>
  <si>
    <t>Cash</t>
  </si>
  <si>
    <t>24-36 Month</t>
  </si>
  <si>
    <t>Chevrolet Equinox</t>
  </si>
  <si>
    <t>Porsche Macan</t>
  </si>
  <si>
    <t>Ford Edge</t>
  </si>
  <si>
    <t>Audi Q3</t>
  </si>
  <si>
    <t>GMC Terrain SLE</t>
  </si>
  <si>
    <t>Land Rover Evoque SLE</t>
  </si>
  <si>
    <t>2017 Ford Exlplorer LT</t>
  </si>
  <si>
    <t>Cadillac XT5</t>
  </si>
  <si>
    <t>Chrysler Pacifica Hybrid</t>
  </si>
  <si>
    <t>Tiguan</t>
  </si>
  <si>
    <t>Bedrooms</t>
  </si>
  <si>
    <t>Property</t>
  </si>
  <si>
    <t>New York City</t>
  </si>
  <si>
    <t>House</t>
  </si>
  <si>
    <t>Townhouse</t>
  </si>
  <si>
    <t>Baldwin Park</t>
  </si>
  <si>
    <t>Best Places to Live</t>
  </si>
  <si>
    <t>Household Income</t>
  </si>
  <si>
    <t>State</t>
  </si>
  <si>
    <t>Pos</t>
  </si>
  <si>
    <t>Rank</t>
  </si>
  <si>
    <t>Metropolitan Statistical Area</t>
  </si>
  <si>
    <t>Population</t>
  </si>
  <si>
    <t>Median</t>
  </si>
  <si>
    <t>Texas</t>
  </si>
  <si>
    <t>San Francisco–Oakland–San Jose, California CMSA</t>
  </si>
  <si>
    <t>Denver</t>
  </si>
  <si>
    <t>Colorado</t>
  </si>
  <si>
    <t>New York–Northern New Jersey–Long Island, New York–New Jersey–Connecticut–Pennsylvania CMSA</t>
  </si>
  <si>
    <t>San Jose</t>
  </si>
  <si>
    <t>California</t>
  </si>
  <si>
    <t>Washington–Baltimore, District of Columbia–Maryland–Virginia–West Virginia CMSA</t>
  </si>
  <si>
    <t>Anchorage, Alaska MSA</t>
  </si>
  <si>
    <t>Washington,</t>
  </si>
  <si>
    <t>D.C.</t>
  </si>
  <si>
    <t>Minneapolis–St. Paul, Minnesota–Wisconsin CMSA</t>
  </si>
  <si>
    <t>Fayetteville</t>
  </si>
  <si>
    <t>Arkansas</t>
  </si>
  <si>
    <t>Boston–Worcester–Lawrence, Massachusetts–New Hampshire–Maine–Connecticut CMSA</t>
  </si>
  <si>
    <t>Seattle</t>
  </si>
  <si>
    <t>Washington</t>
  </si>
  <si>
    <t>Hartford, Connecticut MSA</t>
  </si>
  <si>
    <t>Raleigh-Durham</t>
  </si>
  <si>
    <t>North Carolina</t>
  </si>
  <si>
    <t>Atlanta, Georgia MSA</t>
  </si>
  <si>
    <t>Boston</t>
  </si>
  <si>
    <t>Massachusetts</t>
  </si>
  <si>
    <t>Honolulu, Hawaii MSA</t>
  </si>
  <si>
    <t>Des Moines</t>
  </si>
  <si>
    <t>Iowa</t>
  </si>
  <si>
    <t>Rochester, Minnesota MSA</t>
  </si>
  <si>
    <t>Salt Lake City</t>
  </si>
  <si>
    <t>Utah</t>
  </si>
  <si>
    <t>Denver–Boulder–Greeley, Colorado CMSA</t>
  </si>
  <si>
    <t>Colorado Springs</t>
  </si>
  <si>
    <t>Chicago–Gary–Kenosha, Illinois–Indiana–Wisconsin CMSA</t>
  </si>
  <si>
    <t>Brisbane</t>
  </si>
  <si>
    <t>Bloomington–Normal, Illinois MSA CMSA</t>
  </si>
  <si>
    <t>Boise</t>
  </si>
  <si>
    <t>Idaho</t>
  </si>
  <si>
    <t>Seattle–Tacoma–Bellevue, Washington CMSA</t>
  </si>
  <si>
    <t>Nashville</t>
  </si>
  <si>
    <t>Tennessee</t>
  </si>
  <si>
    <t>New London–Norwich, Connecticut–Rhode Island and Providence Plantations MSA</t>
  </si>
  <si>
    <t>Charlotte</t>
  </si>
  <si>
    <t>Sydney, NSW</t>
  </si>
  <si>
    <t>Dallas</t>
  </si>
  <si>
    <t>Madison, Wisconsin MSA</t>
  </si>
  <si>
    <t>Detroit–Ann Arbor–Flint, Michigan CMSA</t>
  </si>
  <si>
    <t>Austin–San Marcos, Texas MSA</t>
  </si>
  <si>
    <t>Minneapolis</t>
  </si>
  <si>
    <t>Minnesota</t>
  </si>
  <si>
    <t>Melbourne, VIC</t>
  </si>
  <si>
    <t>Madison</t>
  </si>
  <si>
    <t>Wisconsin</t>
  </si>
  <si>
    <t>Fort Collins–Loveland, Colorado MSA</t>
  </si>
  <si>
    <t>Grand Rapids</t>
  </si>
  <si>
    <t>Michigan</t>
  </si>
  <si>
    <t>Salt Lake City–Ogden, Utah MSA</t>
  </si>
  <si>
    <t>Houston</t>
  </si>
  <si>
    <t>Salinas, California MSA</t>
  </si>
  <si>
    <t>Florida</t>
  </si>
  <si>
    <t>Naples, Florida MSA</t>
  </si>
  <si>
    <t>Los Angeles</t>
  </si>
  <si>
    <t>Philadelphia–Wilmington–Atlantic City, Pennsylvania–New Jersey–Delaware–Maryland CMSA</t>
  </si>
  <si>
    <t>Chicago</t>
  </si>
  <si>
    <t>Illinois</t>
  </si>
  <si>
    <t>Appleton–Oshkosh–Neenah, Wisconsin MSA</t>
  </si>
  <si>
    <t>Carmel</t>
  </si>
  <si>
    <t>Dallas–Fort Worth, Texas CMSA</t>
  </si>
  <si>
    <t>San Diego</t>
  </si>
  <si>
    <t>San Diego, California MSA</t>
  </si>
  <si>
    <t>Colorado Springs, Colorado MSA</t>
  </si>
  <si>
    <t>Richmond–Petersburg, Virginia MSA</t>
  </si>
  <si>
    <t>Burlington, Vermont MSA</t>
  </si>
  <si>
    <t>Santa Barbara–Santa Maria–Lompoc, California MSA</t>
  </si>
  <si>
    <t>Des Moines, Iowa MSA</t>
  </si>
  <si>
    <t>Green Bay, Wisconsin MSA</t>
  </si>
  <si>
    <t>Sheboygan, Wisconsin MSA</t>
  </si>
  <si>
    <t>Cedar Rapids, Iowa MSA</t>
  </si>
  <si>
    <t>Kansas City, Missouri–Kansas MSA</t>
  </si>
  <si>
    <t>Milwaukee–Racine, Wisconsin CMSA</t>
  </si>
  <si>
    <t>Charlotte–Gastonia–Rock Hill, North Carolina–South Carolina MSA</t>
  </si>
  <si>
    <t>Grand Rapids–Muskegon–Holland, Michigan MSA</t>
  </si>
  <si>
    <t>Sacramento–Yolo, California CMSA</t>
  </si>
  <si>
    <t>Portland–Salem, Oregon–Washington CMSA</t>
  </si>
  <si>
    <t>Barnstable–Yarmouth, Massachusetts MSA</t>
  </si>
  <si>
    <t>Los Angeles–Riverside–Orange County, California CMSA</t>
  </si>
  <si>
    <t>Provo–Orem, Utah MSA</t>
  </si>
  <si>
    <t>Santa Fe, New Mexico MSA</t>
  </si>
  <si>
    <t>Reno, Nevada MSA</t>
  </si>
  <si>
    <t>Indianapolis, Indiana MSA</t>
  </si>
  <si>
    <t>Janesville–Beloit, Wisconsin MSA</t>
  </si>
  <si>
    <t>Lancaster, Pennsylvania MSA</t>
  </si>
  <si>
    <t>York, Pennsylvania MSA</t>
  </si>
  <si>
    <t>Wausau, Wisconsin MSA</t>
  </si>
  <si>
    <t>West Palm Beach–Boca Raton, Florida MSA</t>
  </si>
  <si>
    <t>Rockford, Illinois MSA</t>
  </si>
  <si>
    <t>Omaha, Nebraska–Iowa MSA</t>
  </si>
  <si>
    <t>Cincinnati–Hamilton, Ohio–Kentucky–Indiana CMSA</t>
  </si>
  <si>
    <t>Richland–Kennewick–Pasco, Washington MSA</t>
  </si>
  <si>
    <t>Columbus, Ohio MSA</t>
  </si>
  <si>
    <t>Houston–Sugar Land–Baytown, Texas MSA</t>
  </si>
  <si>
    <t>Phoenix–Mesa, Arizona MSA</t>
  </si>
  <si>
    <t>Reading, Pennsylvania MSA</t>
  </si>
  <si>
    <t>Portland, Maine MSA</t>
  </si>
  <si>
    <t>Kokomo, Indiana MSA</t>
  </si>
  <si>
    <t>Elkhart–Goshen, Indiana MSA</t>
  </si>
  <si>
    <t>Lansing–East Lansing, Michigan MSA</t>
  </si>
  <si>
    <t>St. Louis, Missouri–Illinois MSA</t>
  </si>
  <si>
    <t>Charlottesville, Virginia MSA</t>
  </si>
  <si>
    <t>Nashville, Tennessee MSA</t>
  </si>
  <si>
    <t>Rochester, New York MSA</t>
  </si>
  <si>
    <t>Sioux Falls, South Dakota MSA</t>
  </si>
  <si>
    <t>Albany–Schenectady–Troy, New York MSA</t>
  </si>
  <si>
    <t>Springfield, Illinois MSA</t>
  </si>
  <si>
    <t>Jackson, Michigan MSA</t>
  </si>
  <si>
    <t>Huntsville, Alabama MSA</t>
  </si>
  <si>
    <t>Allentown–Bethlehem–Easton, Pennsylvania-New Jersey MSA</t>
  </si>
  <si>
    <t>Harrisburg–Lebanon–Carlisle, Pennsylvania MSA</t>
  </si>
  <si>
    <t>Peoria–Pekin, Illinois MSA</t>
  </si>
  <si>
    <t>Fort Wayne, Indiana MSA</t>
  </si>
  <si>
    <t>Wichita, Kansas MSA</t>
  </si>
  <si>
    <t>Boise City, Idaho MSA</t>
  </si>
  <si>
    <t>Las Vegas, Nevada–Arizona MSA</t>
  </si>
  <si>
    <t>Norfolk–Virginia Beach–Newport News, Virginia–North Carolina MSA</t>
  </si>
  <si>
    <t>Jacksonville, Florida MSA</t>
  </si>
  <si>
    <t>San Luis Obispo–Atascadero–Paso Robles, California MSA</t>
  </si>
  <si>
    <t>St. Cloud, Minnesota MSA</t>
  </si>
  <si>
    <t>Cleveland–Akron, Ohio CMSA</t>
  </si>
  <si>
    <t>Corvallis, Oregon MSA</t>
  </si>
  <si>
    <t>Orlando, Florida MSA</t>
  </si>
  <si>
    <t>Lincoln, Nebraska MSA</t>
  </si>
  <si>
    <t>Providence–Fall River–Warwick, Rhode Island and Providence Plantations–Massachusetts MSA</t>
  </si>
  <si>
    <t>Columbia, South Carolina MSA</t>
  </si>
  <si>
    <t>Dayton–Springfield, Ohio MSA</t>
  </si>
  <si>
    <t>Fort Walton Beach, Florida MSA</t>
  </si>
  <si>
    <t>Stockton–Lodi, California MSA</t>
  </si>
  <si>
    <t>Topeka, Kansas MSA</t>
  </si>
  <si>
    <t>Dover, Delaware MSA</t>
  </si>
  <si>
    <t>Greensboro–Winston-Salem–High Point, North Carolina MSA</t>
  </si>
  <si>
    <t>Louisville, Kentucky–Indiana MSA</t>
  </si>
  <si>
    <t>Springfield, Massachusetts MSA</t>
  </si>
  <si>
    <t>Kalamazoo–Battle Creek, Michigan MSA</t>
  </si>
  <si>
    <t>Sarasota–Bradenton, Florida MSA</t>
  </si>
  <si>
    <t>Davenport–Moline–Rock Island, Iowa–Illinois MSA</t>
  </si>
  <si>
    <t>South Bend, Indiana MSA</t>
  </si>
  <si>
    <t>Fort Myers–Cape Coral, Florida MSA</t>
  </si>
  <si>
    <t>Memphis, Tennessee–Arkansas–Mississippi MSA</t>
  </si>
  <si>
    <t>Bismarck, North Dakota MSA</t>
  </si>
  <si>
    <t>Modesto, California MSA</t>
  </si>
  <si>
    <t>Melbourne–Titusville–Palm Bay, Florida MSA</t>
  </si>
  <si>
    <t>Iowa City, Iowa MSA</t>
  </si>
  <si>
    <t>Bellingham, Washington MSA</t>
  </si>
  <si>
    <t>Saginaw–Bay City–Midland, Michigan MSA</t>
  </si>
  <si>
    <t>Toledo, Ohio MSA</t>
  </si>
  <si>
    <t>Syracuse, New York MSA</t>
  </si>
  <si>
    <t>La Crosse, Wisconsin–Minnesota MSA</t>
  </si>
  <si>
    <t>Savannah, Georgia MSA</t>
  </si>
  <si>
    <t>Cheyenne, Wyoming MSA</t>
  </si>
  <si>
    <t>Dubuque, Iowa MSA</t>
  </si>
  <si>
    <t>Charleston–North Charleston, South Carolina MSA</t>
  </si>
  <si>
    <t>Canton–Massillon, Ohio MSA</t>
  </si>
  <si>
    <t>Eau Claire, Wisconsin MSA</t>
  </si>
  <si>
    <t>Lexington, Kentucky MSA</t>
  </si>
  <si>
    <t>Evansville–Henderson, Indiana–Kentucky MSA</t>
  </si>
  <si>
    <t>Roanoke, Virginia MSA</t>
  </si>
  <si>
    <t>Lima, Ohio MSA</t>
  </si>
  <si>
    <t>Birmingham-Hoover-Cullman, Alabama MSA</t>
  </si>
  <si>
    <t>Little Rock–North Little Rock, Arkansas MSA</t>
  </si>
  <si>
    <t>San Antonio, Texas MSA</t>
  </si>
  <si>
    <t>Albuquerque, New Mexico MSA</t>
  </si>
  <si>
    <t>Lafayette, Indiana MSA</t>
  </si>
  <si>
    <t>Jackson, Mississippi MSA</t>
  </si>
  <si>
    <t>Victoria, Texas MSA</t>
  </si>
  <si>
    <t>Fort Pierce–Port St. Lucie, Florida MSA</t>
  </si>
  <si>
    <t>Miami–Fort Lauderdale, Florida CMSA</t>
  </si>
  <si>
    <t>Wilmington, North Carolina MSA</t>
  </si>
  <si>
    <t>Benton Harbor, Michigan MSA</t>
  </si>
  <si>
    <t>Macon, Georgia MSA</t>
  </si>
  <si>
    <t>Sioux City, Iowa–Nebraska MSA</t>
  </si>
  <si>
    <t>Glens Falls, New York MSA</t>
  </si>
  <si>
    <t>Pittsfield, Massachusetts MSA</t>
  </si>
  <si>
    <t>Buffalo–Niagara Falls, New York MSA</t>
  </si>
  <si>
    <t>Greenville–Spartanburg–Anderson, South Carolina MSA</t>
  </si>
  <si>
    <t>Baton Rouge, Louisiana MSA</t>
  </si>
  <si>
    <t>Tulsa, Oklahoma MSA</t>
  </si>
  <si>
    <t>Augusta–Aiken, Georgia–South Carolina MSA</t>
  </si>
  <si>
    <t>Fargo–Moorhead, North Dakota–Minnesota MSA</t>
  </si>
  <si>
    <t>Flagstaff, Arizona–Utah MSA</t>
  </si>
  <si>
    <t>Decatur, Illinois MSA</t>
  </si>
  <si>
    <t>Hickory–Morganton–Lenoir, North Carolina MSA</t>
  </si>
  <si>
    <t>Champaign–Urbana, Illinois MSA</t>
  </si>
  <si>
    <t>Montgomery, Alabama MSA</t>
  </si>
  <si>
    <t>Lawrence, Kansas MSA</t>
  </si>
  <si>
    <t>Columbia, Missouri MSA</t>
  </si>
  <si>
    <t>Rapid City, South Dakota MSA</t>
  </si>
  <si>
    <t>Pittsburgh, Pennsylvania MSA</t>
  </si>
  <si>
    <t>Fayetteville, North Carolina MSA</t>
  </si>
  <si>
    <t>Chattanooga, Tennessee–Georgia MSA</t>
  </si>
  <si>
    <t>Tampa–St. Petersburg–Clearwater, Florida MSA</t>
  </si>
  <si>
    <t>Fayetteville–Springdale–Rogers, Arkansas–Missouri MSA</t>
  </si>
  <si>
    <t>Spokane, Washington MSA</t>
  </si>
  <si>
    <t>Waterloo–Cedar Falls, Iowa MSA</t>
  </si>
  <si>
    <t>Sherman–Denison, Texas MSA</t>
  </si>
  <si>
    <t>Tyler, Texas MSA</t>
  </si>
  <si>
    <t>Mansfield, Ohio MSA</t>
  </si>
  <si>
    <t>Lynchburg, Virginia MSA</t>
  </si>
  <si>
    <t>Pensacola, Florida MSA</t>
  </si>
  <si>
    <t>Eugene–Springfield, Oregon MSA</t>
  </si>
  <si>
    <t>Knoxville, Tennessee MSA</t>
  </si>
  <si>
    <t>Owensboro, Kentucky MSA</t>
  </si>
  <si>
    <t>Oklahoma City, Oklahoma MSA</t>
  </si>
  <si>
    <t>Tucson, Arizona MSA</t>
  </si>
  <si>
    <t>Billings, Montana MSA</t>
  </si>
  <si>
    <t>Pocatello, Idaho MSA</t>
  </si>
  <si>
    <t>Killeen–Temple, Texas MSA</t>
  </si>
  <si>
    <t>Biloxi–Gulfport–Pascagoula, Mississippi MSA</t>
  </si>
  <si>
    <t>Jackson, Tennessee MSA</t>
  </si>
  <si>
    <t>Erie, Pennsylvania MSA</t>
  </si>
  <si>
    <t>Casper, Wyoming MSA</t>
  </si>
  <si>
    <t>Myrtle Beach, South Carolina MSA</t>
  </si>
  <si>
    <t>Medford–Ashland, Oregon MSA</t>
  </si>
  <si>
    <t>Tallahassee, Florida MSA</t>
  </si>
  <si>
    <t>Elmira, New York MSA</t>
  </si>
  <si>
    <t>Punta Gorda, Florida MSA</t>
  </si>
  <si>
    <t>Binghamton, New York MSA</t>
  </si>
  <si>
    <t>Clarksville–Hopkinsville, Tennessee–Kentucky MSA</t>
  </si>
  <si>
    <t>Decatur, Alabama MSA</t>
  </si>
  <si>
    <t>Youngstown–Warren, Ohio MSA</t>
  </si>
  <si>
    <t>Asheville, North Carolina MSA</t>
  </si>
  <si>
    <t>State College, Pennsylvania MSA</t>
  </si>
  <si>
    <t>Panama City, Florida MSA</t>
  </si>
  <si>
    <t>Duluth–Superior, Minnesota–Wisconsin MSA</t>
  </si>
  <si>
    <t>Lakeland–Winter Haven, Florida MSA</t>
  </si>
  <si>
    <t>Grand Junction, Colorado MSA</t>
  </si>
  <si>
    <t>Bangor, Maine MSA</t>
  </si>
  <si>
    <t>Corpus Christi, Texas MSA</t>
  </si>
  <si>
    <t>Daytona Beach, Florida MSA</t>
  </si>
  <si>
    <t>Amarillo, Texas MSA</t>
  </si>
  <si>
    <t>St. Joseph, Missouri MSA</t>
  </si>
  <si>
    <t>Beaumont–Port Arthur, Texas MSA</t>
  </si>
  <si>
    <t>Mobile, Alabama MSA</t>
  </si>
  <si>
    <t>Grand Forks, North Dakota–Minnesota MSA</t>
  </si>
  <si>
    <t>Merced, California MSA</t>
  </si>
  <si>
    <t>Bakersfield, California MSA</t>
  </si>
  <si>
    <t>Charleston, West Virginia metropolitan area</t>
  </si>
  <si>
    <t>Lake Charles, Louisiana MSA</t>
  </si>
  <si>
    <t>New Orleans, Louisiana MSA</t>
  </si>
  <si>
    <t>Utica–Rome, New York MSA</t>
  </si>
  <si>
    <t>Lewiston–Auburn, Maine MSA</t>
  </si>
  <si>
    <t>Florence, South Carolina MSA</t>
  </si>
  <si>
    <t>Houma, Louisiana MSA</t>
  </si>
  <si>
    <t>Fresno, California MSA</t>
  </si>
  <si>
    <t>Albany, Georgia MSA</t>
  </si>
  <si>
    <t>Yakima, Washington MSA</t>
  </si>
  <si>
    <t>Rocky Mount, North Carolina MSA</t>
  </si>
  <si>
    <t>Midland–Odessa, Texas CSA</t>
  </si>
  <si>
    <t>Sharon, Pennsylvania MSA</t>
  </si>
  <si>
    <t>Springfield, Missouri MSA</t>
  </si>
  <si>
    <t>Muncie, Indiana MSA</t>
  </si>
  <si>
    <t>Yuba City, California MSA</t>
  </si>
  <si>
    <t>Columbus, Georgia–Alabama MSA</t>
  </si>
  <si>
    <t>Missoula, Montana MSA</t>
  </si>
  <si>
    <t>Tuscaloosa, Alabama MSA</t>
  </si>
  <si>
    <t>Redding, California MSA</t>
  </si>
  <si>
    <t>Longview–Marshall, Texas MSA</t>
  </si>
  <si>
    <t>Terre Haute, Indiana MSA</t>
  </si>
  <si>
    <t>Scranton–Wilkes-Barre–Hazleton, Pennsylvania MSA</t>
  </si>
  <si>
    <t>Wichita Falls, Texas MSA</t>
  </si>
  <si>
    <t>Abilene, Texas MSA</t>
  </si>
  <si>
    <t>Williamsport, Pennsylvania MSA</t>
  </si>
  <si>
    <t>Visalia–Tulare–Porterville, California MSA</t>
  </si>
  <si>
    <t>Goldsboro, North Carolina MSA</t>
  </si>
  <si>
    <t>Lawton, Oklahoma MSA</t>
  </si>
  <si>
    <t>Jacksonville, North Carolina MSA</t>
  </si>
  <si>
    <t>Parkersburg–Marietta, West Virginia–Ohio MSA</t>
  </si>
  <si>
    <t>Waco, Texas MSA</t>
  </si>
  <si>
    <t>Jamestown, New York MSA</t>
  </si>
  <si>
    <t>Dothan, Alabama MSA</t>
  </si>
  <si>
    <t>Athens, Georgia MSA</t>
  </si>
  <si>
    <t>Bloomington, Indiana MSA</t>
  </si>
  <si>
    <t>Sumter, South Carolina MSA</t>
  </si>
  <si>
    <t>San Angelo, Texas MSA</t>
  </si>
  <si>
    <t>Enid, Oklahoma MSA</t>
  </si>
  <si>
    <t>Great Falls, Montana MSA</t>
  </si>
  <si>
    <t>Greenville, North Carolina MSA</t>
  </si>
  <si>
    <t>Altoona, Pennsylvania MSA</t>
  </si>
  <si>
    <t>Pueblo, Colorado MSA</t>
  </si>
  <si>
    <t>Florence, Alabama MSA</t>
  </si>
  <si>
    <t>Shreveport–Bossier City, Louisiana MSA</t>
  </si>
  <si>
    <t>Joplin, Missouri MSA</t>
  </si>
  <si>
    <t>Jonesboro, Arkansas MSA</t>
  </si>
  <si>
    <t>Fort Smith, Arkansas–Oklahoma MSA</t>
  </si>
  <si>
    <t>Texarkana, Texas–Texarkana, Arkansas MSA</t>
  </si>
  <si>
    <t>Lubbock, Texas MSA</t>
  </si>
  <si>
    <t>Yuma, Arizona MSA</t>
  </si>
  <si>
    <t>Monroe, Louisiana MSA</t>
  </si>
  <si>
    <t>Steubenville–Weirton, Ohio–West Virginia MSA</t>
  </si>
  <si>
    <t>Ocala, Florida MSA</t>
  </si>
  <si>
    <t>Chico–Paradise, California MSA</t>
  </si>
  <si>
    <t>Anniston, Alabama MSA</t>
  </si>
  <si>
    <t>Johnson City-Kingsport–Bristol, Tennessee–Virginia CSA</t>
  </si>
  <si>
    <t>Gainesville, Florida MSA</t>
  </si>
  <si>
    <t>Pine Bluff, Arkansas MSA</t>
  </si>
  <si>
    <t>Danville, Virginia MSA</t>
  </si>
  <si>
    <t>Gadsden, Alabama MSA</t>
  </si>
  <si>
    <t>El Paso, Texas MSA</t>
  </si>
  <si>
    <t>Lafayette, Louisiana MSA</t>
  </si>
  <si>
    <t>Hattiesburg, Mississippi MSA</t>
  </si>
  <si>
    <t>Auburn–Opelika, Alabama MSA</t>
  </si>
  <si>
    <t>Cumberland, Maryland-West Virginia MSA</t>
  </si>
  <si>
    <t>Johnstown, Pennsylvania MSA</t>
  </si>
  <si>
    <t>Wheeling, West Virginia–Ohio MSA</t>
  </si>
  <si>
    <t>Alexandria, Louisiana MSA</t>
  </si>
  <si>
    <t>Las Cruces, New Mexico MSA</t>
  </si>
  <si>
    <t>Huntington–Ashland, West Virginia–Kentucky–Ohio MSA</t>
  </si>
  <si>
    <t>Bryan–College Station, Texas MSA</t>
  </si>
  <si>
    <t>Laredo, Texas MSA</t>
  </si>
  <si>
    <t>Brownsville–Harlingen–San Benito, Texas MSA</t>
  </si>
  <si>
    <t>McAllen–Edinburg–Mission, Texas MSA</t>
  </si>
  <si>
    <t>San Juan–Caguas–Arecibo, Puerto Rico CMSA</t>
  </si>
  <si>
    <t>Mayagüez, Puerto Rico MSA</t>
  </si>
  <si>
    <t>Ponce, Puerto Rico MSA</t>
  </si>
  <si>
    <t>Aguadilla, Puerto Rico MSA</t>
  </si>
  <si>
    <t>Monthly Homeowners Insurance</t>
  </si>
  <si>
    <t>Annual Homeowners Insurance</t>
  </si>
  <si>
    <t>% Change vs Average</t>
  </si>
  <si>
    <t>Average</t>
  </si>
  <si>
    <t>Alabama</t>
  </si>
  <si>
    <t>Alaska</t>
  </si>
  <si>
    <t>Arizona</t>
  </si>
  <si>
    <t>Connecticut</t>
  </si>
  <si>
    <t>Delaware</t>
  </si>
  <si>
    <t>District of Columbia</t>
  </si>
  <si>
    <t>Georgia</t>
  </si>
  <si>
    <t>Hawaii</t>
  </si>
  <si>
    <t>Indiana</t>
  </si>
  <si>
    <t>Kansas</t>
  </si>
  <si>
    <t>Kentucky</t>
  </si>
  <si>
    <t>Louisiana</t>
  </si>
  <si>
    <t>Maine</t>
  </si>
  <si>
    <t>Maryland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</si>
  <si>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</si>
  <si>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</si>
  <si>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</si>
  <si>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</si>
  <si>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</si>
  <si>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</si>
  <si>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</si>
  <si>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</si>
  <si>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</si>
  <si>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</si>
  <si>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</si>
  <si>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</si>
  <si>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</si>
  <si>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</si>
  <si>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</si>
  <si>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</si>
  <si>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Vermont</t>
  </si>
  <si>
    <t>Virginia</t>
  </si>
  <si>
    <t>West Virginia</t>
  </si>
  <si>
    <t>Wyoming</t>
  </si>
  <si>
    <t>NSW</t>
  </si>
  <si>
    <t>VIC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</si>
</sst>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10">
    <font>
      <sz val="10.0"/>
      <color rgb="FF000000"/>
      <name val="Arial"/>
    </font>
    <font>
      <color theme="1"/>
      <name val="Calibri"/>
    </font>
    <font>
      <color rgb="FFFFFFFF"/>
      <name val="Calibri"/>
    </font>
    <font>
      <sz val="14.0"/>
      <color theme="1"/>
      <name val="Calibri"/>
    </font>
    <font>
      <color rgb="FFFFFFFF"/>
      <name val="Arial"/>
    </font>
    <font>
      <color theme="1"/>
      <name val="Arial"/>
    </font>
    <font>
      <color rgb="FFF3F3F3"/>
      <name val="Calibri"/>
    </font>
    <font>
      <color rgb="FF000000"/>
      <name val="Arial"/>
    </font>
    <font>
      <color rgb="FF000000"/>
      <name val="Calibri"/>
    </font>
    <font>
      <b/>
      <color theme="1"/>
      <name val="Calibri"/>
    </font>
  </fonts>
  <fills count="31">
    <fill>
      <patternFill patternType="none"/>
    </fill>
    <fill>
      <patternFill patternType="lightGray"/>
    </fill>
    <fill>
      <patternFill patternType="solid">
        <fgColor rgb="FFA61C00"/>
        <bgColor rgb="FFA61C00"/>
      </patternFill>
    </fill>
    <fill>
      <patternFill patternType="solid">
        <fgColor rgb="FF1C4587"/>
        <bgColor rgb="FF1C4587"/>
      </patternFill>
    </fill>
    <fill>
      <patternFill patternType="solid">
        <fgColor rgb="FF3D85C6"/>
        <bgColor rgb="FF3D85C6"/>
      </patternFill>
    </fill>
    <fill>
      <patternFill patternType="solid">
        <fgColor rgb="FFCC4125"/>
        <bgColor rgb="FFCC4125"/>
      </patternFill>
    </fill>
    <fill>
      <patternFill patternType="solid">
        <fgColor rgb="FF38761D"/>
        <bgColor rgb="FF38761D"/>
      </patternFill>
    </fill>
    <fill>
      <patternFill patternType="solid">
        <fgColor rgb="FFA64D79"/>
        <bgColor rgb="FFA64D79"/>
      </patternFill>
    </fill>
    <fill>
      <patternFill patternType="solid">
        <fgColor rgb="FFE69138"/>
        <bgColor rgb="FFE69138"/>
      </patternFill>
    </fill>
    <fill>
      <patternFill patternType="solid">
        <fgColor rgb="FFBF9000"/>
        <bgColor rgb="FFBF9000"/>
      </patternFill>
    </fill>
    <fill>
      <patternFill patternType="solid">
        <fgColor rgb="FF674EA7"/>
        <bgColor rgb="FF674EA7"/>
      </patternFill>
    </fill>
    <fill>
      <patternFill patternType="solid">
        <fgColor rgb="FF0C343D"/>
        <bgColor rgb="FF0C343D"/>
      </patternFill>
    </fill>
    <fill>
      <patternFill patternType="solid">
        <fgColor rgb="FF1155CC"/>
        <bgColor rgb="FF1155CC"/>
      </patternFill>
    </fill>
    <fill>
      <patternFill patternType="solid">
        <fgColor rgb="FF134F5C"/>
        <bgColor rgb="FF134F5C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351C75"/>
        <bgColor rgb="FF351C75"/>
      </patternFill>
    </fill>
    <fill>
      <patternFill patternType="solid">
        <fgColor rgb="FF85200C"/>
        <bgColor rgb="FF85200C"/>
      </patternFill>
    </fill>
    <fill>
      <patternFill patternType="solid">
        <fgColor rgb="FFF1C232"/>
        <bgColor rgb="FFF1C232"/>
      </patternFill>
    </fill>
    <fill>
      <patternFill patternType="solid">
        <fgColor rgb="FFB45F06"/>
        <bgColor rgb="FFB45F06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2" numFmtId="0" xfId="0" applyFill="1" applyFont="1"/>
    <xf borderId="0" fillId="2" fontId="2" numFmtId="0" xfId="0" applyAlignment="1" applyFont="1">
      <alignment horizontal="center"/>
    </xf>
    <xf borderId="0" fillId="3" fontId="2" numFmtId="0" xfId="0" applyAlignment="1" applyFill="1" applyFont="1">
      <alignment horizontal="center"/>
    </xf>
    <xf borderId="0" fillId="0" fontId="1" numFmtId="164" xfId="0" applyFont="1" applyNumberFormat="1"/>
    <xf borderId="0" fillId="0" fontId="3" numFmtId="0" xfId="0" applyFont="1"/>
    <xf borderId="1" fillId="4" fontId="4" numFmtId="0" xfId="0" applyAlignment="1" applyBorder="1" applyFill="1" applyFont="1">
      <alignment horizontal="center" vertical="bottom"/>
    </xf>
    <xf borderId="1" fillId="5" fontId="4" numFmtId="0" xfId="0" applyAlignment="1" applyBorder="1" applyFill="1" applyFont="1">
      <alignment horizontal="center" vertical="bottom"/>
    </xf>
    <xf borderId="1" fillId="6" fontId="4" numFmtId="0" xfId="0" applyAlignment="1" applyBorder="1" applyFill="1" applyFont="1">
      <alignment horizontal="center" vertical="bottom"/>
    </xf>
    <xf borderId="1" fillId="7" fontId="4" numFmtId="0" xfId="0" applyAlignment="1" applyBorder="1" applyFill="1" applyFont="1">
      <alignment horizontal="center" vertical="bottom"/>
    </xf>
    <xf borderId="1" fillId="8" fontId="4" numFmtId="0" xfId="0" applyAlignment="1" applyBorder="1" applyFill="1" applyFont="1">
      <alignment horizontal="center" vertical="bottom"/>
    </xf>
    <xf borderId="1" fillId="9" fontId="4" numFmtId="0" xfId="0" applyAlignment="1" applyBorder="1" applyFill="1" applyFont="1">
      <alignment horizontal="center" vertical="bottom"/>
    </xf>
    <xf borderId="1" fillId="10" fontId="4" numFmtId="0" xfId="0" applyAlignment="1" applyBorder="1" applyFill="1" applyFont="1">
      <alignment horizontal="center" vertical="bottom"/>
    </xf>
    <xf borderId="1" fillId="8" fontId="2" numFmtId="0" xfId="0" applyAlignment="1" applyBorder="1" applyFont="1">
      <alignment horizontal="center"/>
    </xf>
    <xf borderId="0" fillId="11" fontId="2" numFmtId="0" xfId="0" applyFill="1" applyFont="1"/>
    <xf borderId="0" fillId="12" fontId="2" numFmtId="0" xfId="0" applyAlignment="1" applyFill="1" applyFont="1">
      <alignment horizontal="center"/>
    </xf>
    <xf borderId="0" fillId="9" fontId="2" numFmtId="0" xfId="0" applyAlignment="1" applyFont="1">
      <alignment horizontal="center"/>
    </xf>
    <xf borderId="0" fillId="7" fontId="2" numFmtId="0" xfId="0" applyAlignment="1" applyFont="1">
      <alignment horizontal="center"/>
    </xf>
    <xf borderId="0" fillId="6" fontId="2" numFmtId="0" xfId="0" applyAlignment="1" applyFont="1">
      <alignment horizontal="center"/>
    </xf>
    <xf borderId="0" fillId="5" fontId="2" numFmtId="0" xfId="0" applyAlignment="1" applyFont="1">
      <alignment horizontal="center"/>
    </xf>
    <xf borderId="0" fillId="13" fontId="2" numFmtId="0" xfId="0" applyAlignment="1" applyFill="1" applyFont="1">
      <alignment horizontal="center"/>
    </xf>
    <xf borderId="0" fillId="8" fontId="2" numFmtId="0" xfId="0" applyAlignment="1" applyFont="1">
      <alignment horizontal="center"/>
    </xf>
    <xf borderId="1" fillId="14" fontId="5" numFmtId="0" xfId="0" applyAlignment="1" applyBorder="1" applyFill="1" applyFont="1">
      <alignment horizontal="center" vertical="bottom"/>
    </xf>
    <xf borderId="1" fillId="14" fontId="5" numFmtId="165" xfId="0" applyAlignment="1" applyBorder="1" applyFont="1" applyNumberFormat="1">
      <alignment horizontal="center" vertical="bottom"/>
    </xf>
    <xf borderId="1" fillId="15" fontId="1" numFmtId="165" xfId="0" applyAlignment="1" applyBorder="1" applyFill="1" applyFont="1" applyNumberFormat="1">
      <alignment horizontal="center"/>
    </xf>
    <xf borderId="0" fillId="16" fontId="6" numFmtId="164" xfId="0" applyAlignment="1" applyFill="1" applyFont="1" applyNumberFormat="1">
      <alignment horizontal="center"/>
    </xf>
    <xf borderId="0" fillId="0" fontId="1" numFmtId="10" xfId="0" applyAlignment="1" applyFont="1" applyNumberFormat="1">
      <alignment horizontal="center"/>
    </xf>
    <xf borderId="1" fillId="17" fontId="5" numFmtId="165" xfId="0" applyAlignment="1" applyBorder="1" applyFill="1" applyFont="1" applyNumberFormat="1">
      <alignment horizontal="center" vertical="bottom"/>
    </xf>
    <xf borderId="1" fillId="18" fontId="5" numFmtId="165" xfId="0" applyAlignment="1" applyBorder="1" applyFill="1" applyFont="1" applyNumberFormat="1">
      <alignment horizontal="center" vertical="bottom"/>
    </xf>
    <xf borderId="1" fillId="19" fontId="5" numFmtId="165" xfId="0" applyAlignment="1" applyBorder="1" applyFill="1" applyFont="1" applyNumberFormat="1">
      <alignment horizontal="center" vertical="bottom"/>
    </xf>
    <xf borderId="1" fillId="20" fontId="5" numFmtId="165" xfId="0" applyAlignment="1" applyBorder="1" applyFill="1" applyFont="1" applyNumberFormat="1">
      <alignment horizontal="center" vertical="bottom"/>
    </xf>
    <xf borderId="1" fillId="21" fontId="5" numFmtId="165" xfId="0" applyAlignment="1" applyBorder="1" applyFill="1" applyFont="1" applyNumberFormat="1">
      <alignment horizontal="center" vertical="bottom"/>
    </xf>
    <xf borderId="1" fillId="22" fontId="5" numFmtId="165" xfId="0" applyAlignment="1" applyBorder="1" applyFill="1" applyFont="1" applyNumberFormat="1">
      <alignment horizontal="center" vertical="bottom"/>
    </xf>
    <xf borderId="1" fillId="23" fontId="5" numFmtId="165" xfId="0" applyAlignment="1" applyBorder="1" applyFill="1" applyFont="1" applyNumberFormat="1">
      <alignment horizontal="center" vertical="bottom"/>
    </xf>
    <xf borderId="1" fillId="21" fontId="1" numFmtId="165" xfId="0" applyAlignment="1" applyBorder="1" applyFont="1" applyNumberFormat="1">
      <alignment horizontal="center"/>
    </xf>
    <xf borderId="1" fillId="23" fontId="7" numFmtId="165" xfId="0" applyAlignment="1" applyBorder="1" applyFont="1" applyNumberFormat="1">
      <alignment horizontal="center" vertical="bottom"/>
    </xf>
    <xf borderId="0" fillId="0" fontId="1" numFmtId="10" xfId="0" applyFont="1" applyNumberFormat="1"/>
    <xf borderId="0" fillId="0" fontId="1" numFmtId="165" xfId="0" applyAlignment="1" applyFont="1" applyNumberFormat="1">
      <alignment horizontal="center"/>
    </xf>
    <xf borderId="0" fillId="0" fontId="1" numFmtId="0" xfId="0" applyFont="1"/>
    <xf borderId="0" fillId="0" fontId="8" numFmtId="0" xfId="0" applyFont="1"/>
    <xf borderId="1" fillId="21" fontId="1" numFmtId="0" xfId="0" applyBorder="1" applyFont="1"/>
    <xf borderId="2" fillId="4" fontId="4" numFmtId="165" xfId="0" applyAlignment="1" applyBorder="1" applyFont="1" applyNumberFormat="1">
      <alignment horizontal="center" vertical="bottom"/>
    </xf>
    <xf borderId="2" fillId="5" fontId="4" numFmtId="165" xfId="0" applyAlignment="1" applyBorder="1" applyFont="1" applyNumberFormat="1">
      <alignment horizontal="center" vertical="bottom"/>
    </xf>
    <xf borderId="2" fillId="6" fontId="4" numFmtId="165" xfId="0" applyAlignment="1" applyBorder="1" applyFont="1" applyNumberFormat="1">
      <alignment horizontal="center" vertical="bottom"/>
    </xf>
    <xf borderId="2" fillId="7" fontId="4" numFmtId="165" xfId="0" applyAlignment="1" applyBorder="1" applyFont="1" applyNumberFormat="1">
      <alignment horizontal="center" vertical="bottom"/>
    </xf>
    <xf borderId="2" fillId="8" fontId="4" numFmtId="165" xfId="0" applyAlignment="1" applyBorder="1" applyFont="1" applyNumberFormat="1">
      <alignment horizontal="center" vertical="bottom"/>
    </xf>
    <xf borderId="2" fillId="9" fontId="4" numFmtId="165" xfId="0" applyAlignment="1" applyBorder="1" applyFont="1" applyNumberFormat="1">
      <alignment horizontal="center" vertical="bottom"/>
    </xf>
    <xf borderId="2" fillId="10" fontId="4" numFmtId="165" xfId="0" applyAlignment="1" applyBorder="1" applyFont="1" applyNumberFormat="1">
      <alignment horizontal="center" vertical="bottom"/>
    </xf>
    <xf borderId="0" fillId="0" fontId="9" numFmtId="0" xfId="0" applyFont="1"/>
    <xf borderId="0" fillId="12" fontId="2" numFmtId="165" xfId="0" applyAlignment="1" applyFont="1" applyNumberFormat="1">
      <alignment horizontal="center"/>
    </xf>
    <xf borderId="0" fillId="9" fontId="2" numFmtId="165" xfId="0" applyAlignment="1" applyFont="1" applyNumberFormat="1">
      <alignment horizontal="center"/>
    </xf>
    <xf borderId="0" fillId="7" fontId="2" numFmtId="165" xfId="0" applyAlignment="1" applyFont="1" applyNumberFormat="1">
      <alignment horizontal="center"/>
    </xf>
    <xf borderId="0" fillId="6" fontId="2" numFmtId="165" xfId="0" applyAlignment="1" applyFont="1" applyNumberFormat="1">
      <alignment horizontal="center"/>
    </xf>
    <xf borderId="0" fillId="5" fontId="2" numFmtId="165" xfId="0" applyAlignment="1" applyFont="1" applyNumberFormat="1">
      <alignment horizontal="center"/>
    </xf>
    <xf borderId="0" fillId="13" fontId="2" numFmtId="165" xfId="0" applyAlignment="1" applyFont="1" applyNumberFormat="1">
      <alignment horizontal="center"/>
    </xf>
    <xf borderId="0" fillId="8" fontId="2" numFmtId="165" xfId="0" applyAlignment="1" applyFont="1" applyNumberFormat="1">
      <alignment horizontal="center"/>
    </xf>
    <xf borderId="0" fillId="0" fontId="9" numFmtId="0" xfId="0" applyAlignment="1" applyFont="1">
      <alignment horizontal="center"/>
    </xf>
    <xf borderId="0" fillId="18" fontId="1" numFmtId="165" xfId="0" applyAlignment="1" applyFont="1" applyNumberFormat="1">
      <alignment horizontal="center"/>
    </xf>
    <xf borderId="0" fillId="16" fontId="2" numFmtId="0" xfId="0" applyAlignment="1" applyFont="1">
      <alignment horizontal="center"/>
    </xf>
    <xf borderId="0" fillId="15" fontId="1" numFmtId="0" xfId="0" applyAlignment="1" applyFont="1">
      <alignment horizontal="center"/>
    </xf>
    <xf borderId="0" fillId="15" fontId="1" numFmtId="165" xfId="0" applyAlignment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0" fillId="24" fontId="1" numFmtId="165" xfId="0" applyAlignment="1" applyFill="1" applyFont="1" applyNumberFormat="1">
      <alignment horizontal="center"/>
    </xf>
    <xf borderId="0" fillId="22" fontId="1" numFmtId="165" xfId="0" applyAlignment="1" applyFont="1" applyNumberFormat="1">
      <alignment horizontal="center"/>
    </xf>
    <xf borderId="0" fillId="20" fontId="1" numFmtId="165" xfId="0" applyAlignment="1" applyFont="1" applyNumberFormat="1">
      <alignment horizontal="center"/>
    </xf>
    <xf borderId="0" fillId="19" fontId="1" numFmtId="165" xfId="0" applyAlignment="1" applyFont="1" applyNumberFormat="1">
      <alignment horizontal="center"/>
    </xf>
    <xf borderId="0" fillId="25" fontId="1" numFmtId="165" xfId="0" applyAlignment="1" applyFill="1" applyFont="1" applyNumberFormat="1">
      <alignment horizontal="center"/>
    </xf>
    <xf borderId="0" fillId="21" fontId="1" numFmtId="165" xfId="0" applyAlignment="1" applyFont="1" applyNumberFormat="1">
      <alignment horizontal="center"/>
    </xf>
    <xf borderId="0" fillId="24" fontId="1" numFmtId="0" xfId="0" applyFont="1"/>
    <xf borderId="0" fillId="22" fontId="1" numFmtId="0" xfId="0" applyFont="1"/>
    <xf borderId="0" fillId="20" fontId="1" numFmtId="0" xfId="0" applyFont="1"/>
    <xf borderId="0" fillId="19" fontId="1" numFmtId="0" xfId="0" applyFont="1"/>
    <xf borderId="0" fillId="18" fontId="1" numFmtId="0" xfId="0" applyFont="1"/>
    <xf borderId="0" fillId="25" fontId="1" numFmtId="0" xfId="0" applyFont="1"/>
    <xf borderId="0" fillId="21" fontId="1" numFmtId="0" xfId="0" applyFont="1"/>
    <xf borderId="0" fillId="11" fontId="2" numFmtId="0" xfId="0" applyAlignment="1" applyFont="1">
      <alignment horizontal="center"/>
    </xf>
    <xf borderId="0" fillId="0" fontId="1" numFmtId="165" xfId="0" applyFont="1" applyNumberFormat="1"/>
    <xf borderId="0" fillId="26" fontId="4" numFmtId="0" xfId="0" applyAlignment="1" applyFill="1" applyFont="1">
      <alignment horizontal="center" vertical="bottom"/>
    </xf>
    <xf borderId="0" fillId="26" fontId="4" numFmtId="164" xfId="0" applyAlignment="1" applyFont="1" applyNumberFormat="1">
      <alignment horizontal="center" vertical="bottom"/>
    </xf>
    <xf borderId="0" fillId="0" fontId="5" numFmtId="0" xfId="0" applyAlignment="1" applyFont="1">
      <alignment vertical="bottom"/>
    </xf>
    <xf borderId="0" fillId="0" fontId="5" numFmtId="165" xfId="0" applyAlignment="1" applyFont="1" applyNumberFormat="1">
      <alignment horizontal="center" vertical="bottom"/>
    </xf>
    <xf borderId="0" fillId="0" fontId="5" numFmtId="164" xfId="0" applyAlignment="1" applyFont="1" applyNumberFormat="1">
      <alignment horizontal="center" vertical="bottom"/>
    </xf>
    <xf borderId="0" fillId="0" fontId="1" numFmtId="0" xfId="0" applyFont="1"/>
    <xf borderId="0" fillId="11" fontId="2" numFmtId="165" xfId="0" applyAlignment="1" applyFont="1" applyNumberFormat="1">
      <alignment horizontal="center"/>
    </xf>
    <xf borderId="0" fillId="16" fontId="2" numFmtId="0" xfId="0" applyFont="1"/>
    <xf borderId="0" fillId="17" fontId="1" numFmtId="0" xfId="0" applyAlignment="1" applyFont="1">
      <alignment horizontal="center"/>
    </xf>
    <xf borderId="0" fillId="17" fontId="1" numFmtId="0" xfId="0" applyFont="1"/>
    <xf borderId="0" fillId="27" fontId="2" numFmtId="0" xfId="0" applyAlignment="1" applyFill="1" applyFont="1">
      <alignment horizontal="center"/>
    </xf>
    <xf borderId="0" fillId="18" fontId="1" numFmtId="0" xfId="0" applyAlignment="1" applyFont="1">
      <alignment horizontal="center"/>
    </xf>
    <xf borderId="0" fillId="19" fontId="1" numFmtId="0" xfId="0" applyAlignment="1" applyFont="1">
      <alignment horizontal="center"/>
    </xf>
    <xf borderId="0" fillId="20" fontId="1" numFmtId="0" xfId="0" applyAlignment="1" applyFont="1">
      <alignment horizontal="center"/>
    </xf>
    <xf borderId="0" fillId="28" fontId="2" numFmtId="0" xfId="0" applyAlignment="1" applyFill="1" applyFont="1">
      <alignment horizontal="center"/>
    </xf>
    <xf borderId="0" fillId="22" fontId="1" numFmtId="0" xfId="0" applyAlignment="1" applyFont="1">
      <alignment horizontal="center"/>
    </xf>
    <xf borderId="0" fillId="25" fontId="1" numFmtId="0" xfId="0" applyAlignment="1" applyFont="1">
      <alignment horizontal="center"/>
    </xf>
    <xf borderId="0" fillId="29" fontId="2" numFmtId="0" xfId="0" applyAlignment="1" applyFill="1" applyFont="1">
      <alignment horizontal="center"/>
    </xf>
    <xf borderId="0" fillId="21" fontId="1" numFmtId="0" xfId="0" applyAlignment="1" applyFont="1">
      <alignment horizontal="center"/>
    </xf>
    <xf borderId="0" fillId="0" fontId="1" numFmtId="3" xfId="0" applyAlignment="1" applyFont="1" applyNumberFormat="1">
      <alignment horizontal="center"/>
    </xf>
    <xf borderId="0" fillId="11" fontId="2" numFmtId="3" xfId="0" applyAlignment="1" applyFont="1" applyNumberFormat="1">
      <alignment horizontal="center"/>
    </xf>
    <xf borderId="0" fillId="30" fontId="7" numFmtId="0" xfId="0" applyAlignment="1" applyFill="1" applyFont="1">
      <alignment horizontal="center"/>
    </xf>
    <xf borderId="0" fillId="3" fontId="2" numFmtId="165" xfId="0" applyAlignment="1" applyFont="1" applyNumberFormat="1">
      <alignment horizontal="center"/>
    </xf>
    <xf borderId="0" fillId="0" fontId="1" numFmtId="9" xfId="0" applyAlignment="1" applyFont="1" applyNumberFormat="1">
      <alignment horizontal="center"/>
    </xf>
  </cellXfs>
  <cellStyles count="1">
    <cellStyle xfId="0" name="Normal" builtinId="0"/>
  </cellStyles>
  <dxfs count="3">
    <dxf>
      <font>
        <color rgb="FFFFFFFF"/>
      </font>
      <fill>
        <patternFill patternType="solid">
          <fgColor rgb="FFCC4125"/>
          <bgColor rgb="FFCC4125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18.57"/>
    <col customWidth="1" min="3" max="5" width="14.43"/>
    <col customWidth="1" min="6" max="6" width="15.86"/>
    <col customWidth="1" min="7" max="19" width="14.43"/>
  </cols>
  <sheetData>
    <row r="1" ht="15.75" customHeight="1">
      <c r="A1" s="1"/>
      <c r="B1" s="2"/>
      <c r="C1" s="2"/>
      <c r="D1" s="3" t="s">
        <v>0</v>
      </c>
      <c r="F1" s="2"/>
      <c r="G1" s="2"/>
      <c r="H1" s="4" t="s">
        <v>1</v>
      </c>
      <c r="J1" s="5"/>
      <c r="L1" s="6" t="s">
        <v>2</v>
      </c>
    </row>
    <row r="2" ht="15.75" customHeight="1">
      <c r="A2" s="1" t="s">
        <v>3</v>
      </c>
      <c r="B2" s="7" t="s">
        <v>4</v>
      </c>
      <c r="C2" s="8" t="s">
        <v>5</v>
      </c>
      <c r="D2" s="9" t="s">
        <v>6</v>
      </c>
      <c r="E2" s="10" t="s">
        <v>7</v>
      </c>
      <c r="F2" s="11" t="s">
        <v>8</v>
      </c>
      <c r="G2" s="12" t="s">
        <v>9</v>
      </c>
      <c r="H2" s="13" t="s">
        <v>10</v>
      </c>
      <c r="I2" s="14" t="s">
        <v>11</v>
      </c>
      <c r="J2" s="5"/>
      <c r="L2" s="15" t="s">
        <v>12</v>
      </c>
      <c r="M2" s="16" t="s">
        <v>5</v>
      </c>
      <c r="N2" s="17" t="s">
        <v>6</v>
      </c>
      <c r="O2" s="18" t="s">
        <v>7</v>
      </c>
      <c r="P2" s="19" t="s">
        <v>8</v>
      </c>
      <c r="Q2" s="20" t="s">
        <v>9</v>
      </c>
      <c r="R2" s="21" t="s">
        <v>10</v>
      </c>
      <c r="S2" s="22" t="s">
        <v>11</v>
      </c>
    </row>
    <row r="3" ht="15.75" customHeight="1">
      <c r="A3" s="1">
        <v>2.0</v>
      </c>
      <c r="B3" s="23" t="s">
        <v>13</v>
      </c>
      <c r="C3" s="24" t="s">
        <v>14</v>
      </c>
      <c r="D3" s="24" t="s">
        <v>15</v>
      </c>
      <c r="E3" s="24" t="s">
        <v>7</v>
      </c>
      <c r="F3" s="24" t="s">
        <v>16</v>
      </c>
      <c r="G3" s="24" t="s">
        <v>17</v>
      </c>
      <c r="H3" s="24" t="s">
        <v>18</v>
      </c>
      <c r="I3" s="25" t="s">
        <v>19</v>
      </c>
      <c r="J3" s="26" t="s">
        <v>20</v>
      </c>
      <c r="L3" s="16" t="s">
        <v>5</v>
      </c>
      <c r="M3" s="27">
        <f t="shared" ref="M3:S3" si="1">C30/$C$30-1</f>
        <v>0</v>
      </c>
      <c r="N3" s="27">
        <f t="shared" si="1"/>
        <v>0.001928764305</v>
      </c>
      <c r="O3" s="27">
        <f t="shared" si="1"/>
        <v>0.4307573615</v>
      </c>
      <c r="P3" s="27">
        <f t="shared" si="1"/>
        <v>0.5271955767</v>
      </c>
      <c r="Q3" s="27">
        <f t="shared" si="1"/>
        <v>0.08203677511</v>
      </c>
      <c r="R3" s="27">
        <f t="shared" si="1"/>
        <v>0.4013972826</v>
      </c>
      <c r="S3" s="27">
        <f t="shared" si="1"/>
        <v>0.2601260126</v>
      </c>
    </row>
    <row r="4" ht="15.75" customHeight="1">
      <c r="A4" s="1" t="s">
        <v>21</v>
      </c>
      <c r="B4" s="28" t="s">
        <v>22</v>
      </c>
      <c r="C4" s="29">
        <f>SUMIFS(Rent!$F:$F,Rent!$A:$A,$A$3,Rent!$B:$B,$A$4,Rent!$C:$C,$A$2,Rent!$D:$D,C$3)</f>
        <v>1800</v>
      </c>
      <c r="D4" s="30">
        <f>SUMIFS(Rent!$F:$F,Rent!$A:$A,$A$3,Rent!$B:$B,$A$4,Rent!$C:$C,$A$2,Rent!$D:$D,D$3)</f>
        <v>1845</v>
      </c>
      <c r="E4" s="31">
        <f>SUMIFS(Rent!$F:$F,Rent!$A:$A,$A$3,Rent!$B:$B,$A$4,Rent!$C:$C,$A$2,Rent!$D:$D,E$3)</f>
        <v>4500</v>
      </c>
      <c r="F4" s="32">
        <f>SUMIFS(Rent!$F:$F,Rent!$A:$A,$A$3,Rent!$B:$B,$A$4,Rent!$C:$C,$A$2,Rent!$D:$D,F$3)</f>
        <v>4200</v>
      </c>
      <c r="G4" s="33">
        <f>SUMIFS(Rent!$F:$F,Rent!$A:$A,$A$3,Rent!$B:$B,$A$4,Rent!$C:$C,$A$2,Rent!$D:$D,G$3)</f>
        <v>2500</v>
      </c>
      <c r="H4" s="34">
        <f>SUMIFS(Rent!$F:$F,Rent!$A:$A,$A$3,Rent!$B:$B,$A$4,Rent!$C:$C,$A$2,Rent!$D:$D,H$3)</f>
        <v>2946.666667</v>
      </c>
      <c r="I4" s="35">
        <f>SUMIFS(Rent!$F:$F,Rent!$A:$A,$A$3,Rent!$B:$B,$A$4,Rent!$C:$C,$A$2,Rent!$D:$D,I$3)</f>
        <v>1768</v>
      </c>
      <c r="J4" s="5"/>
      <c r="L4" s="17" t="s">
        <v>6</v>
      </c>
      <c r="M4" s="27">
        <f>D30/C30-1</f>
        <v>0.001928764305</v>
      </c>
      <c r="N4" s="27">
        <f t="shared" ref="N4:S4" si="2">D30/$D$30-1</f>
        <v>0</v>
      </c>
      <c r="O4" s="27">
        <f t="shared" si="2"/>
        <v>0.4280030801</v>
      </c>
      <c r="P4" s="27">
        <f t="shared" si="2"/>
        <v>0.5242556468</v>
      </c>
      <c r="Q4" s="27">
        <f t="shared" si="2"/>
        <v>0.07995379877</v>
      </c>
      <c r="R4" s="27">
        <f t="shared" si="2"/>
        <v>0.3986995209</v>
      </c>
      <c r="S4" s="27">
        <f t="shared" si="2"/>
        <v>0.2577002053</v>
      </c>
    </row>
    <row r="5" ht="15.75" customHeight="1">
      <c r="A5" s="1" t="s">
        <v>23</v>
      </c>
      <c r="B5" s="28" t="s">
        <v>24</v>
      </c>
      <c r="C5" s="29">
        <f>SUMIF(Car!A:A,A5,Car!C:C)</f>
        <v>352</v>
      </c>
      <c r="D5" s="30">
        <f>SUMIF(Car!A:A,A5,Car!C:C)</f>
        <v>352</v>
      </c>
      <c r="E5" s="31">
        <f>SUMIF(Car!A:A,A5,Car!C:C)</f>
        <v>352</v>
      </c>
      <c r="F5" s="32">
        <v>0.0</v>
      </c>
      <c r="G5" s="33">
        <f>SUMIF(Car!A:A,A5,Car!C:C)</f>
        <v>352</v>
      </c>
      <c r="H5" s="36">
        <v>477.0</v>
      </c>
      <c r="I5" s="35">
        <v>477.0</v>
      </c>
      <c r="J5" s="5"/>
      <c r="L5" s="18" t="s">
        <v>7</v>
      </c>
      <c r="M5" s="27">
        <f t="shared" ref="M5:S5" si="3">C30/$E$30-1</f>
        <v>-0.3010694707</v>
      </c>
      <c r="N5" s="27">
        <f t="shared" si="3"/>
        <v>-0.2997213984</v>
      </c>
      <c r="O5" s="27">
        <f t="shared" si="3"/>
        <v>0</v>
      </c>
      <c r="P5" s="27">
        <f t="shared" si="3"/>
        <v>0.06740361283</v>
      </c>
      <c r="Q5" s="27">
        <f t="shared" si="3"/>
        <v>-0.243731464</v>
      </c>
      <c r="R5" s="27">
        <f t="shared" si="3"/>
        <v>-0.02052065546</v>
      </c>
      <c r="S5" s="27">
        <f t="shared" si="3"/>
        <v>-0.119259459</v>
      </c>
    </row>
    <row r="6" ht="15.75" customHeight="1">
      <c r="A6" s="1"/>
      <c r="B6" s="28" t="s">
        <v>25</v>
      </c>
      <c r="C6" s="29">
        <f>sumifs(Expenses!$B:$B,Expenses!$A:$A,$B6,Expenses!$C:$C,C$3)</f>
        <v>280</v>
      </c>
      <c r="D6" s="30">
        <f>sumifs(Expenses!$B:$B,Expenses!$A:$A,$B6,Expenses!$C:$C,D$3)</f>
        <v>250</v>
      </c>
      <c r="E6" s="31">
        <f>sumifs(Expenses!$B:$B,Expenses!$A:$A,$B6,Expenses!$C:$C,E$3)</f>
        <v>250</v>
      </c>
      <c r="F6" s="32">
        <f>sumifs(Expenses!$B:$B,Expenses!$A:$A,$B6,Expenses!$C:$C,F$3)</f>
        <v>0</v>
      </c>
      <c r="G6" s="33">
        <f>sumifs(Expenses!$B:$B,Expenses!$A:$A,$B6,Expenses!$C:$C,G$3)</f>
        <v>280</v>
      </c>
      <c r="H6" s="34">
        <f>sumifs(Expenses!$B:$B,Expenses!$A:$A,$B6,Expenses!$C:$C,H$3)</f>
        <v>85</v>
      </c>
      <c r="I6" s="35">
        <f>sumifs(Expenses!$B:$B,Expenses!$A:$A,$B6,Expenses!$C:$C,I$3)</f>
        <v>85</v>
      </c>
      <c r="J6" s="5"/>
      <c r="L6" s="19" t="s">
        <v>8</v>
      </c>
      <c r="M6" s="27">
        <f t="shared" ref="M6:S6" si="4">C30/$F$30-1</f>
        <v>-0.3452050181</v>
      </c>
      <c r="N6" s="27">
        <f t="shared" si="4"/>
        <v>-0.3439420729</v>
      </c>
      <c r="O6" s="27">
        <f t="shared" si="4"/>
        <v>-0.06314725941</v>
      </c>
      <c r="P6" s="27">
        <f t="shared" si="4"/>
        <v>0</v>
      </c>
      <c r="Q6" s="27">
        <f t="shared" si="4"/>
        <v>-0.2914877494</v>
      </c>
      <c r="R6" s="27">
        <f t="shared" si="4"/>
        <v>-0.08237209172</v>
      </c>
      <c r="S6" s="27">
        <f t="shared" si="4"/>
        <v>-0.1748758104</v>
      </c>
    </row>
    <row r="7" ht="15.75" customHeight="1">
      <c r="A7" s="1"/>
      <c r="B7" s="28" t="s">
        <v>26</v>
      </c>
      <c r="C7" s="29">
        <f>sumifs(Expenses!$B:$B,Expenses!$A:$A,$B7,Expenses!$C:$C,C$3)</f>
        <v>850</v>
      </c>
      <c r="D7" s="30">
        <f>sumifs(Expenses!$B:$B,Expenses!$A:$A,$B7,Expenses!$C:$C,D$3)</f>
        <v>850</v>
      </c>
      <c r="E7" s="31">
        <f>sumifs(Expenses!$B:$B,Expenses!$A:$A,$B7,Expenses!$C:$C,E$3)</f>
        <v>850</v>
      </c>
      <c r="F7" s="32">
        <f>sumifs(Expenses!$B:$B,Expenses!$A:$A,$B7,Expenses!$C:$C,F$3)</f>
        <v>850</v>
      </c>
      <c r="G7" s="33">
        <f>sumifs(Expenses!$B:$B,Expenses!$A:$A,$B7,Expenses!$C:$C,G$3)</f>
        <v>850</v>
      </c>
      <c r="H7" s="34">
        <f>sumifs(Expenses!$B:$B,Expenses!$A:$A,$B7,Expenses!$C:$C,H$3)</f>
        <v>330</v>
      </c>
      <c r="I7" s="35">
        <f>sumifs(Expenses!$B:$B,Expenses!$A:$A,$B7,Expenses!$C:$C,I$3)</f>
        <v>330</v>
      </c>
      <c r="J7" s="5"/>
      <c r="L7" s="20" t="s">
        <v>9</v>
      </c>
      <c r="M7" s="27">
        <f t="shared" ref="M7:S7" si="5">C30/$G$30-1</f>
        <v>-0.07581699346</v>
      </c>
      <c r="N7" s="27">
        <f t="shared" si="5"/>
        <v>-0.07403446227</v>
      </c>
      <c r="O7" s="27">
        <f t="shared" si="5"/>
        <v>0.3222816399</v>
      </c>
      <c r="P7" s="27">
        <f t="shared" si="5"/>
        <v>0.4114081996</v>
      </c>
      <c r="Q7" s="27">
        <f t="shared" si="5"/>
        <v>0</v>
      </c>
      <c r="R7" s="27">
        <f t="shared" si="5"/>
        <v>0.295147554</v>
      </c>
      <c r="S7" s="27">
        <f t="shared" si="5"/>
        <v>0.1645870469</v>
      </c>
    </row>
    <row r="8" ht="15.75" customHeight="1">
      <c r="A8" s="1"/>
      <c r="B8" s="28" t="s">
        <v>27</v>
      </c>
      <c r="C8" s="29">
        <f>sumifs(Expenses!$B:$B,Expenses!$A:$A,$B8,Expenses!$C:$C,C$3)</f>
        <v>150</v>
      </c>
      <c r="D8" s="30">
        <f>sumifs(Expenses!$B:$B,Expenses!$A:$A,$B8,Expenses!$C:$C,D$3)</f>
        <v>150</v>
      </c>
      <c r="E8" s="31">
        <f>sumifs(Expenses!$B:$B,Expenses!$A:$A,$B8,Expenses!$C:$C,E$3)</f>
        <v>150</v>
      </c>
      <c r="F8" s="32">
        <f>sumifs(Expenses!$B:$B,Expenses!$A:$A,$B8,Expenses!$C:$C,F$3)</f>
        <v>180</v>
      </c>
      <c r="G8" s="33">
        <f>sumifs(Expenses!$B:$B,Expenses!$A:$A,$B8,Expenses!$C:$C,G$3)</f>
        <v>120</v>
      </c>
      <c r="H8" s="34">
        <f>sumifs(Expenses!$B:$B,Expenses!$A:$A,$B8,Expenses!$C:$C,H$3)</f>
        <v>150</v>
      </c>
      <c r="I8" s="35">
        <f>sumifs(Expenses!$B:$B,Expenses!$A:$A,$B8,Expenses!$C:$C,I$3)</f>
        <v>150</v>
      </c>
      <c r="J8" s="5"/>
      <c r="L8" s="21" t="s">
        <v>10</v>
      </c>
      <c r="M8" s="27">
        <f t="shared" ref="M8:S8" si="6">C30/$H$30-1</f>
        <v>-0.2864264742</v>
      </c>
      <c r="N8" s="27">
        <f t="shared" si="6"/>
        <v>-0.285050159</v>
      </c>
      <c r="O8" s="27">
        <f t="shared" si="6"/>
        <v>0.02095057499</v>
      </c>
      <c r="P8" s="27">
        <f t="shared" si="6"/>
        <v>0.08976633227</v>
      </c>
      <c r="Q8" s="27">
        <f t="shared" si="6"/>
        <v>-0.2278872033</v>
      </c>
      <c r="R8" s="27">
        <f t="shared" si="6"/>
        <v>0</v>
      </c>
      <c r="S8" s="27">
        <f t="shared" si="6"/>
        <v>-0.1008074382</v>
      </c>
    </row>
    <row r="9" ht="15.75" customHeight="1">
      <c r="A9" s="1"/>
      <c r="B9" s="28" t="s">
        <v>28</v>
      </c>
      <c r="C9" s="29">
        <f>sumifs(Expenses!$B:$B,Expenses!$A:$A,$B9,Expenses!$C:$C,C$3)</f>
        <v>100</v>
      </c>
      <c r="D9" s="30">
        <f>sumifs(Expenses!$B:$B,Expenses!$A:$A,$B9,Expenses!$C:$C,D$3)</f>
        <v>100</v>
      </c>
      <c r="E9" s="31">
        <f>sumifs(Expenses!$B:$B,Expenses!$A:$A,$B9,Expenses!$C:$C,E$3)</f>
        <v>100</v>
      </c>
      <c r="F9" s="32">
        <f>sumifs(Expenses!$B:$B,Expenses!$A:$A,$B9,Expenses!$C:$C,F$3)</f>
        <v>140</v>
      </c>
      <c r="G9" s="33">
        <f>sumifs(Expenses!$B:$B,Expenses!$A:$A,$B9,Expenses!$C:$C,G$3)</f>
        <v>80</v>
      </c>
      <c r="H9" s="34">
        <f>sumifs(Expenses!$B:$B,Expenses!$A:$A,$B9,Expenses!$C:$C,H$3)</f>
        <v>120</v>
      </c>
      <c r="I9" s="35">
        <f>sumifs(Expenses!$B:$B,Expenses!$A:$A,$B9,Expenses!$C:$C,I$3)</f>
        <v>120</v>
      </c>
      <c r="J9" s="5"/>
      <c r="L9" s="22" t="s">
        <v>11</v>
      </c>
      <c r="M9" s="27">
        <f t="shared" ref="M9:S9" si="7">C30/$I$30-1</f>
        <v>-0.2064285714</v>
      </c>
      <c r="N9" s="27">
        <f t="shared" si="7"/>
        <v>-0.2048979592</v>
      </c>
      <c r="O9" s="27">
        <f t="shared" si="7"/>
        <v>0.1354081633</v>
      </c>
      <c r="P9" s="27">
        <f t="shared" si="7"/>
        <v>0.2119387755</v>
      </c>
      <c r="Q9" s="27">
        <f t="shared" si="7"/>
        <v>-0.1413265306</v>
      </c>
      <c r="R9" s="27">
        <f t="shared" si="7"/>
        <v>0.1121088435</v>
      </c>
      <c r="S9" s="27">
        <f t="shared" si="7"/>
        <v>0</v>
      </c>
    </row>
    <row r="10" ht="15.75" customHeight="1">
      <c r="A10" s="1">
        <v>2.0</v>
      </c>
      <c r="B10" s="28" t="s">
        <v>29</v>
      </c>
      <c r="C10" s="29">
        <f>sumifs(Expenses!$B:$B,Expenses!$A:$A,$B10,Expenses!$C:$C,C$3)*$A$10</f>
        <v>100</v>
      </c>
      <c r="D10" s="30">
        <f>sumifs(Expenses!$B:$B,Expenses!$A:$A,$B10,Expenses!$C:$C,D$3)*$A$10</f>
        <v>100</v>
      </c>
      <c r="E10" s="31">
        <f>sumifs(Expenses!$B:$B,Expenses!$A:$A,$B10,Expenses!$C:$C,E$3)*$A$10</f>
        <v>100</v>
      </c>
      <c r="F10" s="32">
        <f>sumifs(Expenses!$B:$B,Expenses!$A:$A,$B10,Expenses!$C:$C,F$3)*$A$10</f>
        <v>140</v>
      </c>
      <c r="G10" s="33">
        <f>sumifs(Expenses!$B:$B,Expenses!$A:$A,$B10,Expenses!$C:$C,G$3)*$A$10</f>
        <v>100</v>
      </c>
      <c r="H10" s="34">
        <f>sumifs(Expenses!$B:$B,Expenses!$A:$A,$B10,Expenses!$C:$C,H$3)*$A$10</f>
        <v>200</v>
      </c>
      <c r="I10" s="35">
        <f>sumifs(Expenses!$B:$B,Expenses!$A:$A,$B10,Expenses!$C:$C,I$3)*$A$10</f>
        <v>240</v>
      </c>
      <c r="J10" s="5"/>
      <c r="T10" s="5"/>
    </row>
    <row r="11" ht="15.75" customHeight="1">
      <c r="A11" s="1"/>
      <c r="B11" s="28" t="s">
        <v>30</v>
      </c>
      <c r="C11" s="29">
        <f>sumifs(Expenses!$B:$B,Expenses!$A:$A,$B11,Expenses!$C:$C,C$3)</f>
        <v>60</v>
      </c>
      <c r="D11" s="30">
        <f>sumifs(Expenses!$B:$B,Expenses!$A:$A,$B11,Expenses!$C:$C,D$3)</f>
        <v>60</v>
      </c>
      <c r="E11" s="31">
        <f>sumifs(Expenses!$B:$B,Expenses!$A:$A,$B11,Expenses!$C:$C,E$3)</f>
        <v>60</v>
      </c>
      <c r="F11" s="32">
        <f>sumifs(Expenses!$B:$B,Expenses!$A:$A,$B11,Expenses!$C:$C,F$3)</f>
        <v>60</v>
      </c>
      <c r="G11" s="33">
        <f>sumifs(Expenses!$B:$B,Expenses!$A:$A,$B11,Expenses!$C:$C,G$3)</f>
        <v>70</v>
      </c>
      <c r="H11" s="34">
        <f>sumifs(Expenses!$B:$B,Expenses!$A:$A,$B11,Expenses!$C:$C,H$3)</f>
        <v>90</v>
      </c>
      <c r="I11" s="35">
        <f>sumifs(Expenses!$B:$B,Expenses!$A:$A,$B11,Expenses!$C:$C,I$3)</f>
        <v>90</v>
      </c>
      <c r="J11" s="5"/>
      <c r="T11" s="5"/>
      <c r="U11" s="37"/>
    </row>
    <row r="12" ht="15.75" customHeight="1">
      <c r="A12" s="1">
        <v>1.0</v>
      </c>
      <c r="B12" s="28" t="s">
        <v>31</v>
      </c>
      <c r="C12" s="29">
        <f>sumifs(Expenses!$B:$B,Expenses!$A:$A,$B12,Expenses!$C:$C,C$3)*$A$12</f>
        <v>20</v>
      </c>
      <c r="D12" s="30">
        <f>sumifs(Expenses!$B:$B,Expenses!$A:$A,$B12,Expenses!$C:$C,D$3)*$A$12</f>
        <v>20</v>
      </c>
      <c r="E12" s="31">
        <f>sumifs(Expenses!$B:$B,Expenses!$A:$A,$B12,Expenses!$C:$C,E$3)*$A$12</f>
        <v>20</v>
      </c>
      <c r="F12" s="32">
        <f>sumifs(Expenses!$B:$B,Expenses!$A:$A,$B12,Expenses!$C:$C,F$3)*$A$12</f>
        <v>0</v>
      </c>
      <c r="G12" s="33">
        <f>sumifs(Expenses!$B:$B,Expenses!$A:$A,$B12,Expenses!$C:$C,G$3)*$A$12</f>
        <v>20</v>
      </c>
      <c r="H12" s="34">
        <f>sumifs(Expenses!$B:$B,Expenses!$A:$A,$B12,Expenses!$C:$C,H$3)*$A$12</f>
        <v>50</v>
      </c>
      <c r="I12" s="35">
        <f>sumifs(Expenses!$B:$B,Expenses!$A:$A,$B12,Expenses!$C:$C,I$3)*$A$12</f>
        <v>50</v>
      </c>
      <c r="J12" s="5"/>
      <c r="L12" s="15" t="s">
        <v>12</v>
      </c>
      <c r="M12" s="16" t="s">
        <v>5</v>
      </c>
      <c r="N12" s="17" t="s">
        <v>6</v>
      </c>
      <c r="O12" s="18" t="s">
        <v>7</v>
      </c>
      <c r="P12" s="19" t="s">
        <v>8</v>
      </c>
      <c r="Q12" s="20" t="s">
        <v>9</v>
      </c>
      <c r="R12" s="21" t="s">
        <v>10</v>
      </c>
      <c r="S12" s="22" t="s">
        <v>11</v>
      </c>
      <c r="T12" s="5"/>
      <c r="U12" s="37"/>
    </row>
    <row r="13" ht="15.75" customHeight="1">
      <c r="A13" s="1">
        <v>1.0</v>
      </c>
      <c r="B13" s="28" t="s">
        <v>32</v>
      </c>
      <c r="C13" s="29">
        <f>sumifs(Expenses!$B:$B,Expenses!$A:$A,$B13,Expenses!$C:$C,D$3)*$A$13</f>
        <v>120</v>
      </c>
      <c r="D13" s="30">
        <f>sumifs(Expenses!$B:$B,Expenses!$A:$A,$B13,Expenses!$C:$C,D$3)*$A$13</f>
        <v>120</v>
      </c>
      <c r="E13" s="31">
        <f>sumifs(Expenses!$B:$B,Expenses!$A:$A,$B13,Expenses!$C:$C,E$3)*$A$13</f>
        <v>120</v>
      </c>
      <c r="F13" s="32">
        <f>sumifs(Expenses!$B:$B,Expenses!$A:$A,$B13,Expenses!$C:$C,F$3)*$A$13</f>
        <v>80</v>
      </c>
      <c r="G13" s="33">
        <f>sumifs(Expenses!$B:$B,Expenses!$A:$A,$B13,Expenses!$C:$C,G$3)*$A$13</f>
        <v>98</v>
      </c>
      <c r="H13" s="34">
        <f>sumifs(Expenses!$B:$B,Expenses!$A:$A,$B13,Expenses!$C:$C,H$3)*$A$13</f>
        <v>100</v>
      </c>
      <c r="I13" s="35">
        <f>sumifs(Expenses!$B:$B,Expenses!$A:$A,$B13,Expenses!$C:$C,I$3)*$A$13</f>
        <v>100</v>
      </c>
      <c r="J13" s="5"/>
      <c r="L13" s="16" t="s">
        <v>5</v>
      </c>
      <c r="M13" s="38">
        <f t="shared" ref="M13:S13" si="8">C30-$C$30</f>
        <v>0</v>
      </c>
      <c r="N13" s="38">
        <f t="shared" si="8"/>
        <v>15</v>
      </c>
      <c r="O13" s="38">
        <f t="shared" si="8"/>
        <v>3350</v>
      </c>
      <c r="P13" s="38">
        <f t="shared" si="8"/>
        <v>4100</v>
      </c>
      <c r="Q13" s="38">
        <f t="shared" si="8"/>
        <v>638</v>
      </c>
      <c r="R13" s="38">
        <f t="shared" si="8"/>
        <v>3121.666667</v>
      </c>
      <c r="S13" s="38">
        <f t="shared" si="8"/>
        <v>2023</v>
      </c>
      <c r="T13" s="5"/>
    </row>
    <row r="14" ht="15.75" customHeight="1">
      <c r="A14" s="1"/>
      <c r="B14" s="28" t="s">
        <v>33</v>
      </c>
      <c r="C14" s="29">
        <f>sumifs(Expenses!$B:$B,Expenses!$A:$A,$B14,Expenses!$C:$C,C$3)</f>
        <v>100</v>
      </c>
      <c r="D14" s="30">
        <f>sumifs(Expenses!$B:$B,Expenses!$A:$A,$B14,Expenses!$C:$C,D$3)</f>
        <v>100</v>
      </c>
      <c r="E14" s="31">
        <f>sumifs(Expenses!$B:$B,Expenses!$A:$A,$B14,Expenses!$C:$C,E$3)</f>
        <v>100</v>
      </c>
      <c r="F14" s="32">
        <f>sumifs(Expenses!$B:$B,Expenses!$A:$A,$B14,Expenses!$C:$C,F$3)</f>
        <v>100</v>
      </c>
      <c r="G14" s="33">
        <f>sumifs(Expenses!$B:$B,Expenses!$A:$A,$B14,Expenses!$C:$C,G$3)</f>
        <v>100</v>
      </c>
      <c r="H14" s="34">
        <f>sumifs(Expenses!$B:$B,Expenses!$A:$A,$B14,Expenses!$C:$C,H$3)</f>
        <v>100</v>
      </c>
      <c r="I14" s="35">
        <f>sumifs(Expenses!$B:$B,Expenses!$A:$A,$B14,Expenses!$C:$C,I$3)</f>
        <v>100</v>
      </c>
      <c r="J14" s="5"/>
      <c r="L14" s="17" t="s">
        <v>6</v>
      </c>
      <c r="M14" s="38">
        <f t="shared" ref="M14:S14" si="9">C30-$D$30</f>
        <v>-15</v>
      </c>
      <c r="N14" s="38">
        <f t="shared" si="9"/>
        <v>0</v>
      </c>
      <c r="O14" s="38">
        <f t="shared" si="9"/>
        <v>3335</v>
      </c>
      <c r="P14" s="38">
        <f t="shared" si="9"/>
        <v>4085</v>
      </c>
      <c r="Q14" s="38">
        <f t="shared" si="9"/>
        <v>623</v>
      </c>
      <c r="R14" s="38">
        <f t="shared" si="9"/>
        <v>3106.666667</v>
      </c>
      <c r="S14" s="38">
        <f t="shared" si="9"/>
        <v>2008</v>
      </c>
      <c r="T14" s="5"/>
    </row>
    <row r="15" ht="15.75" customHeight="1">
      <c r="A15" s="1">
        <v>4.0</v>
      </c>
      <c r="B15" s="28" t="s">
        <v>34</v>
      </c>
      <c r="C15" s="29">
        <f>sumifs(Expenses!$B:$B,Expenses!$A:$A,$B15,Expenses!$C:$C,C$3)*$A$15</f>
        <v>400</v>
      </c>
      <c r="D15" s="30">
        <f>sumifs(Expenses!$B:$B,Expenses!$A:$A,$B15,Expenses!$C:$C,D$3)*$A$15</f>
        <v>400</v>
      </c>
      <c r="E15" s="31">
        <f>sumifs(Expenses!$B:$B,Expenses!$A:$A,$B15,Expenses!$C:$C,E$3)*$A$15</f>
        <v>400</v>
      </c>
      <c r="F15" s="32">
        <f>sumifs(Expenses!$B:$B,Expenses!$A:$A,$B15,Expenses!$C:$C,F$3)*$A$15</f>
        <v>400</v>
      </c>
      <c r="G15" s="33">
        <f>sumifs(Expenses!$B:$B,Expenses!$A:$A,$B15,Expenses!$C:$C,G$3)*$A$15</f>
        <v>400</v>
      </c>
      <c r="H15" s="34">
        <f>sumifs(Expenses!$B:$B,Expenses!$A:$A,$B15,Expenses!$C:$C,H$3)*$A$15</f>
        <v>200</v>
      </c>
      <c r="I15" s="35">
        <f>sumifs(Expenses!$B:$B,Expenses!$A:$A,$B15,Expenses!$C:$C,I$3)*$A$15</f>
        <v>200</v>
      </c>
      <c r="J15" s="5"/>
      <c r="L15" s="18" t="s">
        <v>7</v>
      </c>
      <c r="M15" s="38">
        <f t="shared" ref="M15:S15" si="10">C30-$E$30</f>
        <v>-3350</v>
      </c>
      <c r="N15" s="38">
        <f t="shared" si="10"/>
        <v>-3335</v>
      </c>
      <c r="O15" s="38">
        <f t="shared" si="10"/>
        <v>0</v>
      </c>
      <c r="P15" s="38">
        <f t="shared" si="10"/>
        <v>750</v>
      </c>
      <c r="Q15" s="38">
        <f t="shared" si="10"/>
        <v>-2712</v>
      </c>
      <c r="R15" s="38">
        <f t="shared" si="10"/>
        <v>-228.3333333</v>
      </c>
      <c r="S15" s="38">
        <f t="shared" si="10"/>
        <v>-1327</v>
      </c>
      <c r="T15" s="5"/>
    </row>
    <row r="16" ht="15.75" customHeight="1">
      <c r="A16" s="1">
        <v>4.0</v>
      </c>
      <c r="B16" s="28" t="s">
        <v>35</v>
      </c>
      <c r="C16" s="29">
        <f>sumifs(Expenses!$B:$B,Expenses!$A:$A,$B16,Expenses!$C:$C,C$3)*$A$16</f>
        <v>168</v>
      </c>
      <c r="D16" s="30">
        <f>sumifs(Expenses!$B:$B,Expenses!$A:$A,$B16,Expenses!$C:$C,D$3)*$A$16</f>
        <v>168</v>
      </c>
      <c r="E16" s="31">
        <f>sumifs(Expenses!$B:$B,Expenses!$A:$A,$B16,Expenses!$C:$C,E$3)*$A$16</f>
        <v>168</v>
      </c>
      <c r="F16" s="32">
        <f>sumifs(Expenses!$B:$B,Expenses!$A:$A,$B16,Expenses!$C:$C,F$3)*$A$16</f>
        <v>0</v>
      </c>
      <c r="G16" s="33">
        <f>sumifs(Expenses!$B:$B,Expenses!$A:$A,$B16,Expenses!$C:$C,G$3)*$A$16</f>
        <v>168</v>
      </c>
      <c r="H16" s="34">
        <f>sumifs(Expenses!$B:$B,Expenses!$A:$A,$B16,Expenses!$C:$C,H$3)*$A$16</f>
        <v>280</v>
      </c>
      <c r="I16" s="35">
        <f>sumifs(Expenses!$B:$B,Expenses!$A:$A,$B16,Expenses!$C:$C,I$3)*$A$16</f>
        <v>280</v>
      </c>
      <c r="J16" s="5"/>
      <c r="L16" s="19" t="s">
        <v>8</v>
      </c>
      <c r="M16" s="38">
        <f t="shared" ref="M16:S16" si="11">C30-$F$30</f>
        <v>-4100</v>
      </c>
      <c r="N16" s="38">
        <f t="shared" si="11"/>
        <v>-4085</v>
      </c>
      <c r="O16" s="38">
        <f t="shared" si="11"/>
        <v>-750</v>
      </c>
      <c r="P16" s="38">
        <f t="shared" si="11"/>
        <v>0</v>
      </c>
      <c r="Q16" s="38">
        <f t="shared" si="11"/>
        <v>-3462</v>
      </c>
      <c r="R16" s="38">
        <f t="shared" si="11"/>
        <v>-978.3333333</v>
      </c>
      <c r="S16" s="38">
        <f t="shared" si="11"/>
        <v>-2077</v>
      </c>
    </row>
    <row r="17" ht="15.75" customHeight="1">
      <c r="A17" s="1"/>
      <c r="B17" s="28" t="s">
        <v>36</v>
      </c>
      <c r="C17" s="29">
        <f>sumifs(Expenses!$B:$B,Expenses!$A:$A,$B17,Expenses!$C:$C,C$3)</f>
        <v>10</v>
      </c>
      <c r="D17" s="30">
        <f>sumifs(Expenses!$B:$B,Expenses!$A:$A,$B17,Expenses!$C:$C,D$3)</f>
        <v>10</v>
      </c>
      <c r="E17" s="31">
        <f>sumifs(Expenses!$B:$B,Expenses!$A:$A,$B17,Expenses!$C:$C,E$3)</f>
        <v>10</v>
      </c>
      <c r="F17" s="32">
        <f>sumifs(Expenses!$B:$B,Expenses!$A:$A,$B17,Expenses!$C:$C,F$3)</f>
        <v>0</v>
      </c>
      <c r="G17" s="33">
        <f>sumifs(Expenses!$B:$B,Expenses!$A:$A,$B17,Expenses!$C:$C,G$3)</f>
        <v>10</v>
      </c>
      <c r="H17" s="34">
        <f>sumifs(Expenses!$B:$B,Expenses!$A:$A,$B17,Expenses!$C:$C,H$3)</f>
        <v>100</v>
      </c>
      <c r="I17" s="35">
        <f>sumifs(Expenses!$B:$B,Expenses!$A:$A,$B17,Expenses!$C:$C,I$3)</f>
        <v>100</v>
      </c>
      <c r="J17" s="5"/>
      <c r="L17" s="20" t="s">
        <v>9</v>
      </c>
      <c r="M17" s="38">
        <f t="shared" ref="M17:S17" si="12">C30-$G$30</f>
        <v>-638</v>
      </c>
      <c r="N17" s="38">
        <f t="shared" si="12"/>
        <v>-623</v>
      </c>
      <c r="O17" s="38">
        <f t="shared" si="12"/>
        <v>2712</v>
      </c>
      <c r="P17" s="38">
        <f t="shared" si="12"/>
        <v>3462</v>
      </c>
      <c r="Q17" s="38">
        <f t="shared" si="12"/>
        <v>0</v>
      </c>
      <c r="R17" s="38">
        <f t="shared" si="12"/>
        <v>2483.666667</v>
      </c>
      <c r="S17" s="38">
        <f t="shared" si="12"/>
        <v>1385</v>
      </c>
    </row>
    <row r="18" ht="15.75" customHeight="1">
      <c r="A18" s="1">
        <v>2.0</v>
      </c>
      <c r="B18" s="28" t="s">
        <v>37</v>
      </c>
      <c r="C18" s="29">
        <f>sumifs(Expenses!$B:$B,Expenses!$A:$A,$B18,Expenses!$C:$C,C$3)*$A$18</f>
        <v>1720</v>
      </c>
      <c r="D18" s="30">
        <f>sumifs(Expenses!$B:$B,Expenses!$A:$A,$B18,Expenses!$C:$C,D$3)*$A$18</f>
        <v>1720</v>
      </c>
      <c r="E18" s="31">
        <f>sumifs(Expenses!$B:$B,Expenses!$A:$A,$B18,Expenses!$C:$C,E$3)*$A$18</f>
        <v>2400</v>
      </c>
      <c r="F18" s="32">
        <f>sumifs(Expenses!$B:$B,Expenses!$A:$A,$B18,Expenses!$C:$C,F$3)*$A$18</f>
        <v>3600</v>
      </c>
      <c r="G18" s="33">
        <f>sumifs(Expenses!$B:$B,Expenses!$A:$A,$B18,Expenses!$C:$C,G$3)*$A$18</f>
        <v>1720</v>
      </c>
      <c r="H18" s="34">
        <f>sumifs(Expenses!$B:$B,Expenses!$A:$A,$B18,Expenses!$C:$C,H$3)*$A$18</f>
        <v>3600</v>
      </c>
      <c r="I18" s="35">
        <f>sumifs(Expenses!$B:$B,Expenses!$A:$A,$B18,Expenses!$C:$C,I$3)*$A$18</f>
        <v>3600</v>
      </c>
      <c r="J18" s="5"/>
      <c r="L18" s="21" t="s">
        <v>10</v>
      </c>
      <c r="M18" s="38">
        <f t="shared" ref="M18:S18" si="13">C30-$H$30</f>
        <v>-3121.666667</v>
      </c>
      <c r="N18" s="38">
        <f t="shared" si="13"/>
        <v>-3106.666667</v>
      </c>
      <c r="O18" s="38">
        <f t="shared" si="13"/>
        <v>228.3333333</v>
      </c>
      <c r="P18" s="38">
        <f t="shared" si="13"/>
        <v>978.3333333</v>
      </c>
      <c r="Q18" s="38">
        <f t="shared" si="13"/>
        <v>-2483.666667</v>
      </c>
      <c r="R18" s="38">
        <f t="shared" si="13"/>
        <v>0</v>
      </c>
      <c r="S18" s="38">
        <f t="shared" si="13"/>
        <v>-1098.666667</v>
      </c>
    </row>
    <row r="19" ht="15.75" customHeight="1">
      <c r="A19" s="1">
        <v>2.0</v>
      </c>
      <c r="B19" s="28" t="s">
        <v>38</v>
      </c>
      <c r="C19" s="29">
        <f>sumifs(Expenses!$B:$B,Expenses!$A:$A,$B19,Expenses!$C:$C,C$3)*$A$19</f>
        <v>70</v>
      </c>
      <c r="D19" s="30">
        <f>sumifs(Expenses!$B:$B,Expenses!$A:$A,$B19,Expenses!$C:$C,D$3)*$A$19</f>
        <v>70</v>
      </c>
      <c r="E19" s="31">
        <f>sumifs(Expenses!$B:$B,Expenses!$A:$A,$B19,Expenses!$C:$C,E$3)*$A$19</f>
        <v>70</v>
      </c>
      <c r="F19" s="32">
        <f>sumifs(Expenses!$B:$B,Expenses!$A:$A,$B19,Expenses!$C:$C,F$3)*$A$19</f>
        <v>100</v>
      </c>
      <c r="G19" s="33">
        <f>sumifs(Expenses!$B:$B,Expenses!$A:$A,$B19,Expenses!$C:$C,G$3)*$A$19</f>
        <v>70</v>
      </c>
      <c r="H19" s="34">
        <f>sumifs(Expenses!$B:$B,Expenses!$A:$A,$B19,Expenses!$C:$C,H$3)*$A$19</f>
        <v>140</v>
      </c>
      <c r="I19" s="35">
        <f>sumifs(Expenses!$B:$B,Expenses!$A:$A,$B19,Expenses!$C:$C,I$3)*$A$19</f>
        <v>140</v>
      </c>
      <c r="J19" s="5"/>
      <c r="L19" s="22" t="s">
        <v>11</v>
      </c>
      <c r="M19" s="38">
        <f t="shared" ref="M19:S19" si="14">C30-$I$30</f>
        <v>-2023</v>
      </c>
      <c r="N19" s="38">
        <f t="shared" si="14"/>
        <v>-2008</v>
      </c>
      <c r="O19" s="38">
        <f t="shared" si="14"/>
        <v>1327</v>
      </c>
      <c r="P19" s="38">
        <f t="shared" si="14"/>
        <v>2077</v>
      </c>
      <c r="Q19" s="38">
        <f t="shared" si="14"/>
        <v>-1385</v>
      </c>
      <c r="R19" s="38">
        <f t="shared" si="14"/>
        <v>1098.666667</v>
      </c>
      <c r="S19" s="38">
        <f t="shared" si="14"/>
        <v>0</v>
      </c>
    </row>
    <row r="20" ht="15.75" customHeight="1">
      <c r="A20" s="1"/>
      <c r="B20" s="28" t="s">
        <v>39</v>
      </c>
      <c r="C20" s="29">
        <f>sumifs(Expenses!$B:$B,Expenses!$A:$A,$B20,Expenses!$C:$C,C$3)</f>
        <v>57</v>
      </c>
      <c r="D20" s="30">
        <f>sumifs(Expenses!$B:$B,Expenses!$A:$A,$B20,Expenses!$C:$C,D$3)</f>
        <v>57</v>
      </c>
      <c r="E20" s="31">
        <f>sumifs(Expenses!$B:$B,Expenses!$A:$A,$B20,Expenses!$C:$C,E$3)</f>
        <v>57</v>
      </c>
      <c r="F20" s="32">
        <f>sumifs(Expenses!$B:$B,Expenses!$A:$A,$B20,Expenses!$C:$C,F$3)</f>
        <v>57</v>
      </c>
      <c r="G20" s="33">
        <f>sumifs(Expenses!$B:$B,Expenses!$A:$A,$B20,Expenses!$C:$C,G$3)</f>
        <v>57</v>
      </c>
      <c r="H20" s="34">
        <f>sumifs(Expenses!$B:$B,Expenses!$A:$A,$B20,Expenses!$C:$C,H$3)</f>
        <v>50</v>
      </c>
      <c r="I20" s="35">
        <f>sumifs(Expenses!$B:$B,Expenses!$A:$A,$B20,Expenses!$C:$C,I$3)</f>
        <v>50</v>
      </c>
      <c r="J20" s="5"/>
    </row>
    <row r="21" ht="15.75" customHeight="1">
      <c r="A21" s="1"/>
      <c r="B21" s="28" t="s">
        <v>40</v>
      </c>
      <c r="C21" s="29">
        <f>sumifs(Expenses!$B:$B,Expenses!$A:$A,$B21,Expenses!$C:$C,C$3)</f>
        <v>50</v>
      </c>
      <c r="D21" s="30">
        <f>sumifs(Expenses!$B:$B,Expenses!$A:$A,$B21,Expenses!$C:$C,D$3)</f>
        <v>50</v>
      </c>
      <c r="E21" s="31">
        <f>sumifs(Expenses!$B:$B,Expenses!$A:$A,$B21,Expenses!$C:$C,E$3)</f>
        <v>50</v>
      </c>
      <c r="F21" s="32">
        <f>sumifs(Expenses!$B:$B,Expenses!$A:$A,$B21,Expenses!$C:$C,F$3)</f>
        <v>250</v>
      </c>
      <c r="G21" s="33">
        <f>sumifs(Expenses!$B:$B,Expenses!$A:$A,$B21,Expenses!$C:$C,G$3)</f>
        <v>50</v>
      </c>
      <c r="H21" s="34">
        <f>sumifs(Expenses!$B:$B,Expenses!$A:$A,$B21,Expenses!$C:$C,H$3)</f>
        <v>250</v>
      </c>
      <c r="I21" s="35">
        <f>sumifs(Expenses!$B:$B,Expenses!$A:$A,$B21,Expenses!$C:$C,I$3)</f>
        <v>280</v>
      </c>
      <c r="J21" s="5"/>
      <c r="R21" s="39" t="s">
        <v>41</v>
      </c>
      <c r="S21" s="40">
        <v>12.0</v>
      </c>
    </row>
    <row r="22" ht="15.75" customHeight="1">
      <c r="A22" s="1"/>
      <c r="B22" s="28" t="s">
        <v>42</v>
      </c>
      <c r="C22" s="29">
        <f>sumifs(Expenses!$B:$B,Expenses!$A:$A,$B22,Expenses!$C:$C,C$3)</f>
        <v>40</v>
      </c>
      <c r="D22" s="30">
        <f>sumifs(Expenses!$B:$B,Expenses!$A:$A,$B22,Expenses!$C:$C,D$3)</f>
        <v>40</v>
      </c>
      <c r="E22" s="31">
        <f>sumifs(Expenses!$B:$B,Expenses!$A:$A,$B22,Expenses!$C:$C,E$3)</f>
        <v>40</v>
      </c>
      <c r="F22" s="32">
        <f>sumifs(Expenses!$B:$B,Expenses!$A:$A,$B22,Expenses!$C:$C,F$3)</f>
        <v>40</v>
      </c>
      <c r="G22" s="33">
        <f>sumifs(Expenses!$B:$B,Expenses!$A:$A,$B22,Expenses!$C:$C,G$3)</f>
        <v>40</v>
      </c>
      <c r="H22" s="34">
        <f>sumifs(Expenses!$B:$B,Expenses!$A:$A,$B22,Expenses!$C:$C,H$3)</f>
        <v>50</v>
      </c>
      <c r="I22" s="35">
        <f>sumifs(Expenses!$B:$B,Expenses!$A:$A,$B22,Expenses!$C:$C,I$3)</f>
        <v>60</v>
      </c>
      <c r="J22" s="5"/>
      <c r="L22" s="15" t="s">
        <v>12</v>
      </c>
      <c r="M22" s="16" t="s">
        <v>5</v>
      </c>
      <c r="N22" s="17" t="s">
        <v>6</v>
      </c>
      <c r="O22" s="18" t="s">
        <v>7</v>
      </c>
      <c r="P22" s="19" t="s">
        <v>8</v>
      </c>
      <c r="Q22" s="20" t="s">
        <v>9</v>
      </c>
      <c r="R22" s="21" t="s">
        <v>10</v>
      </c>
      <c r="S22" s="22" t="s">
        <v>11</v>
      </c>
    </row>
    <row r="23" ht="15.75" customHeight="1">
      <c r="B23" s="28" t="s">
        <v>43</v>
      </c>
      <c r="C23" s="29">
        <f>sumifs(Expenses!$B:$B,Expenses!$A:$A,$B23,Expenses!$C:$C,C$3)</f>
        <v>200</v>
      </c>
      <c r="D23" s="30">
        <f>sumifs(Expenses!$B:$B,Expenses!$A:$A,$B23,Expenses!$C:$C,D$3)</f>
        <v>200</v>
      </c>
      <c r="E23" s="31">
        <f>sumifs(Expenses!$B:$B,Expenses!$A:$A,$B23,Expenses!$C:$C,E$3)</f>
        <v>200</v>
      </c>
      <c r="F23" s="32">
        <f>sumifs(Expenses!$B:$B,Expenses!$A:$A,$B23,Expenses!$C:$C,F$3)</f>
        <v>400</v>
      </c>
      <c r="G23" s="33">
        <f>sumifs(Expenses!$B:$B,Expenses!$A:$A,$B23,Expenses!$C:$C,G$3)</f>
        <v>200</v>
      </c>
      <c r="H23" s="34">
        <f>sumifs(Expenses!$B:$B,Expenses!$A:$A,$B23,Expenses!$C:$C,H$3)</f>
        <v>260</v>
      </c>
      <c r="I23" s="35">
        <f>sumifs(Expenses!$B:$B,Expenses!$A:$A,$B23,Expenses!$C:$C,I$3)</f>
        <v>260</v>
      </c>
      <c r="J23" s="5"/>
      <c r="L23" s="16" t="s">
        <v>5</v>
      </c>
      <c r="M23" s="38">
        <f t="shared" ref="M23:S23" si="15">M13*$S$21</f>
        <v>0</v>
      </c>
      <c r="N23" s="38">
        <f t="shared" si="15"/>
        <v>180</v>
      </c>
      <c r="O23" s="38">
        <f t="shared" si="15"/>
        <v>40200</v>
      </c>
      <c r="P23" s="38">
        <f t="shared" si="15"/>
        <v>49200</v>
      </c>
      <c r="Q23" s="38">
        <f t="shared" si="15"/>
        <v>7656</v>
      </c>
      <c r="R23" s="38">
        <f t="shared" si="15"/>
        <v>37460</v>
      </c>
      <c r="S23" s="38">
        <f t="shared" si="15"/>
        <v>24276</v>
      </c>
    </row>
    <row r="24" ht="15.75" customHeight="1">
      <c r="B24" s="28" t="s">
        <v>44</v>
      </c>
      <c r="C24" s="29">
        <f>sumifs(Expenses!$B:$B,Expenses!$A:$A,$B24,Expenses!$C:$C,C$3)</f>
        <v>150</v>
      </c>
      <c r="D24" s="30">
        <f>sumifs(Expenses!$B:$B,Expenses!$A:$A,$B24,Expenses!$C:$C,D$3)</f>
        <v>150</v>
      </c>
      <c r="E24" s="31">
        <f>sumifs(Expenses!$B:$B,Expenses!$A:$A,$B24,Expenses!$C:$C,E$3)</f>
        <v>150</v>
      </c>
      <c r="F24" s="32">
        <f>sumifs(Expenses!$B:$B,Expenses!$A:$A,$B24,Expenses!$C:$C,F$3)</f>
        <v>150</v>
      </c>
      <c r="G24" s="33">
        <f>sumifs(Expenses!$B:$B,Expenses!$A:$A,$B24,Expenses!$C:$C,G$3)</f>
        <v>150</v>
      </c>
      <c r="H24" s="34">
        <f>sumifs(Expenses!$B:$B,Expenses!$A:$A,$B24,Expenses!$C:$C,H$3)</f>
        <v>100</v>
      </c>
      <c r="I24" s="35">
        <f>sumifs(Expenses!$B:$B,Expenses!$A:$A,$B24,Expenses!$C:$C,I$3)</f>
        <v>100</v>
      </c>
      <c r="J24" s="5"/>
      <c r="L24" s="17" t="s">
        <v>6</v>
      </c>
      <c r="M24" s="38">
        <f t="shared" ref="M24:S24" si="16">M14*$S$21</f>
        <v>-180</v>
      </c>
      <c r="N24" s="38">
        <f t="shared" si="16"/>
        <v>0</v>
      </c>
      <c r="O24" s="38">
        <f t="shared" si="16"/>
        <v>40020</v>
      </c>
      <c r="P24" s="38">
        <f t="shared" si="16"/>
        <v>49020</v>
      </c>
      <c r="Q24" s="38">
        <f t="shared" si="16"/>
        <v>7476</v>
      </c>
      <c r="R24" s="38">
        <f t="shared" si="16"/>
        <v>37280</v>
      </c>
      <c r="S24" s="38">
        <f t="shared" si="16"/>
        <v>24096</v>
      </c>
    </row>
    <row r="25" ht="15.75" customHeight="1">
      <c r="B25" s="28" t="s">
        <v>45</v>
      </c>
      <c r="C25" s="29">
        <f>sumifs(Expenses!$B:$B,Expenses!$A:$A,$B25,Expenses!$C:$C,C$3)</f>
        <v>230</v>
      </c>
      <c r="D25" s="30">
        <f>sumifs(Expenses!$B:$B,Expenses!$A:$A,$B25,Expenses!$C:$C,D$3)</f>
        <v>230</v>
      </c>
      <c r="E25" s="31">
        <f>sumifs(Expenses!$B:$B,Expenses!$A:$A,$B25,Expenses!$C:$C,E$3)</f>
        <v>230</v>
      </c>
      <c r="F25" s="32">
        <f>sumifs(Expenses!$B:$B,Expenses!$A:$A,$B25,Expenses!$C:$C,F$3)</f>
        <v>300</v>
      </c>
      <c r="G25" s="33">
        <f>sumifs(Expenses!$B:$B,Expenses!$A:$A,$B25,Expenses!$C:$C,G$3)</f>
        <v>230</v>
      </c>
      <c r="H25" s="34">
        <f>sumifs(Expenses!$B:$B,Expenses!$A:$A,$B25,Expenses!$C:$C,H$3)</f>
        <v>320</v>
      </c>
      <c r="I25" s="35">
        <f>sumifs(Expenses!$B:$B,Expenses!$A:$A,$B25,Expenses!$C:$C,I$3)</f>
        <v>320</v>
      </c>
      <c r="J25" s="5"/>
      <c r="L25" s="18" t="s">
        <v>7</v>
      </c>
      <c r="M25" s="38">
        <f t="shared" ref="M25:S25" si="17">M15*$S$21</f>
        <v>-40200</v>
      </c>
      <c r="N25" s="38">
        <f t="shared" si="17"/>
        <v>-40020</v>
      </c>
      <c r="O25" s="38">
        <f t="shared" si="17"/>
        <v>0</v>
      </c>
      <c r="P25" s="38">
        <f t="shared" si="17"/>
        <v>9000</v>
      </c>
      <c r="Q25" s="38">
        <f t="shared" si="17"/>
        <v>-32544</v>
      </c>
      <c r="R25" s="38">
        <f t="shared" si="17"/>
        <v>-2740</v>
      </c>
      <c r="S25" s="38">
        <f t="shared" si="17"/>
        <v>-15924</v>
      </c>
    </row>
    <row r="26" ht="15.75" customHeight="1">
      <c r="B26" s="28" t="s">
        <v>46</v>
      </c>
      <c r="C26" s="29">
        <f>sumifs(Expenses!$B:$B,Expenses!$A:$A,$B26,Expenses!$C:$C,C$3)</f>
        <v>150</v>
      </c>
      <c r="D26" s="30">
        <f>sumifs(Expenses!$B:$B,Expenses!$A:$A,$B26,Expenses!$C:$C,D$3)</f>
        <v>150</v>
      </c>
      <c r="E26" s="31">
        <f>sumifs(Expenses!$B:$B,Expenses!$A:$A,$B26,Expenses!$C:$C,E$3)</f>
        <v>150</v>
      </c>
      <c r="F26" s="32">
        <f>sumifs(Expenses!$B:$B,Expenses!$A:$A,$B26,Expenses!$C:$C,F$3)</f>
        <v>180</v>
      </c>
      <c r="G26" s="33">
        <f>sumifs(Expenses!$B:$B,Expenses!$A:$A,$B26,Expenses!$C:$C,G$3)</f>
        <v>150</v>
      </c>
      <c r="H26" s="34">
        <f>sumifs(Expenses!$B:$B,Expenses!$A:$A,$B26,Expenses!$C:$C,H$3)</f>
        <v>200</v>
      </c>
      <c r="I26" s="35">
        <f>sumifs(Expenses!$B:$B,Expenses!$A:$A,$B26,Expenses!$C:$C,I$3)</f>
        <v>200</v>
      </c>
      <c r="J26" s="5"/>
      <c r="L26" s="19" t="s">
        <v>8</v>
      </c>
      <c r="M26" s="38">
        <f t="shared" ref="M26:S26" si="18">M16*$S$21</f>
        <v>-49200</v>
      </c>
      <c r="N26" s="38">
        <f t="shared" si="18"/>
        <v>-49020</v>
      </c>
      <c r="O26" s="38">
        <f t="shared" si="18"/>
        <v>-9000</v>
      </c>
      <c r="P26" s="38">
        <f t="shared" si="18"/>
        <v>0</v>
      </c>
      <c r="Q26" s="38">
        <f t="shared" si="18"/>
        <v>-41544</v>
      </c>
      <c r="R26" s="38">
        <f t="shared" si="18"/>
        <v>-11740</v>
      </c>
      <c r="S26" s="38">
        <f t="shared" si="18"/>
        <v>-24924</v>
      </c>
    </row>
    <row r="27" ht="15.75" customHeight="1">
      <c r="B27" s="28" t="s">
        <v>47</v>
      </c>
      <c r="C27" s="29">
        <f>sumifs(Expenses!$B:$B,Expenses!$A:$A,$B27,Expenses!$C:$C,C$3)</f>
        <v>600</v>
      </c>
      <c r="D27" s="30">
        <f>sumifs(Expenses!$B:$B,Expenses!$A:$A,$B27,Expenses!$C:$C,D$3)</f>
        <v>600</v>
      </c>
      <c r="E27" s="31">
        <f>sumifs(Expenses!$B:$B,Expenses!$A:$A,$B27,Expenses!$C:$C,E$3)</f>
        <v>600</v>
      </c>
      <c r="F27" s="32">
        <f>sumifs(Expenses!$B:$B,Expenses!$A:$A,$B27,Expenses!$C:$C,F$3)</f>
        <v>650</v>
      </c>
      <c r="G27" s="33">
        <f>sumifs(Expenses!$B:$B,Expenses!$A:$A,$B27,Expenses!$C:$C,G$3)</f>
        <v>600</v>
      </c>
      <c r="H27" s="34">
        <f>sumifs(Expenses!$B:$B,Expenses!$A:$A,$B27,Expenses!$C:$C,H$3)</f>
        <v>700</v>
      </c>
      <c r="I27" s="35">
        <f>sumifs(Expenses!$B:$B,Expenses!$A:$A,$B27,Expenses!$C:$C,I$3)</f>
        <v>700</v>
      </c>
      <c r="J27" s="5"/>
      <c r="L27" s="20" t="s">
        <v>9</v>
      </c>
      <c r="M27" s="38">
        <f t="shared" ref="M27:S27" si="19">M17*$S$21</f>
        <v>-7656</v>
      </c>
      <c r="N27" s="38">
        <f t="shared" si="19"/>
        <v>-7476</v>
      </c>
      <c r="O27" s="38">
        <f t="shared" si="19"/>
        <v>32544</v>
      </c>
      <c r="P27" s="38">
        <f t="shared" si="19"/>
        <v>41544</v>
      </c>
      <c r="Q27" s="38">
        <f t="shared" si="19"/>
        <v>0</v>
      </c>
      <c r="R27" s="38">
        <f t="shared" si="19"/>
        <v>29804</v>
      </c>
      <c r="S27" s="38">
        <f t="shared" si="19"/>
        <v>16620</v>
      </c>
    </row>
    <row r="28" ht="15.75" customHeight="1">
      <c r="B28" s="28"/>
      <c r="C28" s="29"/>
      <c r="D28" s="30"/>
      <c r="E28" s="31"/>
      <c r="F28" s="32"/>
      <c r="G28" s="33"/>
      <c r="H28" s="34"/>
      <c r="I28" s="41"/>
      <c r="J28" s="5"/>
      <c r="L28" s="21" t="s">
        <v>10</v>
      </c>
      <c r="M28" s="38">
        <f t="shared" ref="M28:S28" si="20">M18*$S$21</f>
        <v>-37460</v>
      </c>
      <c r="N28" s="38">
        <f t="shared" si="20"/>
        <v>-37280</v>
      </c>
      <c r="O28" s="38">
        <f t="shared" si="20"/>
        <v>2740</v>
      </c>
      <c r="P28" s="38">
        <f t="shared" si="20"/>
        <v>11740</v>
      </c>
      <c r="Q28" s="38">
        <f t="shared" si="20"/>
        <v>-29804</v>
      </c>
      <c r="R28" s="38">
        <f t="shared" si="20"/>
        <v>0</v>
      </c>
      <c r="S28" s="38">
        <f t="shared" si="20"/>
        <v>-13184</v>
      </c>
    </row>
    <row r="29" ht="15.75" customHeight="1">
      <c r="B29" s="42"/>
      <c r="C29" s="43"/>
      <c r="D29" s="44"/>
      <c r="E29" s="45"/>
      <c r="F29" s="46"/>
      <c r="G29" s="47"/>
      <c r="H29" s="48"/>
      <c r="J29" s="5"/>
      <c r="L29" s="22" t="s">
        <v>11</v>
      </c>
      <c r="M29" s="38">
        <f t="shared" ref="M29:S29" si="21">M19*$S$21</f>
        <v>-24276</v>
      </c>
      <c r="N29" s="38">
        <f t="shared" si="21"/>
        <v>-24096</v>
      </c>
      <c r="O29" s="38">
        <f t="shared" si="21"/>
        <v>15924</v>
      </c>
      <c r="P29" s="38">
        <f t="shared" si="21"/>
        <v>24924</v>
      </c>
      <c r="Q29" s="38">
        <f t="shared" si="21"/>
        <v>-16620</v>
      </c>
      <c r="R29" s="38">
        <f t="shared" si="21"/>
        <v>13184</v>
      </c>
      <c r="S29" s="38">
        <f t="shared" si="21"/>
        <v>0</v>
      </c>
    </row>
    <row r="30" ht="15.75" customHeight="1">
      <c r="B30" s="49" t="s">
        <v>48</v>
      </c>
      <c r="C30" s="50">
        <f t="shared" ref="C30:I30" si="22">SUM(C2:C27)</f>
        <v>7777</v>
      </c>
      <c r="D30" s="51">
        <f t="shared" si="22"/>
        <v>7792</v>
      </c>
      <c r="E30" s="52">
        <f t="shared" si="22"/>
        <v>11127</v>
      </c>
      <c r="F30" s="53">
        <f t="shared" si="22"/>
        <v>11877</v>
      </c>
      <c r="G30" s="54">
        <f t="shared" si="22"/>
        <v>8415</v>
      </c>
      <c r="H30" s="55">
        <f t="shared" si="22"/>
        <v>10898.66667</v>
      </c>
      <c r="I30" s="56">
        <f t="shared" si="22"/>
        <v>9800</v>
      </c>
      <c r="J30" s="5"/>
    </row>
    <row r="31" ht="15.75" customHeight="1">
      <c r="A31" s="1" t="s">
        <v>41</v>
      </c>
      <c r="B31" s="57">
        <v>60.0</v>
      </c>
      <c r="C31" s="38">
        <f t="shared" ref="C31:I31" si="23">C30*$B$31</f>
        <v>466620</v>
      </c>
      <c r="D31" s="38">
        <f t="shared" si="23"/>
        <v>467520</v>
      </c>
      <c r="E31" s="38">
        <f t="shared" si="23"/>
        <v>667620</v>
      </c>
      <c r="F31" s="38">
        <f t="shared" si="23"/>
        <v>712620</v>
      </c>
      <c r="G31" s="38">
        <f t="shared" si="23"/>
        <v>504900</v>
      </c>
      <c r="H31" s="38">
        <f t="shared" si="23"/>
        <v>653920</v>
      </c>
      <c r="I31" s="38">
        <f t="shared" si="23"/>
        <v>588000</v>
      </c>
      <c r="J31" s="5"/>
    </row>
    <row r="32" ht="15.75" customHeight="1">
      <c r="B32" s="39" t="s">
        <v>49</v>
      </c>
      <c r="D32" s="38">
        <f t="shared" ref="D32:I32" si="24">D31-$C$31</f>
        <v>900</v>
      </c>
      <c r="E32" s="38">
        <f t="shared" si="24"/>
        <v>201000</v>
      </c>
      <c r="F32" s="38">
        <f t="shared" si="24"/>
        <v>246000</v>
      </c>
      <c r="G32" s="38">
        <f t="shared" si="24"/>
        <v>38280</v>
      </c>
      <c r="H32" s="38">
        <f t="shared" si="24"/>
        <v>187300</v>
      </c>
      <c r="I32" s="38">
        <f t="shared" si="24"/>
        <v>121380</v>
      </c>
      <c r="J32" s="5"/>
    </row>
    <row r="33" ht="15.75" customHeight="1">
      <c r="B33" s="39" t="s">
        <v>50</v>
      </c>
      <c r="C33" s="38">
        <v>4672.0</v>
      </c>
      <c r="D33" s="38">
        <v>5264.0</v>
      </c>
      <c r="E33" s="38">
        <v>7919.0</v>
      </c>
      <c r="F33" s="38">
        <v>7157.0</v>
      </c>
      <c r="G33" s="38">
        <v>5909.0</v>
      </c>
      <c r="H33" s="38">
        <v>5828.0</v>
      </c>
      <c r="I33" s="38">
        <v>5660.0</v>
      </c>
      <c r="J33" s="5"/>
      <c r="L33" s="38"/>
    </row>
    <row r="34" ht="15.75" customHeight="1">
      <c r="A34" s="1" t="s">
        <v>41</v>
      </c>
      <c r="B34" s="57">
        <v>12.0</v>
      </c>
      <c r="C34" s="38">
        <f t="shared" ref="C34:I34" si="25">C33*$B$34</f>
        <v>56064</v>
      </c>
      <c r="D34" s="38">
        <f t="shared" si="25"/>
        <v>63168</v>
      </c>
      <c r="E34" s="38">
        <f t="shared" si="25"/>
        <v>95028</v>
      </c>
      <c r="F34" s="38">
        <f t="shared" si="25"/>
        <v>85884</v>
      </c>
      <c r="G34" s="38">
        <f t="shared" si="25"/>
        <v>70908</v>
      </c>
      <c r="H34" s="38">
        <f t="shared" si="25"/>
        <v>69936</v>
      </c>
      <c r="I34" s="38">
        <f t="shared" si="25"/>
        <v>67920</v>
      </c>
      <c r="J34" s="5"/>
      <c r="L34" s="38"/>
      <c r="M34" s="38"/>
      <c r="N34" s="38"/>
      <c r="O34" s="38"/>
      <c r="P34" s="38"/>
      <c r="Q34" s="38"/>
    </row>
    <row r="35" ht="15.75" customHeight="1">
      <c r="D35" s="58">
        <f t="shared" ref="D35:I35" si="26">D34-$C$34</f>
        <v>7104</v>
      </c>
      <c r="E35" s="58">
        <f t="shared" si="26"/>
        <v>38964</v>
      </c>
      <c r="F35" s="58">
        <f t="shared" si="26"/>
        <v>29820</v>
      </c>
      <c r="G35" s="58">
        <f t="shared" si="26"/>
        <v>14844</v>
      </c>
      <c r="H35" s="58">
        <f t="shared" si="26"/>
        <v>13872</v>
      </c>
      <c r="I35" s="58">
        <f t="shared" si="26"/>
        <v>11856</v>
      </c>
      <c r="J35" s="5"/>
      <c r="L35" s="38"/>
      <c r="M35" s="38"/>
      <c r="N35" s="38"/>
      <c r="O35" s="38"/>
      <c r="P35" s="38"/>
      <c r="Q35" s="38"/>
    </row>
    <row r="36" ht="15.75" customHeight="1">
      <c r="J36" s="5"/>
      <c r="M36" s="38"/>
      <c r="N36" s="38"/>
      <c r="O36" s="38"/>
      <c r="P36" s="38"/>
      <c r="Q36" s="38"/>
    </row>
    <row r="37" ht="15.75" customHeight="1">
      <c r="J37" s="5"/>
      <c r="M37" s="38"/>
      <c r="N37" s="38"/>
      <c r="O37" s="38"/>
      <c r="P37" s="38"/>
      <c r="Q37" s="38"/>
    </row>
    <row r="38" ht="15.75" customHeight="1">
      <c r="J38" s="5"/>
    </row>
    <row r="39" ht="15.75" customHeight="1">
      <c r="J39" s="5"/>
    </row>
    <row r="40" ht="15.75" customHeight="1">
      <c r="J40" s="5"/>
    </row>
    <row r="41" ht="15.75" customHeight="1">
      <c r="J41" s="5"/>
    </row>
    <row r="42" ht="15.75" customHeight="1">
      <c r="J42" s="5"/>
    </row>
    <row r="43" ht="15.75" customHeight="1">
      <c r="J43" s="5"/>
    </row>
    <row r="44" ht="15.75" customHeight="1">
      <c r="J44" s="5"/>
    </row>
    <row r="45" ht="15.75" customHeight="1">
      <c r="J45" s="5"/>
    </row>
    <row r="46" ht="15.75" customHeight="1">
      <c r="J46" s="5"/>
    </row>
    <row r="47" ht="15.75" customHeight="1">
      <c r="J47" s="5"/>
    </row>
    <row r="48" ht="15.75" customHeight="1">
      <c r="J48" s="5"/>
    </row>
    <row r="49" ht="15.75" customHeight="1">
      <c r="J49" s="5"/>
    </row>
    <row r="50" ht="15.75" customHeight="1">
      <c r="J50" s="5"/>
    </row>
    <row r="51" ht="15.75" customHeight="1">
      <c r="J51" s="5"/>
    </row>
    <row r="52" ht="15.75" customHeight="1">
      <c r="J52" s="5"/>
    </row>
    <row r="53" ht="15.75" customHeight="1">
      <c r="J53" s="5"/>
    </row>
    <row r="54" ht="15.75" customHeight="1">
      <c r="J54" s="5"/>
    </row>
    <row r="55" ht="15.75" customHeight="1">
      <c r="J55" s="5"/>
    </row>
    <row r="56" ht="15.75" customHeight="1">
      <c r="J56" s="5"/>
    </row>
    <row r="57" ht="15.75" customHeight="1">
      <c r="J57" s="5"/>
    </row>
    <row r="58" ht="15.75" customHeight="1">
      <c r="J58" s="5"/>
    </row>
    <row r="59" ht="15.75" customHeight="1">
      <c r="J59" s="5"/>
    </row>
    <row r="60" ht="15.75" customHeight="1">
      <c r="J60" s="5"/>
    </row>
    <row r="61" ht="15.75" customHeight="1">
      <c r="J61" s="5"/>
    </row>
    <row r="62" ht="15.75" customHeight="1">
      <c r="J62" s="5"/>
    </row>
    <row r="63" ht="15.75" customHeight="1">
      <c r="J63" s="5"/>
    </row>
    <row r="64" ht="15.75" customHeight="1">
      <c r="J64" s="5"/>
    </row>
    <row r="65" ht="15.75" customHeight="1">
      <c r="J65" s="5"/>
    </row>
    <row r="66" ht="15.75" customHeight="1">
      <c r="J66" s="5"/>
    </row>
    <row r="67" ht="15.75" customHeight="1">
      <c r="J67" s="5"/>
    </row>
    <row r="68" ht="15.75" customHeight="1">
      <c r="J68" s="5"/>
    </row>
    <row r="69" ht="15.75" customHeight="1">
      <c r="J69" s="5"/>
    </row>
    <row r="70" ht="15.75" customHeight="1">
      <c r="J70" s="5"/>
    </row>
    <row r="71" ht="15.75" customHeight="1">
      <c r="J71" s="5"/>
    </row>
    <row r="72" ht="15.75" customHeight="1">
      <c r="J72" s="5"/>
    </row>
    <row r="73" ht="15.75" customHeight="1">
      <c r="J73" s="5"/>
    </row>
    <row r="74" ht="15.75" customHeight="1">
      <c r="J74" s="5"/>
    </row>
    <row r="75" ht="15.75" customHeight="1">
      <c r="J75" s="5"/>
    </row>
    <row r="76" ht="15.75" customHeight="1">
      <c r="J76" s="5"/>
    </row>
    <row r="77" ht="15.75" customHeight="1">
      <c r="J77" s="5"/>
    </row>
    <row r="78" ht="15.75" customHeight="1">
      <c r="J78" s="5"/>
    </row>
    <row r="79" ht="15.75" customHeight="1">
      <c r="J79" s="5"/>
    </row>
    <row r="80" ht="15.75" customHeight="1">
      <c r="J80" s="5"/>
    </row>
    <row r="81" ht="15.75" customHeight="1">
      <c r="J81" s="5"/>
    </row>
    <row r="82" ht="15.75" customHeight="1">
      <c r="J82" s="5"/>
    </row>
    <row r="83" ht="15.75" customHeight="1">
      <c r="J83" s="5"/>
    </row>
    <row r="84" ht="15.75" customHeight="1">
      <c r="J84" s="5"/>
    </row>
    <row r="85" ht="15.75" customHeight="1">
      <c r="J85" s="5"/>
    </row>
    <row r="86" ht="15.75" customHeight="1">
      <c r="J86" s="5"/>
    </row>
    <row r="87" ht="15.75" customHeight="1">
      <c r="J87" s="5"/>
    </row>
    <row r="88" ht="15.75" customHeight="1">
      <c r="J88" s="5"/>
    </row>
    <row r="89" ht="15.75" customHeight="1">
      <c r="J89" s="5"/>
    </row>
    <row r="90" ht="15.75" customHeight="1">
      <c r="J90" s="5"/>
    </row>
    <row r="91" ht="15.75" customHeight="1">
      <c r="J91" s="5"/>
    </row>
    <row r="92" ht="15.75" customHeight="1">
      <c r="J92" s="5"/>
    </row>
    <row r="93" ht="15.75" customHeight="1">
      <c r="J93" s="5"/>
    </row>
    <row r="94" ht="15.75" customHeight="1">
      <c r="J94" s="5"/>
    </row>
    <row r="95" ht="15.75" customHeight="1">
      <c r="J95" s="5"/>
    </row>
    <row r="96" ht="15.75" customHeight="1">
      <c r="J96" s="5"/>
    </row>
    <row r="97" ht="15.75" customHeight="1">
      <c r="J97" s="5"/>
    </row>
    <row r="98" ht="15.75" customHeight="1">
      <c r="J98" s="5"/>
    </row>
    <row r="99" ht="15.75" customHeight="1">
      <c r="J99" s="5"/>
    </row>
    <row r="100" ht="15.75" customHeight="1">
      <c r="J100" s="5"/>
    </row>
    <row r="101" ht="15.75" customHeight="1">
      <c r="J101" s="5"/>
    </row>
    <row r="102" ht="15.75" customHeight="1">
      <c r="J102" s="5"/>
    </row>
    <row r="103" ht="15.75" customHeight="1">
      <c r="J103" s="5"/>
    </row>
    <row r="104" ht="15.75" customHeight="1">
      <c r="J104" s="5"/>
    </row>
    <row r="105" ht="15.75" customHeight="1">
      <c r="J105" s="5"/>
    </row>
    <row r="106" ht="15.75" customHeight="1">
      <c r="J106" s="5"/>
    </row>
    <row r="107" ht="15.75" customHeight="1">
      <c r="J107" s="5"/>
    </row>
    <row r="108" ht="15.75" customHeight="1">
      <c r="J108" s="5"/>
    </row>
    <row r="109" ht="15.75" customHeight="1">
      <c r="J109" s="5"/>
    </row>
    <row r="110" ht="15.75" customHeight="1">
      <c r="J110" s="5"/>
    </row>
    <row r="111" ht="15.75" customHeight="1">
      <c r="J111" s="5"/>
    </row>
    <row r="112" ht="15.75" customHeight="1">
      <c r="J112" s="5"/>
    </row>
    <row r="113" ht="15.75" customHeight="1">
      <c r="J113" s="5"/>
    </row>
    <row r="114" ht="15.75" customHeight="1">
      <c r="J114" s="5"/>
    </row>
    <row r="115" ht="15.75" customHeight="1">
      <c r="J115" s="5"/>
    </row>
    <row r="116" ht="15.75" customHeight="1">
      <c r="J116" s="5"/>
    </row>
    <row r="117" ht="15.75" customHeight="1">
      <c r="J117" s="5"/>
    </row>
    <row r="118" ht="15.75" customHeight="1">
      <c r="J118" s="5"/>
    </row>
    <row r="119" ht="15.75" customHeight="1">
      <c r="J119" s="5"/>
    </row>
    <row r="120" ht="15.75" customHeight="1">
      <c r="J120" s="5"/>
    </row>
    <row r="121" ht="15.75" customHeight="1">
      <c r="J121" s="5"/>
    </row>
    <row r="122" ht="15.75" customHeight="1">
      <c r="J122" s="5"/>
    </row>
    <row r="123" ht="15.75" customHeight="1">
      <c r="J123" s="5"/>
    </row>
    <row r="124" ht="15.75" customHeight="1">
      <c r="J124" s="5"/>
    </row>
    <row r="125" ht="15.75" customHeight="1">
      <c r="J125" s="5"/>
    </row>
    <row r="126" ht="15.75" customHeight="1">
      <c r="J126" s="5"/>
    </row>
    <row r="127" ht="15.75" customHeight="1">
      <c r="J127" s="5"/>
    </row>
    <row r="128" ht="15.75" customHeight="1">
      <c r="J128" s="5"/>
    </row>
    <row r="129" ht="15.75" customHeight="1">
      <c r="J129" s="5"/>
    </row>
    <row r="130" ht="15.75" customHeight="1">
      <c r="J130" s="5"/>
    </row>
    <row r="131" ht="15.75" customHeight="1">
      <c r="J131" s="5"/>
    </row>
    <row r="132" ht="15.75" customHeight="1">
      <c r="J132" s="5"/>
    </row>
    <row r="133" ht="15.75" customHeight="1">
      <c r="J133" s="5"/>
    </row>
    <row r="134" ht="15.75" customHeight="1">
      <c r="J134" s="5"/>
    </row>
    <row r="135" ht="15.75" customHeight="1">
      <c r="J135" s="5"/>
    </row>
    <row r="136" ht="15.75" customHeight="1">
      <c r="J136" s="5"/>
    </row>
    <row r="137" ht="15.75" customHeight="1">
      <c r="J137" s="5"/>
    </row>
    <row r="138" ht="15.75" customHeight="1">
      <c r="J138" s="5"/>
    </row>
    <row r="139" ht="15.75" customHeight="1">
      <c r="J139" s="5"/>
    </row>
    <row r="140" ht="15.75" customHeight="1">
      <c r="J140" s="5"/>
    </row>
    <row r="141" ht="15.75" customHeight="1">
      <c r="J141" s="5"/>
    </row>
    <row r="142" ht="15.75" customHeight="1">
      <c r="J142" s="5"/>
    </row>
    <row r="143" ht="15.75" customHeight="1">
      <c r="J143" s="5"/>
    </row>
    <row r="144" ht="15.75" customHeight="1">
      <c r="J144" s="5"/>
    </row>
    <row r="145" ht="15.75" customHeight="1">
      <c r="J145" s="5"/>
    </row>
    <row r="146" ht="15.75" customHeight="1">
      <c r="J146" s="5"/>
    </row>
    <row r="147" ht="15.75" customHeight="1">
      <c r="J147" s="5"/>
    </row>
    <row r="148" ht="15.75" customHeight="1">
      <c r="J148" s="5"/>
    </row>
    <row r="149" ht="15.75" customHeight="1">
      <c r="J149" s="5"/>
    </row>
    <row r="150" ht="15.75" customHeight="1">
      <c r="J150" s="5"/>
    </row>
    <row r="151" ht="15.75" customHeight="1">
      <c r="J151" s="5"/>
    </row>
    <row r="152" ht="15.75" customHeight="1">
      <c r="J152" s="5"/>
    </row>
    <row r="153" ht="15.75" customHeight="1">
      <c r="J153" s="5"/>
    </row>
    <row r="154" ht="15.75" customHeight="1">
      <c r="J154" s="5"/>
    </row>
    <row r="155" ht="15.75" customHeight="1">
      <c r="J155" s="5"/>
    </row>
    <row r="156" ht="15.75" customHeight="1">
      <c r="J156" s="5"/>
    </row>
    <row r="157" ht="15.75" customHeight="1">
      <c r="J157" s="5"/>
    </row>
    <row r="158" ht="15.75" customHeight="1">
      <c r="J158" s="5"/>
    </row>
    <row r="159" ht="15.75" customHeight="1">
      <c r="J159" s="5"/>
    </row>
    <row r="160" ht="15.75" customHeight="1">
      <c r="J160" s="5"/>
    </row>
    <row r="161" ht="15.75" customHeight="1">
      <c r="J161" s="5"/>
    </row>
    <row r="162" ht="15.75" customHeight="1">
      <c r="J162" s="5"/>
    </row>
    <row r="163" ht="15.75" customHeight="1">
      <c r="J163" s="5"/>
    </row>
    <row r="164" ht="15.75" customHeight="1">
      <c r="J164" s="5"/>
    </row>
    <row r="165" ht="15.75" customHeight="1">
      <c r="J165" s="5"/>
    </row>
    <row r="166" ht="15.75" customHeight="1">
      <c r="J166" s="5"/>
    </row>
    <row r="167" ht="15.75" customHeight="1">
      <c r="J167" s="5"/>
    </row>
    <row r="168" ht="15.75" customHeight="1">
      <c r="J168" s="5"/>
    </row>
    <row r="169" ht="15.75" customHeight="1">
      <c r="J169" s="5"/>
    </row>
    <row r="170" ht="15.75" customHeight="1">
      <c r="J170" s="5"/>
    </row>
    <row r="171" ht="15.75" customHeight="1">
      <c r="J171" s="5"/>
    </row>
    <row r="172" ht="15.75" customHeight="1">
      <c r="J172" s="5"/>
    </row>
    <row r="173" ht="15.75" customHeight="1">
      <c r="J173" s="5"/>
    </row>
    <row r="174" ht="15.75" customHeight="1">
      <c r="J174" s="5"/>
    </row>
    <row r="175" ht="15.75" customHeight="1">
      <c r="J175" s="5"/>
    </row>
    <row r="176" ht="15.75" customHeight="1">
      <c r="J176" s="5"/>
    </row>
    <row r="177" ht="15.75" customHeight="1">
      <c r="J177" s="5"/>
    </row>
    <row r="178" ht="15.75" customHeight="1">
      <c r="J178" s="5"/>
    </row>
    <row r="179" ht="15.75" customHeight="1">
      <c r="J179" s="5"/>
    </row>
    <row r="180" ht="15.75" customHeight="1">
      <c r="J180" s="5"/>
    </row>
    <row r="181" ht="15.75" customHeight="1">
      <c r="J181" s="5"/>
    </row>
    <row r="182" ht="15.75" customHeight="1">
      <c r="J182" s="5"/>
    </row>
    <row r="183" ht="15.75" customHeight="1">
      <c r="J183" s="5"/>
    </row>
    <row r="184" ht="15.75" customHeight="1">
      <c r="J184" s="5"/>
    </row>
    <row r="185" ht="15.75" customHeight="1">
      <c r="J185" s="5"/>
    </row>
    <row r="186" ht="15.75" customHeight="1">
      <c r="J186" s="5"/>
    </row>
    <row r="187" ht="15.75" customHeight="1">
      <c r="J187" s="5"/>
    </row>
    <row r="188" ht="15.75" customHeight="1">
      <c r="J188" s="5"/>
    </row>
    <row r="189" ht="15.75" customHeight="1">
      <c r="J189" s="5"/>
    </row>
    <row r="190" ht="15.75" customHeight="1">
      <c r="J190" s="5"/>
    </row>
    <row r="191" ht="15.75" customHeight="1">
      <c r="J191" s="5"/>
    </row>
    <row r="192" ht="15.75" customHeight="1">
      <c r="J192" s="5"/>
    </row>
    <row r="193" ht="15.75" customHeight="1">
      <c r="J193" s="5"/>
    </row>
    <row r="194" ht="15.75" customHeight="1">
      <c r="J194" s="5"/>
    </row>
    <row r="195" ht="15.75" customHeight="1">
      <c r="J195" s="5"/>
    </row>
    <row r="196" ht="15.75" customHeight="1">
      <c r="J196" s="5"/>
    </row>
    <row r="197" ht="15.75" customHeight="1">
      <c r="J197" s="5"/>
    </row>
    <row r="198" ht="15.75" customHeight="1">
      <c r="J198" s="5"/>
    </row>
    <row r="199" ht="15.75" customHeight="1">
      <c r="J199" s="5"/>
    </row>
    <row r="200" ht="15.75" customHeight="1">
      <c r="J200" s="5"/>
    </row>
    <row r="201" ht="15.75" customHeight="1">
      <c r="J201" s="5"/>
    </row>
    <row r="202" ht="15.75" customHeight="1">
      <c r="J202" s="5"/>
    </row>
    <row r="203" ht="15.75" customHeight="1">
      <c r="J203" s="5"/>
    </row>
    <row r="204" ht="15.75" customHeight="1">
      <c r="J204" s="5"/>
    </row>
    <row r="205" ht="15.75" customHeight="1">
      <c r="J205" s="5"/>
    </row>
    <row r="206" ht="15.75" customHeight="1">
      <c r="J206" s="5"/>
    </row>
    <row r="207" ht="15.75" customHeight="1">
      <c r="J207" s="5"/>
    </row>
    <row r="208" ht="15.75" customHeight="1">
      <c r="J208" s="5"/>
    </row>
    <row r="209" ht="15.75" customHeight="1">
      <c r="J209" s="5"/>
    </row>
    <row r="210" ht="15.75" customHeight="1">
      <c r="J210" s="5"/>
    </row>
    <row r="211" ht="15.75" customHeight="1">
      <c r="J211" s="5"/>
    </row>
    <row r="212" ht="15.75" customHeight="1">
      <c r="J212" s="5"/>
    </row>
    <row r="213" ht="15.75" customHeight="1">
      <c r="J213" s="5"/>
    </row>
    <row r="214" ht="15.75" customHeight="1">
      <c r="J214" s="5"/>
    </row>
    <row r="215" ht="15.75" customHeight="1">
      <c r="J215" s="5"/>
    </row>
    <row r="216" ht="15.75" customHeight="1">
      <c r="J216" s="5"/>
    </row>
    <row r="217" ht="15.75" customHeight="1">
      <c r="J217" s="5"/>
    </row>
    <row r="218" ht="15.75" customHeight="1">
      <c r="J218" s="5"/>
    </row>
    <row r="219" ht="15.75" customHeight="1">
      <c r="J219" s="5"/>
    </row>
    <row r="220" ht="15.75" customHeight="1">
      <c r="J220" s="5"/>
    </row>
    <row r="221" ht="15.75" customHeight="1">
      <c r="J221" s="5"/>
    </row>
    <row r="222" ht="15.75" customHeight="1">
      <c r="J222" s="5"/>
    </row>
    <row r="223" ht="15.75" customHeight="1">
      <c r="J223" s="5"/>
    </row>
    <row r="224" ht="15.75" customHeight="1">
      <c r="J224" s="5"/>
    </row>
    <row r="225" ht="15.75" customHeight="1">
      <c r="J225" s="5"/>
    </row>
    <row r="226" ht="15.75" customHeight="1">
      <c r="J226" s="5"/>
    </row>
    <row r="227" ht="15.75" customHeight="1">
      <c r="J227" s="5"/>
    </row>
    <row r="228" ht="15.75" customHeight="1">
      <c r="J228" s="5"/>
    </row>
    <row r="229" ht="15.75" customHeight="1">
      <c r="J229" s="5"/>
    </row>
    <row r="230" ht="15.75" customHeight="1">
      <c r="J230" s="5"/>
    </row>
    <row r="231" ht="15.75" customHeight="1">
      <c r="J231" s="5"/>
    </row>
    <row r="232" ht="15.75" customHeight="1">
      <c r="J232" s="5"/>
    </row>
    <row r="233" ht="15.75" customHeight="1">
      <c r="J233" s="5"/>
    </row>
    <row r="234" ht="15.75" customHeight="1">
      <c r="J234" s="5"/>
    </row>
    <row r="235" ht="15.75" customHeight="1">
      <c r="J235" s="5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D1:E1"/>
    <mergeCell ref="H1:I1"/>
  </mergeCells>
  <conditionalFormatting sqref="M3:S9 M13:S19 M23:S29">
    <cfRule type="cellIs" dxfId="0" priority="1" operator="greaterThan">
      <formula>0</formula>
    </cfRule>
  </conditionalFormatting>
  <conditionalFormatting sqref="M3:S9 M13:S19 M23:S29">
    <cfRule type="cellIs" dxfId="1" priority="2" operator="lessThan">
      <formula>0</formula>
    </cfRule>
  </conditionalFormatting>
  <conditionalFormatting sqref="D32:I32">
    <cfRule type="cellIs" dxfId="2" priority="3" operator="greaterThan">
      <formula>0</formula>
    </cfRule>
  </conditionalFormatting>
  <dataValidations>
    <dataValidation type="list" allowBlank="1" sqref="A15:A16">
      <formula1>"1.0,2.0,3.0,4.0,5.0"</formula1>
    </dataValidation>
    <dataValidation type="list" allowBlank="1" sqref="A3">
      <formula1>Rent!$P$1:$P$4</formula1>
    </dataValidation>
    <dataValidation type="list" allowBlank="1" sqref="F3">
      <formula1>Rent!$K$8:$K$10</formula1>
    </dataValidation>
    <dataValidation type="list" allowBlank="1" sqref="A12:A13 A18:A19">
      <formula1>"0.0,1.0,2.0,3.0,4.0,5.0"</formula1>
    </dataValidation>
    <dataValidation type="list" allowBlank="1" sqref="G3">
      <formula1>Rent!$K$5:$K$7</formula1>
    </dataValidation>
    <dataValidation type="list" allowBlank="1" sqref="A4">
      <formula1>Rent!$Q$1:$Q$4</formula1>
    </dataValidation>
    <dataValidation type="list" allowBlank="1" sqref="A5">
      <formula1>Car!$A$1:$A$11</formula1>
    </dataValidation>
    <dataValidation type="list" allowBlank="1" sqref="S21">
      <formula1>"12.0,24.0,36.0,48.0,60.0,72.0,84.0,96.0,108.0,120.0"</formula1>
    </dataValidation>
    <dataValidation type="list" allowBlank="1" sqref="A2">
      <formula1>Rent!$R$1:$R$3</formula1>
    </dataValidation>
    <dataValidation type="list" allowBlank="1" sqref="C3">
      <formula1>Rent!$K$2:$K$4</formula1>
    </dataValidation>
    <dataValidation type="list" allowBlank="1" sqref="B31 B34">
      <formula1>"Months,12.0,24.0,36.0,48.0,60.0"</formula1>
    </dataValidation>
    <dataValidation type="list" allowBlank="1" sqref="I3">
      <formula1>Rent!$K$18:$K$21</formula1>
    </dataValidation>
    <dataValidation type="list" allowBlank="1" sqref="A10">
      <formula1>"0.0,1.0,2.0,3.0,4.0,5.0,6.0,7.0,8.0,9.0,10.0"</formula1>
    </dataValidation>
    <dataValidation type="list" allowBlank="1" sqref="H3">
      <formula1>Rent!$K$13:$K$17</formula1>
    </dataValidation>
  </dataValidations>
  <drawing r:id="rId1"/>
  <extLst>
    <ext uri="{05C60535-1F16-4fd2-B633-F4F36F0B64E0}">
      <x14:sparklineGroups>
        <x14:sparklineGroup displayEmptyCellsAs="gap">
          <x14:colorSeries rgb="FF376091"/>
          <x14:sparklines>
            <x14:sparkline>
              <xm:f>'Resolvido - Custo de Vida'!C4:I4</xm:f>
              <xm:sqref>J4</xm:sqref>
            </x14:sparkline>
          </x14:sparklines>
        </x14:sparklineGroup>
        <x14:sparklineGroup displayEmptyCellsAs="gap">
          <x14:colorSeries rgb="FF376091"/>
          <x14:sparklines>
            <x14:sparkline>
              <xm:f>'Resolvido - Custo de Vida'!C5:I5</xm:f>
              <xm:sqref>J5</xm:sqref>
            </x14:sparkline>
          </x14:sparklines>
        </x14:sparklineGroup>
        <x14:sparklineGroup displayEmptyCellsAs="gap">
          <x14:colorSeries rgb="FF376091"/>
          <x14:sparklines>
            <x14:sparkline>
              <xm:f>'Resolvido - Custo de Vida'!C6:I6</xm:f>
              <xm:sqref>J6</xm:sqref>
            </x14:sparkline>
          </x14:sparklines>
        </x14:sparklineGroup>
        <x14:sparklineGroup displayEmptyCellsAs="gap">
          <x14:colorSeries rgb="FF376091"/>
          <x14:sparklines>
            <x14:sparkline>
              <xm:f>'Resolvido - Custo de Vida'!C7:I7</xm:f>
              <xm:sqref>J7</xm:sqref>
            </x14:sparkline>
          </x14:sparklines>
        </x14:sparklineGroup>
        <x14:sparklineGroup displayEmptyCellsAs="gap">
          <x14:colorSeries rgb="FF376091"/>
          <x14:sparklines>
            <x14:sparkline>
              <xm:f>'Resolvido - Custo de Vida'!C8:I8</xm:f>
              <xm:sqref>J8</xm:sqref>
            </x14:sparkline>
          </x14:sparklines>
        </x14:sparklineGroup>
        <x14:sparklineGroup displayEmptyCellsAs="gap">
          <x14:colorSeries rgb="FF376091"/>
          <x14:sparklines>
            <x14:sparkline>
              <xm:f>'Resolvido - Custo de Vida'!C9:I9</xm:f>
              <xm:sqref>J9</xm:sqref>
            </x14:sparkline>
          </x14:sparklines>
        </x14:sparklineGroup>
        <x14:sparklineGroup displayEmptyCellsAs="gap">
          <x14:colorSeries rgb="FF376091"/>
          <x14:sparklines>
            <x14:sparkline>
              <xm:f>'Resolvido - Custo de Vida'!C10:I10</xm:f>
              <xm:sqref>J10</xm:sqref>
            </x14:sparkline>
          </x14:sparklines>
        </x14:sparklineGroup>
        <x14:sparklineGroup displayEmptyCellsAs="gap">
          <x14:colorSeries rgb="FF376091"/>
          <x14:sparklines>
            <x14:sparkline>
              <xm:f>'Resolvido - Custo de Vida'!C11:I11</xm:f>
              <xm:sqref>J11</xm:sqref>
            </x14:sparkline>
          </x14:sparklines>
        </x14:sparklineGroup>
        <x14:sparklineGroup displayEmptyCellsAs="gap">
          <x14:colorSeries rgb="FF376091"/>
          <x14:sparklines>
            <x14:sparkline>
              <xm:f>'Resolvido - Custo de Vida'!C12:I12</xm:f>
              <xm:sqref>J12</xm:sqref>
            </x14:sparkline>
          </x14:sparklines>
        </x14:sparklineGroup>
        <x14:sparklineGroup displayEmptyCellsAs="gap">
          <x14:colorSeries rgb="FF376091"/>
          <x14:sparklines>
            <x14:sparkline>
              <xm:f>'Resolvido - Custo de Vida'!C13:I13</xm:f>
              <xm:sqref>J13</xm:sqref>
            </x14:sparkline>
          </x14:sparklines>
        </x14:sparklineGroup>
        <x14:sparklineGroup displayEmptyCellsAs="gap">
          <x14:colorSeries rgb="FF376091"/>
          <x14:sparklines>
            <x14:sparkline>
              <xm:f>'Resolvido - Custo de Vida'!C14:I14</xm:f>
              <xm:sqref>J14</xm:sqref>
            </x14:sparkline>
          </x14:sparklines>
        </x14:sparklineGroup>
        <x14:sparklineGroup displayEmptyCellsAs="gap">
          <x14:colorSeries rgb="FF376091"/>
          <x14:sparklines>
            <x14:sparkline>
              <xm:f>'Resolvido - Custo de Vida'!C15:I15</xm:f>
              <xm:sqref>J15</xm:sqref>
            </x14:sparkline>
          </x14:sparklines>
        </x14:sparklineGroup>
        <x14:sparklineGroup displayEmptyCellsAs="gap">
          <x14:colorSeries rgb="FF376091"/>
          <x14:sparklines>
            <x14:sparkline>
              <xm:f>'Resolvido - Custo de Vida'!C16:I16</xm:f>
              <xm:sqref>J16</xm:sqref>
            </x14:sparkline>
          </x14:sparklines>
        </x14:sparklineGroup>
        <x14:sparklineGroup displayEmptyCellsAs="gap">
          <x14:colorSeries rgb="FF376091"/>
          <x14:sparklines>
            <x14:sparkline>
              <xm:f>'Resolvido - Custo de Vida'!C17:I17</xm:f>
              <xm:sqref>J17</xm:sqref>
            </x14:sparkline>
          </x14:sparklines>
        </x14:sparklineGroup>
        <x14:sparklineGroup displayEmptyCellsAs="gap">
          <x14:colorSeries rgb="FF376091"/>
          <x14:sparklines>
            <x14:sparkline>
              <xm:f>'Resolvido - Custo de Vida'!C18:I18</xm:f>
              <xm:sqref>J18</xm:sqref>
            </x14:sparkline>
          </x14:sparklines>
        </x14:sparklineGroup>
        <x14:sparklineGroup displayEmptyCellsAs="gap">
          <x14:colorSeries rgb="FF376091"/>
          <x14:sparklines>
            <x14:sparkline>
              <xm:f>'Resolvido - Custo de Vida'!C19:I19</xm:f>
              <xm:sqref>J19</xm:sqref>
            </x14:sparkline>
          </x14:sparklines>
        </x14:sparklineGroup>
        <x14:sparklineGroup displayEmptyCellsAs="gap">
          <x14:colorSeries rgb="FF376091"/>
          <x14:sparklines>
            <x14:sparkline>
              <xm:f>'Resolvido - Custo de Vida'!C20:I20</xm:f>
              <xm:sqref>J20</xm:sqref>
            </x14:sparkline>
          </x14:sparklines>
        </x14:sparklineGroup>
        <x14:sparklineGroup displayEmptyCellsAs="gap">
          <x14:colorSeries rgb="FF376091"/>
          <x14:sparklines>
            <x14:sparkline>
              <xm:f>'Resolvido - Custo de Vida'!C21:I21</xm:f>
              <xm:sqref>J21</xm:sqref>
            </x14:sparkline>
          </x14:sparklines>
        </x14:sparklineGroup>
        <x14:sparklineGroup displayEmptyCellsAs="gap">
          <x14:colorSeries rgb="FF376091"/>
          <x14:sparklines>
            <x14:sparkline>
              <xm:f>'Resolvido - Custo de Vida'!C22:I22</xm:f>
              <xm:sqref>J22</xm:sqref>
            </x14:sparkline>
          </x14:sparklines>
        </x14:sparklineGroup>
        <x14:sparklineGroup displayEmptyCellsAs="gap">
          <x14:colorSeries rgb="FF376091"/>
          <x14:sparklines>
            <x14:sparkline>
              <xm:f>'Resolvido - Custo de Vida'!C23:I23</xm:f>
              <xm:sqref>J23</xm:sqref>
            </x14:sparkline>
          </x14:sparklines>
        </x14:sparklineGroup>
        <x14:sparklineGroup displayEmptyCellsAs="gap">
          <x14:colorSeries rgb="FF376091"/>
          <x14:sparklines>
            <x14:sparkline>
              <xm:f>'Resolvido - Custo de Vida'!C24:I24</xm:f>
              <xm:sqref>J24</xm:sqref>
            </x14:sparkline>
          </x14:sparklines>
        </x14:sparklineGroup>
        <x14:sparklineGroup displayEmptyCellsAs="gap">
          <x14:colorSeries rgb="FF376091"/>
          <x14:sparklines>
            <x14:sparkline>
              <xm:f>'Resolvido - Custo de Vida'!C25:I25</xm:f>
              <xm:sqref>J25</xm:sqref>
            </x14:sparkline>
          </x14:sparklines>
        </x14:sparklineGroup>
        <x14:sparklineGroup displayEmptyCellsAs="gap">
          <x14:colorSeries rgb="FF376091"/>
          <x14:sparklines>
            <x14:sparkline>
              <xm:f>'Resolvido - Custo de Vida'!C26:I26</xm:f>
              <xm:sqref>J26</xm:sqref>
            </x14:sparkline>
          </x14:sparklines>
        </x14:sparklineGroup>
        <x14:sparklineGroup displayEmptyCellsAs="gap">
          <x14:colorSeries rgb="FF376091"/>
          <x14:sparklines>
            <x14:sparkline>
              <xm:f>'Resolvido - Custo de Vida'!C27:I27</xm:f>
              <xm:sqref>J27</xm:sqref>
            </x14:sparkline>
          </x14:sparklines>
        </x14:sparklineGroup>
        <x14:sparklineGroup displayEmptyCellsAs="gap">
          <x14:colorSeries rgb="FF376091"/>
          <x14:sparklines>
            <x14:sparkline>
              <xm:f>'Resolvido - Custo de Vida'!C31:I31</xm:f>
              <xm:sqref>J31</xm:sqref>
            </x14:sparkline>
          </x14:sparklines>
        </x14:sparklineGroup>
        <x14:sparklineGroup displayEmptyCellsAs="gap">
          <x14:colorSeries rgb="FF376091"/>
          <x14:sparklines>
            <x14:sparkline>
              <xm:f>'Resolvido - Custo de Vida'!C33:I33</xm:f>
              <xm:sqref>J33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18.57"/>
    <col customWidth="1" min="3" max="19" width="14.43"/>
  </cols>
  <sheetData>
    <row r="1" ht="15.75" customHeight="1">
      <c r="A1" s="1" t="s">
        <v>51</v>
      </c>
      <c r="B1" s="2"/>
      <c r="C1" s="2"/>
      <c r="D1" s="3" t="s">
        <v>0</v>
      </c>
      <c r="F1" s="2"/>
      <c r="G1" s="2"/>
      <c r="H1" s="4" t="s">
        <v>1</v>
      </c>
      <c r="J1" s="5"/>
      <c r="L1" s="6" t="s">
        <v>2</v>
      </c>
    </row>
    <row r="2" ht="15.75" customHeight="1">
      <c r="A2" s="1"/>
      <c r="B2" s="59" t="s">
        <v>4</v>
      </c>
      <c r="C2" s="16" t="s">
        <v>5</v>
      </c>
      <c r="D2" s="17" t="s">
        <v>6</v>
      </c>
      <c r="E2" s="18" t="s">
        <v>7</v>
      </c>
      <c r="F2" s="19" t="s">
        <v>8</v>
      </c>
      <c r="G2" s="20" t="s">
        <v>9</v>
      </c>
      <c r="H2" s="21" t="s">
        <v>10</v>
      </c>
      <c r="I2" s="22" t="s">
        <v>11</v>
      </c>
      <c r="J2" s="5"/>
      <c r="L2" s="15" t="s">
        <v>12</v>
      </c>
      <c r="M2" s="16" t="s">
        <v>5</v>
      </c>
      <c r="N2" s="17" t="s">
        <v>6</v>
      </c>
      <c r="O2" s="18" t="s">
        <v>7</v>
      </c>
      <c r="P2" s="19" t="s">
        <v>8</v>
      </c>
      <c r="Q2" s="20" t="s">
        <v>9</v>
      </c>
      <c r="R2" s="21" t="s">
        <v>10</v>
      </c>
      <c r="S2" s="22" t="s">
        <v>11</v>
      </c>
    </row>
    <row r="3" ht="15.75" customHeight="1">
      <c r="A3" s="1"/>
      <c r="B3" s="60" t="s">
        <v>13</v>
      </c>
      <c r="C3" s="61"/>
      <c r="D3" s="61"/>
      <c r="E3" s="61"/>
      <c r="F3" s="61"/>
      <c r="G3" s="61"/>
      <c r="H3" s="61"/>
      <c r="I3" s="61"/>
      <c r="J3" s="62"/>
      <c r="L3" s="16" t="s">
        <v>5</v>
      </c>
      <c r="M3" s="27"/>
      <c r="N3" s="27"/>
      <c r="O3" s="27"/>
      <c r="P3" s="27"/>
      <c r="Q3" s="27"/>
      <c r="R3" s="27"/>
      <c r="S3" s="27"/>
    </row>
    <row r="4" ht="15.75" customHeight="1">
      <c r="A4" s="1"/>
      <c r="B4" s="39" t="s">
        <v>22</v>
      </c>
      <c r="C4" s="63"/>
      <c r="D4" s="64"/>
      <c r="E4" s="65"/>
      <c r="F4" s="66"/>
      <c r="G4" s="58"/>
      <c r="H4" s="67"/>
      <c r="I4" s="68"/>
      <c r="J4" s="5"/>
      <c r="L4" s="17" t="s">
        <v>6</v>
      </c>
      <c r="M4" s="27"/>
      <c r="N4" s="27"/>
      <c r="O4" s="27"/>
      <c r="P4" s="27"/>
      <c r="Q4" s="27"/>
      <c r="R4" s="27"/>
      <c r="S4" s="27"/>
    </row>
    <row r="5" ht="15.75" customHeight="1">
      <c r="A5" s="1"/>
      <c r="B5" s="39" t="s">
        <v>24</v>
      </c>
      <c r="C5" s="63"/>
      <c r="D5" s="64"/>
      <c r="E5" s="65"/>
      <c r="F5" s="66"/>
      <c r="G5" s="58"/>
      <c r="H5" s="67"/>
      <c r="I5" s="68"/>
      <c r="J5" s="5"/>
      <c r="L5" s="18" t="s">
        <v>7</v>
      </c>
      <c r="M5" s="27"/>
      <c r="N5" s="27"/>
      <c r="O5" s="27"/>
      <c r="P5" s="27"/>
      <c r="Q5" s="27"/>
      <c r="R5" s="27"/>
      <c r="S5" s="27"/>
    </row>
    <row r="6" ht="15.75" customHeight="1">
      <c r="A6" s="1"/>
      <c r="B6" s="39" t="s">
        <v>25</v>
      </c>
      <c r="C6" s="63"/>
      <c r="D6" s="64"/>
      <c r="E6" s="65"/>
      <c r="F6" s="66"/>
      <c r="G6" s="58"/>
      <c r="H6" s="67"/>
      <c r="I6" s="68"/>
      <c r="J6" s="5"/>
      <c r="L6" s="19" t="s">
        <v>8</v>
      </c>
      <c r="M6" s="27"/>
      <c r="N6" s="27"/>
      <c r="O6" s="27"/>
      <c r="P6" s="27"/>
      <c r="Q6" s="27"/>
      <c r="R6" s="27"/>
      <c r="S6" s="27"/>
    </row>
    <row r="7" ht="15.75" customHeight="1">
      <c r="A7" s="1"/>
      <c r="B7" s="39" t="s">
        <v>26</v>
      </c>
      <c r="C7" s="63"/>
      <c r="D7" s="64"/>
      <c r="E7" s="65"/>
      <c r="F7" s="66"/>
      <c r="G7" s="58"/>
      <c r="H7" s="67"/>
      <c r="I7" s="68"/>
      <c r="J7" s="5"/>
      <c r="L7" s="20" t="s">
        <v>9</v>
      </c>
      <c r="M7" s="27"/>
      <c r="N7" s="27"/>
      <c r="O7" s="27"/>
      <c r="P7" s="27"/>
      <c r="Q7" s="27"/>
      <c r="R7" s="27"/>
      <c r="S7" s="27"/>
    </row>
    <row r="8" ht="15.75" customHeight="1">
      <c r="A8" s="1"/>
      <c r="B8" s="39" t="s">
        <v>27</v>
      </c>
      <c r="C8" s="63"/>
      <c r="D8" s="64"/>
      <c r="E8" s="65"/>
      <c r="F8" s="66"/>
      <c r="G8" s="58"/>
      <c r="H8" s="67"/>
      <c r="I8" s="68"/>
      <c r="J8" s="5"/>
      <c r="L8" s="21" t="s">
        <v>10</v>
      </c>
      <c r="M8" s="27"/>
      <c r="N8" s="27"/>
      <c r="O8" s="27"/>
      <c r="P8" s="27"/>
      <c r="Q8" s="27"/>
      <c r="R8" s="27"/>
      <c r="S8" s="27"/>
    </row>
    <row r="9" ht="15.75" customHeight="1">
      <c r="A9" s="1"/>
      <c r="B9" s="39" t="s">
        <v>28</v>
      </c>
      <c r="C9" s="63"/>
      <c r="D9" s="64"/>
      <c r="E9" s="65"/>
      <c r="F9" s="66"/>
      <c r="G9" s="58"/>
      <c r="H9" s="67"/>
      <c r="I9" s="68"/>
      <c r="J9" s="5"/>
      <c r="L9" s="22" t="s">
        <v>11</v>
      </c>
      <c r="M9" s="27"/>
      <c r="N9" s="27"/>
      <c r="O9" s="27"/>
      <c r="P9" s="27"/>
      <c r="Q9" s="27"/>
      <c r="R9" s="27"/>
      <c r="S9" s="27"/>
    </row>
    <row r="10" ht="15.75" customHeight="1">
      <c r="A10" s="1"/>
      <c r="B10" s="39" t="s">
        <v>29</v>
      </c>
      <c r="C10" s="63"/>
      <c r="D10" s="64"/>
      <c r="E10" s="65"/>
      <c r="F10" s="66"/>
      <c r="G10" s="58"/>
      <c r="H10" s="67"/>
      <c r="I10" s="68"/>
      <c r="J10" s="5"/>
      <c r="T10" s="5"/>
    </row>
    <row r="11" ht="15.75" customHeight="1">
      <c r="A11" s="1"/>
      <c r="B11" s="39" t="s">
        <v>30</v>
      </c>
      <c r="C11" s="63"/>
      <c r="D11" s="64"/>
      <c r="E11" s="65"/>
      <c r="F11" s="66"/>
      <c r="G11" s="58"/>
      <c r="H11" s="67"/>
      <c r="I11" s="68"/>
      <c r="J11" s="5"/>
      <c r="T11" s="5"/>
      <c r="U11" s="37"/>
    </row>
    <row r="12" ht="15.75" customHeight="1">
      <c r="A12" s="1"/>
      <c r="B12" s="39" t="s">
        <v>31</v>
      </c>
      <c r="C12" s="63"/>
      <c r="D12" s="64"/>
      <c r="E12" s="65"/>
      <c r="F12" s="66"/>
      <c r="G12" s="58"/>
      <c r="H12" s="67"/>
      <c r="I12" s="68"/>
      <c r="J12" s="5"/>
      <c r="L12" s="15" t="s">
        <v>12</v>
      </c>
      <c r="M12" s="16" t="s">
        <v>5</v>
      </c>
      <c r="N12" s="17" t="s">
        <v>6</v>
      </c>
      <c r="O12" s="18" t="s">
        <v>7</v>
      </c>
      <c r="P12" s="19" t="s">
        <v>8</v>
      </c>
      <c r="Q12" s="20" t="s">
        <v>9</v>
      </c>
      <c r="R12" s="21" t="s">
        <v>10</v>
      </c>
      <c r="S12" s="22" t="s">
        <v>11</v>
      </c>
      <c r="T12" s="5"/>
      <c r="U12" s="37"/>
    </row>
    <row r="13" ht="15.75" customHeight="1">
      <c r="A13" s="1"/>
      <c r="B13" s="39" t="s">
        <v>32</v>
      </c>
      <c r="C13" s="63"/>
      <c r="D13" s="64"/>
      <c r="E13" s="65"/>
      <c r="F13" s="66"/>
      <c r="G13" s="58"/>
      <c r="H13" s="67"/>
      <c r="I13" s="68"/>
      <c r="J13" s="5"/>
      <c r="L13" s="16" t="s">
        <v>5</v>
      </c>
      <c r="M13" s="38"/>
      <c r="N13" s="38"/>
      <c r="O13" s="38"/>
      <c r="P13" s="38"/>
      <c r="Q13" s="38"/>
      <c r="R13" s="38"/>
      <c r="S13" s="38"/>
      <c r="T13" s="5"/>
    </row>
    <row r="14" ht="15.75" customHeight="1">
      <c r="A14" s="1"/>
      <c r="B14" s="39" t="s">
        <v>33</v>
      </c>
      <c r="C14" s="63"/>
      <c r="D14" s="64"/>
      <c r="E14" s="65"/>
      <c r="F14" s="66"/>
      <c r="G14" s="58"/>
      <c r="H14" s="67"/>
      <c r="I14" s="68"/>
      <c r="J14" s="5"/>
      <c r="L14" s="17" t="s">
        <v>6</v>
      </c>
      <c r="M14" s="38"/>
      <c r="N14" s="38"/>
      <c r="O14" s="38"/>
      <c r="P14" s="38"/>
      <c r="Q14" s="38"/>
      <c r="R14" s="38"/>
      <c r="S14" s="38"/>
      <c r="T14" s="5"/>
    </row>
    <row r="15" ht="15.75" customHeight="1">
      <c r="A15" s="1"/>
      <c r="B15" s="39" t="s">
        <v>34</v>
      </c>
      <c r="C15" s="63"/>
      <c r="D15" s="64"/>
      <c r="E15" s="65"/>
      <c r="F15" s="66"/>
      <c r="G15" s="58"/>
      <c r="H15" s="67"/>
      <c r="I15" s="68"/>
      <c r="J15" s="5"/>
      <c r="L15" s="18" t="s">
        <v>7</v>
      </c>
      <c r="M15" s="38"/>
      <c r="N15" s="38"/>
      <c r="O15" s="38"/>
      <c r="P15" s="38"/>
      <c r="Q15" s="38"/>
      <c r="R15" s="38"/>
      <c r="S15" s="38"/>
      <c r="T15" s="5"/>
    </row>
    <row r="16" ht="15.75" customHeight="1">
      <c r="A16" s="1"/>
      <c r="B16" s="39" t="s">
        <v>35</v>
      </c>
      <c r="C16" s="63"/>
      <c r="D16" s="64"/>
      <c r="E16" s="65"/>
      <c r="F16" s="66"/>
      <c r="G16" s="58"/>
      <c r="H16" s="67"/>
      <c r="I16" s="68"/>
      <c r="J16" s="5"/>
      <c r="L16" s="19" t="s">
        <v>8</v>
      </c>
      <c r="M16" s="38"/>
      <c r="N16" s="38"/>
      <c r="O16" s="38"/>
      <c r="P16" s="38"/>
      <c r="Q16" s="38"/>
      <c r="R16" s="38"/>
      <c r="S16" s="38"/>
    </row>
    <row r="17" ht="15.75" customHeight="1">
      <c r="A17" s="1"/>
      <c r="B17" s="39" t="s">
        <v>36</v>
      </c>
      <c r="C17" s="63"/>
      <c r="D17" s="64"/>
      <c r="E17" s="65"/>
      <c r="F17" s="66"/>
      <c r="G17" s="58"/>
      <c r="H17" s="67"/>
      <c r="I17" s="68"/>
      <c r="J17" s="5"/>
      <c r="L17" s="20" t="s">
        <v>9</v>
      </c>
      <c r="M17" s="38"/>
      <c r="N17" s="38"/>
      <c r="O17" s="38"/>
      <c r="P17" s="38"/>
      <c r="Q17" s="38"/>
      <c r="R17" s="38"/>
      <c r="S17" s="38"/>
    </row>
    <row r="18" ht="15.75" customHeight="1">
      <c r="A18" s="1"/>
      <c r="B18" s="39" t="s">
        <v>37</v>
      </c>
      <c r="C18" s="63"/>
      <c r="D18" s="64"/>
      <c r="E18" s="65"/>
      <c r="F18" s="66"/>
      <c r="G18" s="58"/>
      <c r="H18" s="67"/>
      <c r="I18" s="68"/>
      <c r="J18" s="5"/>
      <c r="L18" s="21" t="s">
        <v>10</v>
      </c>
      <c r="M18" s="38"/>
      <c r="N18" s="38"/>
      <c r="O18" s="38"/>
      <c r="P18" s="38"/>
      <c r="Q18" s="38"/>
      <c r="R18" s="38"/>
      <c r="S18" s="38"/>
    </row>
    <row r="19" ht="15.75" customHeight="1">
      <c r="A19" s="1"/>
      <c r="B19" s="39" t="s">
        <v>38</v>
      </c>
      <c r="C19" s="63"/>
      <c r="D19" s="64"/>
      <c r="E19" s="65"/>
      <c r="F19" s="66"/>
      <c r="G19" s="58"/>
      <c r="H19" s="67"/>
      <c r="I19" s="68"/>
      <c r="J19" s="5"/>
      <c r="L19" s="22" t="s">
        <v>11</v>
      </c>
      <c r="M19" s="38"/>
      <c r="N19" s="38"/>
      <c r="O19" s="38"/>
      <c r="P19" s="38"/>
      <c r="Q19" s="38"/>
      <c r="R19" s="38"/>
      <c r="S19" s="38"/>
    </row>
    <row r="20" ht="15.75" customHeight="1">
      <c r="A20" s="1"/>
      <c r="B20" s="39" t="s">
        <v>39</v>
      </c>
      <c r="C20" s="63"/>
      <c r="D20" s="64"/>
      <c r="E20" s="65"/>
      <c r="F20" s="66"/>
      <c r="G20" s="58"/>
      <c r="H20" s="67"/>
      <c r="I20" s="68"/>
      <c r="J20" s="5"/>
    </row>
    <row r="21" ht="15.75" customHeight="1">
      <c r="A21" s="1"/>
      <c r="B21" s="39" t="s">
        <v>40</v>
      </c>
      <c r="C21" s="63"/>
      <c r="D21" s="64"/>
      <c r="E21" s="65"/>
      <c r="F21" s="66"/>
      <c r="G21" s="58"/>
      <c r="H21" s="67"/>
      <c r="I21" s="68"/>
      <c r="J21" s="5"/>
      <c r="R21" s="39" t="s">
        <v>41</v>
      </c>
      <c r="S21" s="40">
        <v>60.0</v>
      </c>
    </row>
    <row r="22" ht="15.75" customHeight="1">
      <c r="A22" s="1"/>
      <c r="B22" s="39" t="s">
        <v>42</v>
      </c>
      <c r="C22" s="63"/>
      <c r="D22" s="64"/>
      <c r="E22" s="65"/>
      <c r="F22" s="66"/>
      <c r="G22" s="58"/>
      <c r="H22" s="67"/>
      <c r="I22" s="68"/>
      <c r="J22" s="5"/>
      <c r="L22" s="15" t="s">
        <v>12</v>
      </c>
      <c r="M22" s="16" t="s">
        <v>5</v>
      </c>
      <c r="N22" s="17" t="s">
        <v>6</v>
      </c>
      <c r="O22" s="18" t="s">
        <v>7</v>
      </c>
      <c r="P22" s="19" t="s">
        <v>8</v>
      </c>
      <c r="Q22" s="20" t="s">
        <v>9</v>
      </c>
      <c r="R22" s="21" t="s">
        <v>10</v>
      </c>
      <c r="S22" s="22" t="s">
        <v>11</v>
      </c>
    </row>
    <row r="23" ht="15.75" customHeight="1">
      <c r="B23" s="39" t="s">
        <v>43</v>
      </c>
      <c r="C23" s="63"/>
      <c r="D23" s="64"/>
      <c r="E23" s="65"/>
      <c r="F23" s="66"/>
      <c r="G23" s="58"/>
      <c r="H23" s="67"/>
      <c r="I23" s="68"/>
      <c r="J23" s="5"/>
      <c r="L23" s="16" t="s">
        <v>5</v>
      </c>
      <c r="M23" s="38"/>
      <c r="N23" s="38"/>
      <c r="O23" s="38"/>
      <c r="P23" s="38"/>
      <c r="Q23" s="38"/>
      <c r="R23" s="38"/>
      <c r="S23" s="38"/>
    </row>
    <row r="24" ht="15.75" customHeight="1">
      <c r="B24" s="39" t="s">
        <v>44</v>
      </c>
      <c r="C24" s="63"/>
      <c r="D24" s="64"/>
      <c r="E24" s="65"/>
      <c r="F24" s="66"/>
      <c r="G24" s="58"/>
      <c r="H24" s="67"/>
      <c r="I24" s="68"/>
      <c r="J24" s="5"/>
      <c r="L24" s="17" t="s">
        <v>6</v>
      </c>
      <c r="M24" s="38"/>
      <c r="N24" s="38"/>
      <c r="O24" s="38"/>
      <c r="P24" s="38"/>
      <c r="Q24" s="38"/>
      <c r="R24" s="38"/>
      <c r="S24" s="38"/>
    </row>
    <row r="25" ht="15.75" customHeight="1">
      <c r="B25" s="39" t="s">
        <v>45</v>
      </c>
      <c r="C25" s="63"/>
      <c r="D25" s="64"/>
      <c r="E25" s="65"/>
      <c r="F25" s="66"/>
      <c r="G25" s="58"/>
      <c r="H25" s="67"/>
      <c r="I25" s="68"/>
      <c r="J25" s="5"/>
      <c r="L25" s="18" t="s">
        <v>7</v>
      </c>
      <c r="M25" s="38"/>
      <c r="N25" s="38"/>
      <c r="O25" s="38"/>
      <c r="P25" s="38"/>
      <c r="Q25" s="38"/>
      <c r="R25" s="38"/>
      <c r="S25" s="38"/>
    </row>
    <row r="26" ht="15.75" customHeight="1">
      <c r="B26" s="39" t="s">
        <v>46</v>
      </c>
      <c r="C26" s="63"/>
      <c r="D26" s="64"/>
      <c r="E26" s="65"/>
      <c r="F26" s="66"/>
      <c r="G26" s="58"/>
      <c r="H26" s="67"/>
      <c r="I26" s="68"/>
      <c r="J26" s="5"/>
      <c r="L26" s="19" t="s">
        <v>8</v>
      </c>
      <c r="M26" s="38"/>
      <c r="N26" s="38"/>
      <c r="O26" s="38"/>
      <c r="P26" s="38"/>
      <c r="Q26" s="38"/>
      <c r="R26" s="38"/>
      <c r="S26" s="38"/>
    </row>
    <row r="27" ht="15.75" customHeight="1">
      <c r="B27" s="39" t="s">
        <v>47</v>
      </c>
      <c r="C27" s="63"/>
      <c r="D27" s="64"/>
      <c r="E27" s="65"/>
      <c r="F27" s="66"/>
      <c r="G27" s="58"/>
      <c r="H27" s="67"/>
      <c r="I27" s="68"/>
      <c r="J27" s="5"/>
      <c r="L27" s="20" t="s">
        <v>9</v>
      </c>
      <c r="M27" s="38"/>
      <c r="N27" s="38"/>
      <c r="O27" s="38"/>
      <c r="P27" s="38"/>
      <c r="Q27" s="38"/>
      <c r="R27" s="38"/>
      <c r="S27" s="38"/>
    </row>
    <row r="28" ht="15.75" customHeight="1">
      <c r="C28" s="69"/>
      <c r="D28" s="70"/>
      <c r="E28" s="71"/>
      <c r="F28" s="72"/>
      <c r="G28" s="73"/>
      <c r="H28" s="74"/>
      <c r="I28" s="75"/>
      <c r="J28" s="5"/>
      <c r="L28" s="21" t="s">
        <v>10</v>
      </c>
      <c r="M28" s="38"/>
      <c r="N28" s="38"/>
      <c r="O28" s="38"/>
      <c r="P28" s="38"/>
      <c r="Q28" s="38"/>
      <c r="R28" s="38"/>
      <c r="S28" s="38"/>
    </row>
    <row r="29" ht="15.75" customHeight="1">
      <c r="J29" s="5"/>
      <c r="L29" s="22" t="s">
        <v>11</v>
      </c>
      <c r="M29" s="38"/>
      <c r="N29" s="38"/>
      <c r="O29" s="38"/>
      <c r="P29" s="38"/>
      <c r="Q29" s="38"/>
      <c r="R29" s="38"/>
      <c r="S29" s="38"/>
    </row>
    <row r="30" ht="15.75" customHeight="1">
      <c r="B30" s="49" t="s">
        <v>48</v>
      </c>
      <c r="C30" s="50"/>
      <c r="D30" s="51"/>
      <c r="E30" s="52"/>
      <c r="F30" s="53"/>
      <c r="G30" s="54"/>
      <c r="H30" s="55"/>
      <c r="I30" s="56"/>
      <c r="J30" s="5"/>
    </row>
    <row r="31" ht="15.75" customHeight="1">
      <c r="A31" s="1" t="s">
        <v>41</v>
      </c>
      <c r="B31" s="57"/>
      <c r="C31" s="38"/>
      <c r="D31" s="38"/>
      <c r="E31" s="38"/>
      <c r="F31" s="38"/>
      <c r="G31" s="38"/>
      <c r="H31" s="38"/>
      <c r="I31" s="38"/>
      <c r="J31" s="62"/>
    </row>
    <row r="32" ht="15.75" customHeight="1">
      <c r="B32" s="39" t="s">
        <v>49</v>
      </c>
      <c r="D32" s="38"/>
      <c r="E32" s="38"/>
      <c r="F32" s="38"/>
      <c r="G32" s="38"/>
      <c r="H32" s="38"/>
      <c r="I32" s="38"/>
      <c r="J32" s="5"/>
    </row>
    <row r="33" ht="15.75" customHeight="1">
      <c r="B33" s="39" t="s">
        <v>50</v>
      </c>
      <c r="C33" s="38"/>
      <c r="D33" s="38"/>
      <c r="E33" s="38"/>
      <c r="F33" s="38"/>
      <c r="G33" s="38"/>
      <c r="H33" s="38"/>
      <c r="I33" s="38"/>
      <c r="J33" s="5"/>
      <c r="L33" s="38"/>
    </row>
    <row r="34" ht="15.75" customHeight="1">
      <c r="A34" s="1" t="s">
        <v>41</v>
      </c>
      <c r="B34" s="57"/>
      <c r="C34" s="38"/>
      <c r="D34" s="38"/>
      <c r="E34" s="38"/>
      <c r="F34" s="38"/>
      <c r="G34" s="38"/>
      <c r="H34" s="38"/>
      <c r="I34" s="38"/>
      <c r="J34" s="5"/>
      <c r="L34" s="38"/>
      <c r="M34" s="38"/>
      <c r="N34" s="38"/>
      <c r="O34" s="38"/>
      <c r="P34" s="38"/>
      <c r="Q34" s="38"/>
    </row>
    <row r="35" ht="15.75" customHeight="1">
      <c r="D35" s="58"/>
      <c r="E35" s="58"/>
      <c r="F35" s="58"/>
      <c r="G35" s="58"/>
      <c r="H35" s="58"/>
      <c r="I35" s="58"/>
      <c r="J35" s="5"/>
      <c r="L35" s="38"/>
      <c r="M35" s="38"/>
      <c r="N35" s="38"/>
      <c r="O35" s="38"/>
      <c r="P35" s="38"/>
      <c r="Q35" s="38"/>
    </row>
    <row r="36" ht="15.75" customHeight="1">
      <c r="J36" s="5"/>
      <c r="M36" s="38"/>
      <c r="N36" s="38"/>
      <c r="O36" s="38"/>
      <c r="P36" s="38"/>
      <c r="Q36" s="38"/>
    </row>
    <row r="37" ht="15.75" customHeight="1">
      <c r="J37" s="5"/>
      <c r="M37" s="38"/>
      <c r="N37" s="38"/>
      <c r="O37" s="38"/>
      <c r="P37" s="38"/>
      <c r="Q37" s="38"/>
    </row>
    <row r="38" ht="15.75" customHeight="1">
      <c r="J38" s="5"/>
    </row>
    <row r="39" ht="15.75" customHeight="1">
      <c r="J39" s="5"/>
    </row>
    <row r="40" ht="15.75" customHeight="1">
      <c r="J40" s="5"/>
    </row>
    <row r="41" ht="15.75" customHeight="1">
      <c r="J41" s="5"/>
    </row>
    <row r="42" ht="15.75" customHeight="1">
      <c r="J42" s="5"/>
    </row>
    <row r="43" ht="15.75" customHeight="1">
      <c r="J43" s="5"/>
    </row>
    <row r="44" ht="15.75" customHeight="1">
      <c r="J44" s="5"/>
    </row>
    <row r="45" ht="15.75" customHeight="1">
      <c r="J45" s="5"/>
    </row>
    <row r="46" ht="15.75" customHeight="1">
      <c r="J46" s="5"/>
    </row>
    <row r="47" ht="15.75" customHeight="1">
      <c r="J47" s="5"/>
    </row>
    <row r="48" ht="15.75" customHeight="1">
      <c r="J48" s="5"/>
    </row>
    <row r="49" ht="15.75" customHeight="1">
      <c r="J49" s="5"/>
    </row>
    <row r="50" ht="15.75" customHeight="1">
      <c r="J50" s="5"/>
    </row>
    <row r="51" ht="15.75" customHeight="1">
      <c r="J51" s="5"/>
    </row>
    <row r="52" ht="15.75" customHeight="1">
      <c r="J52" s="5"/>
    </row>
    <row r="53" ht="15.75" customHeight="1">
      <c r="J53" s="5"/>
    </row>
    <row r="54" ht="15.75" customHeight="1">
      <c r="J54" s="5"/>
    </row>
    <row r="55" ht="15.75" customHeight="1">
      <c r="J55" s="5"/>
    </row>
    <row r="56" ht="15.75" customHeight="1">
      <c r="J56" s="5"/>
    </row>
    <row r="57" ht="15.75" customHeight="1">
      <c r="J57" s="5"/>
    </row>
    <row r="58" ht="15.75" customHeight="1">
      <c r="J58" s="5"/>
    </row>
    <row r="59" ht="15.75" customHeight="1">
      <c r="J59" s="5"/>
    </row>
    <row r="60" ht="15.75" customHeight="1">
      <c r="J60" s="5"/>
    </row>
    <row r="61" ht="15.75" customHeight="1">
      <c r="J61" s="5"/>
    </row>
    <row r="62" ht="15.75" customHeight="1">
      <c r="J62" s="5"/>
    </row>
    <row r="63" ht="15.75" customHeight="1">
      <c r="J63" s="5"/>
    </row>
    <row r="64" ht="15.75" customHeight="1">
      <c r="J64" s="5"/>
    </row>
    <row r="65" ht="15.75" customHeight="1">
      <c r="J65" s="5"/>
    </row>
    <row r="66" ht="15.75" customHeight="1">
      <c r="J66" s="5"/>
    </row>
    <row r="67" ht="15.75" customHeight="1">
      <c r="J67" s="5"/>
    </row>
    <row r="68" ht="15.75" customHeight="1">
      <c r="J68" s="5"/>
    </row>
    <row r="69" ht="15.75" customHeight="1">
      <c r="J69" s="5"/>
    </row>
    <row r="70" ht="15.75" customHeight="1">
      <c r="J70" s="5"/>
    </row>
    <row r="71" ht="15.75" customHeight="1">
      <c r="J71" s="5"/>
    </row>
    <row r="72" ht="15.75" customHeight="1">
      <c r="J72" s="5"/>
    </row>
    <row r="73" ht="15.75" customHeight="1">
      <c r="J73" s="5"/>
    </row>
    <row r="74" ht="15.75" customHeight="1">
      <c r="J74" s="5"/>
    </row>
    <row r="75" ht="15.75" customHeight="1">
      <c r="J75" s="5"/>
    </row>
    <row r="76" ht="15.75" customHeight="1">
      <c r="J76" s="5"/>
    </row>
    <row r="77" ht="15.75" customHeight="1">
      <c r="J77" s="5"/>
    </row>
    <row r="78" ht="15.75" customHeight="1">
      <c r="J78" s="5"/>
    </row>
    <row r="79" ht="15.75" customHeight="1">
      <c r="J79" s="5"/>
    </row>
    <row r="80" ht="15.75" customHeight="1">
      <c r="J80" s="5"/>
    </row>
    <row r="81" ht="15.75" customHeight="1">
      <c r="J81" s="5"/>
    </row>
    <row r="82" ht="15.75" customHeight="1">
      <c r="J82" s="5"/>
    </row>
    <row r="83" ht="15.75" customHeight="1">
      <c r="J83" s="5"/>
    </row>
    <row r="84" ht="15.75" customHeight="1">
      <c r="J84" s="5"/>
    </row>
    <row r="85" ht="15.75" customHeight="1">
      <c r="J85" s="5"/>
    </row>
    <row r="86" ht="15.75" customHeight="1">
      <c r="J86" s="5"/>
    </row>
    <row r="87" ht="15.75" customHeight="1">
      <c r="J87" s="5"/>
    </row>
    <row r="88" ht="15.75" customHeight="1">
      <c r="J88" s="5"/>
    </row>
    <row r="89" ht="15.75" customHeight="1">
      <c r="J89" s="5"/>
    </row>
    <row r="90" ht="15.75" customHeight="1">
      <c r="J90" s="5"/>
    </row>
    <row r="91" ht="15.75" customHeight="1">
      <c r="J91" s="5"/>
    </row>
    <row r="92" ht="15.75" customHeight="1">
      <c r="J92" s="5"/>
    </row>
    <row r="93" ht="15.75" customHeight="1">
      <c r="J93" s="5"/>
    </row>
    <row r="94" ht="15.75" customHeight="1">
      <c r="J94" s="5"/>
    </row>
    <row r="95" ht="15.75" customHeight="1">
      <c r="J95" s="5"/>
    </row>
    <row r="96" ht="15.75" customHeight="1">
      <c r="J96" s="5"/>
    </row>
    <row r="97" ht="15.75" customHeight="1">
      <c r="J97" s="5"/>
    </row>
    <row r="98" ht="15.75" customHeight="1">
      <c r="J98" s="5"/>
    </row>
    <row r="99" ht="15.75" customHeight="1">
      <c r="J99" s="5"/>
    </row>
    <row r="100" ht="15.75" customHeight="1">
      <c r="J100" s="5"/>
    </row>
    <row r="101" ht="15.75" customHeight="1">
      <c r="J101" s="5"/>
    </row>
    <row r="102" ht="15.75" customHeight="1">
      <c r="J102" s="5"/>
    </row>
    <row r="103" ht="15.75" customHeight="1">
      <c r="J103" s="5"/>
    </row>
    <row r="104" ht="15.75" customHeight="1">
      <c r="J104" s="5"/>
    </row>
    <row r="105" ht="15.75" customHeight="1">
      <c r="J105" s="5"/>
    </row>
    <row r="106" ht="15.75" customHeight="1">
      <c r="J106" s="5"/>
    </row>
    <row r="107" ht="15.75" customHeight="1">
      <c r="J107" s="5"/>
    </row>
    <row r="108" ht="15.75" customHeight="1">
      <c r="J108" s="5"/>
    </row>
    <row r="109" ht="15.75" customHeight="1">
      <c r="J109" s="5"/>
    </row>
    <row r="110" ht="15.75" customHeight="1">
      <c r="J110" s="5"/>
    </row>
    <row r="111" ht="15.75" customHeight="1">
      <c r="J111" s="5"/>
    </row>
    <row r="112" ht="15.75" customHeight="1">
      <c r="J112" s="5"/>
    </row>
    <row r="113" ht="15.75" customHeight="1">
      <c r="J113" s="5"/>
    </row>
    <row r="114" ht="15.75" customHeight="1">
      <c r="J114" s="5"/>
    </row>
    <row r="115" ht="15.75" customHeight="1">
      <c r="J115" s="5"/>
    </row>
    <row r="116" ht="15.75" customHeight="1">
      <c r="J116" s="5"/>
    </row>
    <row r="117" ht="15.75" customHeight="1">
      <c r="J117" s="5"/>
    </row>
    <row r="118" ht="15.75" customHeight="1">
      <c r="J118" s="5"/>
    </row>
    <row r="119" ht="15.75" customHeight="1">
      <c r="J119" s="5"/>
    </row>
    <row r="120" ht="15.75" customHeight="1">
      <c r="J120" s="5"/>
    </row>
    <row r="121" ht="15.75" customHeight="1">
      <c r="J121" s="5"/>
    </row>
    <row r="122" ht="15.75" customHeight="1">
      <c r="J122" s="5"/>
    </row>
    <row r="123" ht="15.75" customHeight="1">
      <c r="J123" s="5"/>
    </row>
    <row r="124" ht="15.75" customHeight="1">
      <c r="J124" s="5"/>
    </row>
    <row r="125" ht="15.75" customHeight="1">
      <c r="J125" s="5"/>
    </row>
    <row r="126" ht="15.75" customHeight="1">
      <c r="J126" s="5"/>
    </row>
    <row r="127" ht="15.75" customHeight="1">
      <c r="J127" s="5"/>
    </row>
    <row r="128" ht="15.75" customHeight="1">
      <c r="J128" s="5"/>
    </row>
    <row r="129" ht="15.75" customHeight="1">
      <c r="J129" s="5"/>
    </row>
    <row r="130" ht="15.75" customHeight="1">
      <c r="J130" s="5"/>
    </row>
    <row r="131" ht="15.75" customHeight="1">
      <c r="J131" s="5"/>
    </row>
    <row r="132" ht="15.75" customHeight="1">
      <c r="J132" s="5"/>
    </row>
    <row r="133" ht="15.75" customHeight="1">
      <c r="J133" s="5"/>
    </row>
    <row r="134" ht="15.75" customHeight="1">
      <c r="J134" s="5"/>
    </row>
    <row r="135" ht="15.75" customHeight="1">
      <c r="J135" s="5"/>
    </row>
    <row r="136" ht="15.75" customHeight="1">
      <c r="J136" s="5"/>
    </row>
    <row r="137" ht="15.75" customHeight="1">
      <c r="J137" s="5"/>
    </row>
    <row r="138" ht="15.75" customHeight="1">
      <c r="J138" s="5"/>
    </row>
    <row r="139" ht="15.75" customHeight="1">
      <c r="J139" s="5"/>
    </row>
    <row r="140" ht="15.75" customHeight="1">
      <c r="J140" s="5"/>
    </row>
    <row r="141" ht="15.75" customHeight="1">
      <c r="J141" s="5"/>
    </row>
    <row r="142" ht="15.75" customHeight="1">
      <c r="J142" s="5"/>
    </row>
    <row r="143" ht="15.75" customHeight="1">
      <c r="J143" s="5"/>
    </row>
    <row r="144" ht="15.75" customHeight="1">
      <c r="J144" s="5"/>
    </row>
    <row r="145" ht="15.75" customHeight="1">
      <c r="J145" s="5"/>
    </row>
    <row r="146" ht="15.75" customHeight="1">
      <c r="J146" s="5"/>
    </row>
    <row r="147" ht="15.75" customHeight="1">
      <c r="J147" s="5"/>
    </row>
    <row r="148" ht="15.75" customHeight="1">
      <c r="J148" s="5"/>
    </row>
    <row r="149" ht="15.75" customHeight="1">
      <c r="J149" s="5"/>
    </row>
    <row r="150" ht="15.75" customHeight="1">
      <c r="J150" s="5"/>
    </row>
    <row r="151" ht="15.75" customHeight="1">
      <c r="J151" s="5"/>
    </row>
    <row r="152" ht="15.75" customHeight="1">
      <c r="J152" s="5"/>
    </row>
    <row r="153" ht="15.75" customHeight="1">
      <c r="J153" s="5"/>
    </row>
    <row r="154" ht="15.75" customHeight="1">
      <c r="J154" s="5"/>
    </row>
    <row r="155" ht="15.75" customHeight="1">
      <c r="J155" s="5"/>
    </row>
    <row r="156" ht="15.75" customHeight="1">
      <c r="J156" s="5"/>
    </row>
    <row r="157" ht="15.75" customHeight="1">
      <c r="J157" s="5"/>
    </row>
    <row r="158" ht="15.75" customHeight="1">
      <c r="J158" s="5"/>
    </row>
    <row r="159" ht="15.75" customHeight="1">
      <c r="J159" s="5"/>
    </row>
    <row r="160" ht="15.75" customHeight="1">
      <c r="J160" s="5"/>
    </row>
    <row r="161" ht="15.75" customHeight="1">
      <c r="J161" s="5"/>
    </row>
    <row r="162" ht="15.75" customHeight="1">
      <c r="J162" s="5"/>
    </row>
    <row r="163" ht="15.75" customHeight="1">
      <c r="J163" s="5"/>
    </row>
    <row r="164" ht="15.75" customHeight="1">
      <c r="J164" s="5"/>
    </row>
    <row r="165" ht="15.75" customHeight="1">
      <c r="J165" s="5"/>
    </row>
    <row r="166" ht="15.75" customHeight="1">
      <c r="J166" s="5"/>
    </row>
    <row r="167" ht="15.75" customHeight="1">
      <c r="J167" s="5"/>
    </row>
    <row r="168" ht="15.75" customHeight="1">
      <c r="J168" s="5"/>
    </row>
    <row r="169" ht="15.75" customHeight="1">
      <c r="J169" s="5"/>
    </row>
    <row r="170" ht="15.75" customHeight="1">
      <c r="J170" s="5"/>
    </row>
    <row r="171" ht="15.75" customHeight="1">
      <c r="J171" s="5"/>
    </row>
    <row r="172" ht="15.75" customHeight="1">
      <c r="J172" s="5"/>
    </row>
    <row r="173" ht="15.75" customHeight="1">
      <c r="J173" s="5"/>
    </row>
    <row r="174" ht="15.75" customHeight="1">
      <c r="J174" s="5"/>
    </row>
    <row r="175" ht="15.75" customHeight="1">
      <c r="J175" s="5"/>
    </row>
    <row r="176" ht="15.75" customHeight="1">
      <c r="J176" s="5"/>
    </row>
    <row r="177" ht="15.75" customHeight="1">
      <c r="J177" s="5"/>
    </row>
    <row r="178" ht="15.75" customHeight="1">
      <c r="J178" s="5"/>
    </row>
    <row r="179" ht="15.75" customHeight="1">
      <c r="J179" s="5"/>
    </row>
    <row r="180" ht="15.75" customHeight="1">
      <c r="J180" s="5"/>
    </row>
    <row r="181" ht="15.75" customHeight="1">
      <c r="J181" s="5"/>
    </row>
    <row r="182" ht="15.75" customHeight="1">
      <c r="J182" s="5"/>
    </row>
    <row r="183" ht="15.75" customHeight="1">
      <c r="J183" s="5"/>
    </row>
    <row r="184" ht="15.75" customHeight="1">
      <c r="J184" s="5"/>
    </row>
    <row r="185" ht="15.75" customHeight="1">
      <c r="J185" s="5"/>
    </row>
    <row r="186" ht="15.75" customHeight="1">
      <c r="J186" s="5"/>
    </row>
    <row r="187" ht="15.75" customHeight="1">
      <c r="J187" s="5"/>
    </row>
    <row r="188" ht="15.75" customHeight="1">
      <c r="J188" s="5"/>
    </row>
    <row r="189" ht="15.75" customHeight="1">
      <c r="J189" s="5"/>
    </row>
    <row r="190" ht="15.75" customHeight="1">
      <c r="J190" s="5"/>
    </row>
    <row r="191" ht="15.75" customHeight="1">
      <c r="J191" s="5"/>
    </row>
    <row r="192" ht="15.75" customHeight="1">
      <c r="J192" s="5"/>
    </row>
    <row r="193" ht="15.75" customHeight="1">
      <c r="J193" s="5"/>
    </row>
    <row r="194" ht="15.75" customHeight="1">
      <c r="J194" s="5"/>
    </row>
    <row r="195" ht="15.75" customHeight="1">
      <c r="J195" s="5"/>
    </row>
    <row r="196" ht="15.75" customHeight="1">
      <c r="J196" s="5"/>
    </row>
    <row r="197" ht="15.75" customHeight="1">
      <c r="J197" s="5"/>
    </row>
    <row r="198" ht="15.75" customHeight="1">
      <c r="J198" s="5"/>
    </row>
    <row r="199" ht="15.75" customHeight="1">
      <c r="J199" s="5"/>
    </row>
    <row r="200" ht="15.75" customHeight="1">
      <c r="J200" s="5"/>
    </row>
    <row r="201" ht="15.75" customHeight="1">
      <c r="J201" s="5"/>
    </row>
    <row r="202" ht="15.75" customHeight="1">
      <c r="J202" s="5"/>
    </row>
    <row r="203" ht="15.75" customHeight="1">
      <c r="J203" s="5"/>
    </row>
    <row r="204" ht="15.75" customHeight="1">
      <c r="J204" s="5"/>
    </row>
    <row r="205" ht="15.75" customHeight="1">
      <c r="J205" s="5"/>
    </row>
    <row r="206" ht="15.75" customHeight="1">
      <c r="J206" s="5"/>
    </row>
    <row r="207" ht="15.75" customHeight="1">
      <c r="J207" s="5"/>
    </row>
    <row r="208" ht="15.75" customHeight="1">
      <c r="J208" s="5"/>
    </row>
    <row r="209" ht="15.75" customHeight="1">
      <c r="J209" s="5"/>
    </row>
    <row r="210" ht="15.75" customHeight="1">
      <c r="J210" s="5"/>
    </row>
    <row r="211" ht="15.75" customHeight="1">
      <c r="J211" s="5"/>
    </row>
    <row r="212" ht="15.75" customHeight="1">
      <c r="J212" s="5"/>
    </row>
    <row r="213" ht="15.75" customHeight="1">
      <c r="J213" s="5"/>
    </row>
    <row r="214" ht="15.75" customHeight="1">
      <c r="J214" s="5"/>
    </row>
    <row r="215" ht="15.75" customHeight="1">
      <c r="J215" s="5"/>
    </row>
    <row r="216" ht="15.75" customHeight="1">
      <c r="J216" s="5"/>
    </row>
    <row r="217" ht="15.75" customHeight="1">
      <c r="J217" s="5"/>
    </row>
    <row r="218" ht="15.75" customHeight="1">
      <c r="J218" s="5"/>
    </row>
    <row r="219" ht="15.75" customHeight="1">
      <c r="J219" s="5"/>
    </row>
    <row r="220" ht="15.75" customHeight="1">
      <c r="J220" s="5"/>
    </row>
    <row r="221" ht="15.75" customHeight="1">
      <c r="J221" s="5"/>
    </row>
    <row r="222" ht="15.75" customHeight="1">
      <c r="J222" s="5"/>
    </row>
    <row r="223" ht="15.75" customHeight="1">
      <c r="J223" s="5"/>
    </row>
    <row r="224" ht="15.75" customHeight="1">
      <c r="J224" s="5"/>
    </row>
    <row r="225" ht="15.75" customHeight="1">
      <c r="J225" s="5"/>
    </row>
    <row r="226" ht="15.75" customHeight="1">
      <c r="J226" s="5"/>
    </row>
    <row r="227" ht="15.75" customHeight="1">
      <c r="J227" s="5"/>
    </row>
    <row r="228" ht="15.75" customHeight="1">
      <c r="J228" s="5"/>
    </row>
    <row r="229" ht="15.75" customHeight="1">
      <c r="J229" s="5"/>
    </row>
    <row r="230" ht="15.75" customHeight="1">
      <c r="J230" s="5"/>
    </row>
    <row r="231" ht="15.75" customHeight="1">
      <c r="J231" s="5"/>
    </row>
    <row r="232" ht="15.75" customHeight="1">
      <c r="J232" s="5"/>
    </row>
    <row r="233" ht="15.75" customHeight="1">
      <c r="J233" s="5"/>
    </row>
    <row r="234" ht="15.75" customHeight="1">
      <c r="J234" s="5"/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D1:E1"/>
    <mergeCell ref="H1:I1"/>
  </mergeCells>
  <conditionalFormatting sqref="M3:S9 M13:S19 M23:S29">
    <cfRule type="cellIs" dxfId="0" priority="1" operator="greaterThan">
      <formula>0</formula>
    </cfRule>
  </conditionalFormatting>
  <conditionalFormatting sqref="M3:S9 M13:S19 M23:S29">
    <cfRule type="cellIs" dxfId="1" priority="2" operator="lessThan">
      <formula>0</formula>
    </cfRule>
  </conditionalFormatting>
  <conditionalFormatting sqref="D32:I32">
    <cfRule type="cellIs" dxfId="2" priority="3" operator="greaterThan">
      <formula>0</formula>
    </cfRule>
  </conditionalFormatting>
  <dataValidations>
    <dataValidation type="list" allowBlank="1" sqref="S21">
      <formula1>"12.0,24.0,36.0,48.0,60.0,72.0,84.0,96.0,108.0,120.0"</formula1>
    </dataValidation>
    <dataValidation type="list" allowBlank="1" sqref="C3">
      <formula1>Rent!$K$2:$K$4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E7CC3"/>
    <outlinePr summaryBelow="0" summaryRight="0"/>
  </sheetPr>
  <sheetViews>
    <sheetView workbookViewId="0"/>
  </sheetViews>
  <sheetFormatPr customHeight="1" defaultColWidth="14.43" defaultRowHeight="15.0"/>
  <cols>
    <col customWidth="1" min="1" max="4" width="14.43"/>
    <col customWidth="1" min="5" max="5" width="21.57"/>
    <col customWidth="1" min="6" max="6" width="14.43"/>
  </cols>
  <sheetData>
    <row r="1">
      <c r="B1" s="1" t="s">
        <v>52</v>
      </c>
      <c r="C1" s="1" t="s">
        <v>53</v>
      </c>
      <c r="D1" s="1" t="str">
        <f>IFERROR(__xludf.DUMMYFUNCTION("UNIQUE(Rent!B:B)"),"Property")</f>
        <v>Property</v>
      </c>
      <c r="E1" s="1" t="str">
        <f>IFERROR(__xludf.DUMMYFUNCTION("UNIQUE(Car!A:A)"),"Car")</f>
        <v>Car</v>
      </c>
    </row>
    <row r="2">
      <c r="B2" s="1" t="s">
        <v>3</v>
      </c>
      <c r="C2" s="1">
        <v>1.0</v>
      </c>
      <c r="D2" s="1" t="str">
        <f>IFERROR(__xludf.DUMMYFUNCTION("""COMPUTED_VALUE"""),"Apartment")</f>
        <v>Apartment</v>
      </c>
      <c r="E2" s="1" t="str">
        <f>IFERROR(__xludf.DUMMYFUNCTION("""COMPUTED_VALUE"""),"Chevrolet Equinox")</f>
        <v>Chevrolet Equinox</v>
      </c>
    </row>
    <row r="3">
      <c r="B3" s="1" t="s">
        <v>54</v>
      </c>
      <c r="C3" s="1">
        <v>2.0</v>
      </c>
      <c r="D3" s="1" t="str">
        <f>IFERROR(__xludf.DUMMYFUNCTION("""COMPUTED_VALUE"""),"House")</f>
        <v>House</v>
      </c>
      <c r="E3" s="1" t="str">
        <f>IFERROR(__xludf.DUMMYFUNCTION("""COMPUTED_VALUE"""),"Porsche Macan")</f>
        <v>Porsche Macan</v>
      </c>
    </row>
    <row r="4">
      <c r="B4" s="1"/>
      <c r="C4" s="1">
        <v>3.0</v>
      </c>
      <c r="D4" s="1" t="str">
        <f>IFERROR(__xludf.DUMMYFUNCTION("""COMPUTED_VALUE"""),"Townhouse")</f>
        <v>Townhouse</v>
      </c>
      <c r="E4" s="1" t="str">
        <f>IFERROR(__xludf.DUMMYFUNCTION("""COMPUTED_VALUE"""),"Ford Edge")</f>
        <v>Ford Edge</v>
      </c>
    </row>
    <row r="5">
      <c r="B5" s="1"/>
      <c r="C5" s="1"/>
      <c r="D5" s="1"/>
      <c r="E5" s="1" t="str">
        <f>IFERROR(__xludf.DUMMYFUNCTION("""COMPUTED_VALUE"""),"Audi Q3")</f>
        <v>Audi Q3</v>
      </c>
    </row>
    <row r="6">
      <c r="B6" s="1"/>
      <c r="C6" s="1"/>
      <c r="D6" s="1"/>
      <c r="E6" s="1" t="str">
        <f>IFERROR(__xludf.DUMMYFUNCTION("""COMPUTED_VALUE"""),"Mercedez GLA")</f>
        <v>Mercedez GLA</v>
      </c>
    </row>
    <row r="7">
      <c r="B7" s="1"/>
      <c r="C7" s="1"/>
      <c r="D7" s="1"/>
      <c r="E7" s="1" t="str">
        <f>IFERROR(__xludf.DUMMYFUNCTION("""COMPUTED_VALUE"""),"GMC Terrain SLE")</f>
        <v>GMC Terrain SLE</v>
      </c>
    </row>
    <row r="8">
      <c r="B8" s="1"/>
      <c r="C8" s="1"/>
      <c r="D8" s="1"/>
      <c r="E8" s="1" t="str">
        <f>IFERROR(__xludf.DUMMYFUNCTION("""COMPUTED_VALUE"""),"Land Rover Evoque SLE")</f>
        <v>Land Rover Evoque SLE</v>
      </c>
    </row>
    <row r="9">
      <c r="B9" s="1"/>
      <c r="C9" s="1"/>
      <c r="D9" s="1"/>
      <c r="E9" s="1" t="str">
        <f>IFERROR(__xludf.DUMMYFUNCTION("""COMPUTED_VALUE"""),"2017 Ford Exlplorer LT")</f>
        <v>2017 Ford Exlplorer LT</v>
      </c>
    </row>
    <row r="10">
      <c r="B10" s="1"/>
      <c r="C10" s="1"/>
      <c r="D10" s="1"/>
      <c r="E10" s="1" t="str">
        <f>IFERROR(__xludf.DUMMYFUNCTION("""COMPUTED_VALUE"""),"Cadillac XT5")</f>
        <v>Cadillac XT5</v>
      </c>
    </row>
    <row r="11">
      <c r="B11" s="1"/>
      <c r="C11" s="1"/>
      <c r="D11" s="1"/>
      <c r="E11" s="1" t="str">
        <f>IFERROR(__xludf.DUMMYFUNCTION("""COMPUTED_VALUE"""),"Chrysler Pacifica Hybrid")</f>
        <v>Chrysler Pacifica Hybrid</v>
      </c>
    </row>
    <row r="12">
      <c r="B12" s="1"/>
      <c r="C12" s="1"/>
      <c r="D12" s="1"/>
      <c r="E12" s="1" t="str">
        <f>IFERROR(__xludf.DUMMYFUNCTION("""COMPUTED_VALUE"""),"Tiguan")</f>
        <v>Tiguan</v>
      </c>
    </row>
    <row r="13">
      <c r="B13" s="1"/>
      <c r="C13" s="1"/>
      <c r="D13" s="1"/>
      <c r="E13" s="1"/>
    </row>
    <row r="14">
      <c r="B14" s="1"/>
      <c r="C14" s="1"/>
      <c r="D14" s="1"/>
      <c r="E14" s="1"/>
    </row>
    <row r="15">
      <c r="B15" s="1"/>
      <c r="C15" s="1"/>
      <c r="D15" s="1"/>
      <c r="E15" s="1"/>
    </row>
    <row r="16">
      <c r="B16" s="1"/>
      <c r="C16" s="1"/>
      <c r="D16" s="1"/>
      <c r="E16" s="1"/>
    </row>
    <row r="17">
      <c r="B17" s="1"/>
      <c r="C17" s="1"/>
      <c r="D17" s="1"/>
      <c r="E17" s="1"/>
    </row>
    <row r="18">
      <c r="B18" s="1"/>
      <c r="C18" s="1"/>
      <c r="D18" s="1"/>
      <c r="E18" s="1"/>
    </row>
    <row r="19">
      <c r="B19" s="1"/>
      <c r="C19" s="1"/>
      <c r="D19" s="1"/>
      <c r="E19" s="1"/>
    </row>
    <row r="20">
      <c r="B20" s="1"/>
      <c r="C20" s="1"/>
      <c r="D20" s="1"/>
      <c r="E20" s="1"/>
    </row>
    <row r="21" ht="15.75" customHeight="1">
      <c r="B21" s="1"/>
      <c r="C21" s="1"/>
      <c r="D21" s="1"/>
      <c r="E21" s="1"/>
    </row>
    <row r="22" ht="15.75" customHeight="1">
      <c r="B22" s="1"/>
      <c r="C22" s="1"/>
      <c r="D22" s="1"/>
      <c r="E22" s="1"/>
    </row>
    <row r="23" ht="15.75" customHeight="1">
      <c r="B23" s="1"/>
      <c r="C23" s="1"/>
      <c r="D23" s="1"/>
      <c r="E23" s="1"/>
    </row>
    <row r="24" ht="15.75" customHeight="1">
      <c r="B24" s="1"/>
      <c r="C24" s="1"/>
      <c r="D24" s="1"/>
      <c r="E24" s="1"/>
    </row>
    <row r="25" ht="15.75" customHeight="1">
      <c r="B25" s="1"/>
      <c r="C25" s="1"/>
      <c r="D25" s="1"/>
      <c r="E25" s="1"/>
    </row>
    <row r="26" ht="15.75" customHeight="1">
      <c r="B26" s="1"/>
      <c r="C26" s="1"/>
      <c r="D26" s="1"/>
      <c r="E26" s="1"/>
    </row>
    <row r="27" ht="15.75" customHeight="1">
      <c r="B27" s="1"/>
      <c r="C27" s="1"/>
      <c r="D27" s="1"/>
      <c r="E27" s="1"/>
    </row>
    <row r="28" ht="15.75" customHeight="1">
      <c r="B28" s="1"/>
      <c r="C28" s="1"/>
      <c r="D28" s="1"/>
      <c r="E28" s="1"/>
    </row>
    <row r="29" ht="15.75" customHeight="1">
      <c r="B29" s="1"/>
      <c r="C29" s="1"/>
      <c r="D29" s="1"/>
      <c r="E29" s="1"/>
    </row>
    <row r="30" ht="15.75" customHeight="1">
      <c r="B30" s="1"/>
      <c r="C30" s="1"/>
      <c r="D30" s="1"/>
      <c r="E30" s="1"/>
    </row>
    <row r="31" ht="15.75" customHeight="1">
      <c r="B31" s="1"/>
      <c r="C31" s="1"/>
      <c r="D31" s="1"/>
      <c r="E31" s="1"/>
    </row>
    <row r="32" ht="15.75" customHeight="1">
      <c r="B32" s="1"/>
      <c r="C32" s="1"/>
      <c r="D32" s="1"/>
      <c r="E32" s="1"/>
    </row>
    <row r="33" ht="15.75" customHeight="1">
      <c r="B33" s="1"/>
      <c r="C33" s="1"/>
      <c r="D33" s="1"/>
      <c r="E33" s="1"/>
    </row>
    <row r="34" ht="15.75" customHeight="1">
      <c r="B34" s="1"/>
      <c r="C34" s="1"/>
      <c r="D34" s="1"/>
      <c r="E34" s="1"/>
    </row>
    <row r="35" ht="15.75" customHeight="1">
      <c r="B35" s="1"/>
      <c r="C35" s="1"/>
      <c r="D35" s="1"/>
      <c r="E35" s="1"/>
    </row>
    <row r="36" ht="15.75" customHeight="1">
      <c r="B36" s="1"/>
      <c r="C36" s="1"/>
      <c r="D36" s="1"/>
      <c r="E36" s="1"/>
    </row>
    <row r="37" ht="15.75" customHeight="1">
      <c r="B37" s="1"/>
      <c r="C37" s="1"/>
      <c r="D37" s="1"/>
      <c r="E37" s="1"/>
    </row>
    <row r="38" ht="15.75" customHeight="1">
      <c r="B38" s="1"/>
      <c r="C38" s="1"/>
      <c r="D38" s="1"/>
      <c r="E38" s="1"/>
    </row>
    <row r="39" ht="15.75" customHeight="1">
      <c r="B39" s="1"/>
      <c r="C39" s="1"/>
      <c r="D39" s="1"/>
      <c r="E39" s="1"/>
    </row>
    <row r="40" ht="15.75" customHeight="1">
      <c r="B40" s="1"/>
      <c r="C40" s="1"/>
      <c r="D40" s="1"/>
      <c r="E40" s="1"/>
    </row>
    <row r="41" ht="15.75" customHeight="1">
      <c r="B41" s="1"/>
      <c r="C41" s="1"/>
      <c r="D41" s="1"/>
      <c r="E41" s="1"/>
    </row>
    <row r="42" ht="15.75" customHeight="1">
      <c r="B42" s="1"/>
      <c r="C42" s="1"/>
      <c r="D42" s="1"/>
      <c r="E42" s="1"/>
    </row>
    <row r="43" ht="15.75" customHeight="1">
      <c r="B43" s="1"/>
      <c r="C43" s="1"/>
      <c r="D43" s="1"/>
      <c r="E43" s="1"/>
    </row>
    <row r="44" ht="15.75" customHeight="1">
      <c r="B44" s="1"/>
      <c r="C44" s="1"/>
      <c r="D44" s="1"/>
      <c r="E44" s="1"/>
    </row>
    <row r="45" ht="15.75" customHeight="1">
      <c r="B45" s="1"/>
      <c r="C45" s="1"/>
      <c r="D45" s="1"/>
      <c r="E45" s="1"/>
    </row>
    <row r="46" ht="15.75" customHeight="1">
      <c r="B46" s="1"/>
      <c r="C46" s="1"/>
      <c r="D46" s="1"/>
      <c r="E46" s="1"/>
    </row>
    <row r="47" ht="15.75" customHeight="1">
      <c r="B47" s="1"/>
      <c r="C47" s="1"/>
      <c r="D47" s="1"/>
      <c r="E47" s="1"/>
    </row>
    <row r="48" ht="15.75" customHeight="1">
      <c r="B48" s="1"/>
      <c r="C48" s="1"/>
      <c r="D48" s="1"/>
      <c r="E48" s="1"/>
    </row>
    <row r="49" ht="15.75" customHeight="1">
      <c r="B49" s="1"/>
      <c r="C49" s="1"/>
      <c r="D49" s="1"/>
      <c r="E49" s="1"/>
    </row>
    <row r="50" ht="15.75" customHeight="1">
      <c r="B50" s="1"/>
      <c r="C50" s="1"/>
      <c r="D50" s="1"/>
      <c r="E50" s="1"/>
    </row>
    <row r="51" ht="15.75" customHeight="1">
      <c r="B51" s="1"/>
      <c r="C51" s="1"/>
      <c r="D51" s="1"/>
      <c r="E51" s="1"/>
    </row>
    <row r="52" ht="15.75" customHeight="1">
      <c r="B52" s="1"/>
      <c r="C52" s="1"/>
      <c r="D52" s="1"/>
      <c r="E52" s="1"/>
    </row>
    <row r="53" ht="15.75" customHeight="1">
      <c r="B53" s="1"/>
      <c r="C53" s="1"/>
      <c r="D53" s="1"/>
      <c r="E53" s="1"/>
    </row>
    <row r="54" ht="15.75" customHeight="1">
      <c r="B54" s="1"/>
      <c r="C54" s="1"/>
      <c r="D54" s="1"/>
      <c r="E54" s="1"/>
    </row>
    <row r="55" ht="15.75" customHeight="1">
      <c r="B55" s="1"/>
      <c r="C55" s="1"/>
      <c r="D55" s="1"/>
      <c r="E55" s="1"/>
    </row>
    <row r="56" ht="15.75" customHeight="1">
      <c r="B56" s="1"/>
      <c r="C56" s="1"/>
      <c r="D56" s="1"/>
      <c r="E56" s="1"/>
    </row>
    <row r="57" ht="15.75" customHeight="1">
      <c r="B57" s="1"/>
      <c r="C57" s="1"/>
      <c r="D57" s="1"/>
      <c r="E57" s="1"/>
    </row>
    <row r="58" ht="15.75" customHeight="1">
      <c r="B58" s="1"/>
      <c r="C58" s="1"/>
      <c r="D58" s="1"/>
      <c r="E58" s="1"/>
    </row>
    <row r="59" ht="15.75" customHeight="1">
      <c r="B59" s="1"/>
      <c r="C59" s="1"/>
      <c r="D59" s="1"/>
      <c r="E59" s="1"/>
    </row>
    <row r="60" ht="15.75" customHeight="1">
      <c r="B60" s="1"/>
      <c r="C60" s="1"/>
      <c r="D60" s="1"/>
      <c r="E60" s="1"/>
    </row>
    <row r="61" ht="15.75" customHeight="1">
      <c r="B61" s="1"/>
      <c r="C61" s="1"/>
      <c r="D61" s="1"/>
      <c r="E61" s="1"/>
    </row>
    <row r="62" ht="15.75" customHeight="1">
      <c r="B62" s="1"/>
      <c r="C62" s="1"/>
      <c r="D62" s="1"/>
      <c r="E62" s="1"/>
    </row>
    <row r="63" ht="15.75" customHeight="1">
      <c r="B63" s="1"/>
      <c r="C63" s="1"/>
      <c r="D63" s="1"/>
      <c r="E63" s="1"/>
    </row>
    <row r="64" ht="15.75" customHeight="1">
      <c r="B64" s="1"/>
      <c r="C64" s="1"/>
      <c r="D64" s="1"/>
      <c r="E64" s="1"/>
    </row>
    <row r="65" ht="15.75" customHeight="1">
      <c r="B65" s="1"/>
      <c r="C65" s="1"/>
      <c r="D65" s="1"/>
      <c r="E65" s="1"/>
    </row>
    <row r="66" ht="15.75" customHeight="1">
      <c r="B66" s="1"/>
      <c r="C66" s="1"/>
      <c r="D66" s="1"/>
      <c r="E66" s="1"/>
    </row>
    <row r="67" ht="15.75" customHeight="1">
      <c r="B67" s="1"/>
      <c r="C67" s="1"/>
      <c r="D67" s="1"/>
      <c r="E67" s="1"/>
    </row>
    <row r="68" ht="15.75" customHeight="1">
      <c r="B68" s="1"/>
      <c r="C68" s="1"/>
      <c r="D68" s="1"/>
      <c r="E68" s="1"/>
    </row>
    <row r="69" ht="15.75" customHeight="1">
      <c r="B69" s="1"/>
      <c r="C69" s="1"/>
      <c r="D69" s="1"/>
      <c r="E69" s="1"/>
    </row>
    <row r="70" ht="15.75" customHeight="1">
      <c r="B70" s="1"/>
      <c r="C70" s="1"/>
      <c r="D70" s="1"/>
      <c r="E70" s="1"/>
    </row>
    <row r="71" ht="15.75" customHeight="1">
      <c r="B71" s="1"/>
      <c r="C71" s="1"/>
      <c r="D71" s="1"/>
      <c r="E71" s="1"/>
    </row>
    <row r="72" ht="15.75" customHeight="1">
      <c r="B72" s="1"/>
      <c r="C72" s="1"/>
      <c r="D72" s="1"/>
      <c r="E72" s="1"/>
    </row>
    <row r="73" ht="15.75" customHeight="1">
      <c r="B73" s="1"/>
      <c r="C73" s="1"/>
      <c r="D73" s="1"/>
      <c r="E73" s="1"/>
    </row>
    <row r="74" ht="15.75" customHeight="1">
      <c r="B74" s="1"/>
      <c r="C74" s="1"/>
      <c r="D74" s="1"/>
      <c r="E74" s="1"/>
    </row>
    <row r="75" ht="15.75" customHeight="1">
      <c r="B75" s="1"/>
      <c r="C75" s="1"/>
      <c r="D75" s="1"/>
      <c r="E75" s="1"/>
    </row>
    <row r="76" ht="15.75" customHeight="1">
      <c r="B76" s="1"/>
      <c r="C76" s="1"/>
      <c r="D76" s="1"/>
      <c r="E76" s="1"/>
    </row>
    <row r="77" ht="15.75" customHeight="1">
      <c r="B77" s="1"/>
      <c r="C77" s="1"/>
      <c r="D77" s="1"/>
      <c r="E77" s="1"/>
    </row>
    <row r="78" ht="15.75" customHeight="1">
      <c r="B78" s="1"/>
      <c r="C78" s="1"/>
      <c r="D78" s="1"/>
      <c r="E78" s="1"/>
    </row>
    <row r="79" ht="15.75" customHeight="1">
      <c r="B79" s="1"/>
      <c r="C79" s="1"/>
      <c r="D79" s="1"/>
      <c r="E79" s="1"/>
    </row>
    <row r="80" ht="15.75" customHeight="1">
      <c r="B80" s="1"/>
      <c r="C80" s="1"/>
      <c r="D80" s="1"/>
      <c r="E80" s="1"/>
    </row>
    <row r="81" ht="15.75" customHeight="1">
      <c r="B81" s="1"/>
      <c r="C81" s="1"/>
      <c r="D81" s="1"/>
      <c r="E81" s="1"/>
    </row>
    <row r="82" ht="15.75" customHeight="1">
      <c r="B82" s="1"/>
      <c r="C82" s="1"/>
      <c r="D82" s="1"/>
      <c r="E82" s="1"/>
    </row>
    <row r="83" ht="15.75" customHeight="1">
      <c r="B83" s="1"/>
      <c r="C83" s="1"/>
      <c r="D83" s="1"/>
      <c r="E83" s="1"/>
    </row>
    <row r="84" ht="15.75" customHeight="1">
      <c r="B84" s="1"/>
      <c r="C84" s="1"/>
      <c r="D84" s="1"/>
      <c r="E84" s="1"/>
    </row>
    <row r="85" ht="15.75" customHeight="1">
      <c r="B85" s="1"/>
      <c r="C85" s="1"/>
      <c r="D85" s="1"/>
      <c r="E85" s="1"/>
    </row>
    <row r="86" ht="15.75" customHeight="1">
      <c r="B86" s="1"/>
      <c r="C86" s="1"/>
      <c r="D86" s="1"/>
      <c r="E86" s="1"/>
    </row>
    <row r="87" ht="15.75" customHeight="1">
      <c r="B87" s="1"/>
      <c r="C87" s="1"/>
      <c r="D87" s="1"/>
      <c r="E87" s="1"/>
    </row>
    <row r="88" ht="15.75" customHeight="1">
      <c r="B88" s="1"/>
      <c r="C88" s="1"/>
      <c r="D88" s="1"/>
      <c r="E88" s="1"/>
    </row>
    <row r="89" ht="15.75" customHeight="1">
      <c r="B89" s="1"/>
      <c r="C89" s="1"/>
      <c r="D89" s="1"/>
      <c r="E89" s="1"/>
    </row>
    <row r="90" ht="15.75" customHeight="1">
      <c r="B90" s="1"/>
      <c r="C90" s="1"/>
      <c r="D90" s="1"/>
      <c r="E90" s="1"/>
    </row>
    <row r="91" ht="15.75" customHeight="1">
      <c r="B91" s="1"/>
      <c r="C91" s="1"/>
      <c r="D91" s="1"/>
      <c r="E91" s="1"/>
    </row>
    <row r="92" ht="15.75" customHeight="1">
      <c r="B92" s="1"/>
      <c r="C92" s="1"/>
      <c r="D92" s="1"/>
      <c r="E92" s="1"/>
    </row>
    <row r="93" ht="15.75" customHeight="1">
      <c r="B93" s="1"/>
      <c r="C93" s="1"/>
      <c r="D93" s="1"/>
      <c r="E93" s="1"/>
    </row>
    <row r="94" ht="15.75" customHeight="1">
      <c r="B94" s="1"/>
      <c r="C94" s="1"/>
      <c r="D94" s="1"/>
      <c r="E94" s="1"/>
    </row>
    <row r="95" ht="15.75" customHeight="1">
      <c r="B95" s="1"/>
      <c r="C95" s="1"/>
      <c r="D95" s="1"/>
      <c r="E95" s="1"/>
    </row>
    <row r="96" ht="15.75" customHeight="1">
      <c r="B96" s="1"/>
      <c r="C96" s="1"/>
      <c r="D96" s="1"/>
      <c r="E96" s="1"/>
    </row>
    <row r="97" ht="15.75" customHeight="1">
      <c r="B97" s="1"/>
      <c r="C97" s="1"/>
      <c r="D97" s="1"/>
      <c r="E97" s="1"/>
    </row>
    <row r="98" ht="15.75" customHeight="1">
      <c r="B98" s="1"/>
      <c r="C98" s="1"/>
      <c r="D98" s="1"/>
      <c r="E98" s="1"/>
    </row>
    <row r="99" ht="15.75" customHeight="1">
      <c r="B99" s="1"/>
      <c r="C99" s="1"/>
      <c r="D99" s="1"/>
      <c r="E99" s="1"/>
    </row>
    <row r="100" ht="15.75" customHeight="1">
      <c r="B100" s="1"/>
      <c r="C100" s="1"/>
      <c r="D100" s="1"/>
      <c r="E100" s="1"/>
    </row>
    <row r="101" ht="15.75" customHeight="1">
      <c r="B101" s="1"/>
      <c r="C101" s="1"/>
      <c r="D101" s="1"/>
      <c r="E101" s="1"/>
    </row>
    <row r="102" ht="15.75" customHeight="1">
      <c r="B102" s="1"/>
      <c r="C102" s="1"/>
      <c r="D102" s="1"/>
      <c r="E102" s="1"/>
    </row>
    <row r="103" ht="15.75" customHeight="1">
      <c r="B103" s="1"/>
      <c r="C103" s="1"/>
      <c r="D103" s="1"/>
      <c r="E103" s="1"/>
    </row>
    <row r="104" ht="15.75" customHeight="1">
      <c r="B104" s="1"/>
      <c r="C104" s="1"/>
      <c r="D104" s="1"/>
      <c r="E104" s="1"/>
    </row>
    <row r="105" ht="15.75" customHeight="1">
      <c r="B105" s="1"/>
      <c r="C105" s="1"/>
      <c r="D105" s="1"/>
      <c r="E105" s="1"/>
    </row>
    <row r="106" ht="15.75" customHeight="1">
      <c r="B106" s="1"/>
      <c r="C106" s="1"/>
      <c r="D106" s="1"/>
      <c r="E106" s="1"/>
    </row>
    <row r="107" ht="15.75" customHeight="1">
      <c r="B107" s="1"/>
      <c r="C107" s="1"/>
      <c r="D107" s="1"/>
      <c r="E107" s="1"/>
    </row>
    <row r="108" ht="15.75" customHeight="1">
      <c r="B108" s="1"/>
      <c r="C108" s="1"/>
      <c r="D108" s="1"/>
      <c r="E108" s="1"/>
    </row>
    <row r="109" ht="15.75" customHeight="1">
      <c r="B109" s="1"/>
      <c r="C109" s="1"/>
      <c r="D109" s="1"/>
      <c r="E109" s="1"/>
    </row>
    <row r="110" ht="15.75" customHeight="1">
      <c r="B110" s="1"/>
      <c r="C110" s="1"/>
      <c r="D110" s="1"/>
      <c r="E110" s="1"/>
    </row>
    <row r="111" ht="15.75" customHeight="1">
      <c r="B111" s="1"/>
      <c r="C111" s="1"/>
      <c r="D111" s="1"/>
      <c r="E111" s="1"/>
    </row>
    <row r="112" ht="15.75" customHeight="1">
      <c r="B112" s="1"/>
      <c r="C112" s="1"/>
      <c r="D112" s="1"/>
      <c r="E112" s="1"/>
    </row>
    <row r="113" ht="15.75" customHeight="1">
      <c r="B113" s="1"/>
      <c r="C113" s="1"/>
      <c r="D113" s="1"/>
      <c r="E113" s="1"/>
    </row>
    <row r="114" ht="15.75" customHeight="1">
      <c r="B114" s="1"/>
      <c r="C114" s="1"/>
      <c r="D114" s="1"/>
      <c r="E114" s="1"/>
    </row>
    <row r="115" ht="15.75" customHeight="1">
      <c r="B115" s="1"/>
      <c r="C115" s="1"/>
      <c r="D115" s="1"/>
      <c r="E115" s="1"/>
    </row>
    <row r="116" ht="15.75" customHeight="1">
      <c r="B116" s="1"/>
      <c r="C116" s="1"/>
      <c r="D116" s="1"/>
      <c r="E116" s="1"/>
    </row>
    <row r="117" ht="15.75" customHeight="1">
      <c r="B117" s="1"/>
      <c r="C117" s="1"/>
      <c r="D117" s="1"/>
      <c r="E117" s="1"/>
    </row>
    <row r="118" ht="15.75" customHeight="1">
      <c r="B118" s="1"/>
      <c r="C118" s="1"/>
      <c r="D118" s="1"/>
      <c r="E118" s="1"/>
    </row>
    <row r="119" ht="15.75" customHeight="1">
      <c r="B119" s="1"/>
      <c r="C119" s="1"/>
      <c r="D119" s="1"/>
      <c r="E119" s="1"/>
    </row>
    <row r="120" ht="15.75" customHeight="1">
      <c r="B120" s="1"/>
      <c r="C120" s="1"/>
      <c r="D120" s="1"/>
      <c r="E120" s="1"/>
    </row>
    <row r="121" ht="15.75" customHeight="1">
      <c r="B121" s="1"/>
      <c r="C121" s="1"/>
      <c r="D121" s="1"/>
      <c r="E121" s="1"/>
    </row>
    <row r="122" ht="15.75" customHeight="1">
      <c r="B122" s="1"/>
      <c r="C122" s="1"/>
      <c r="D122" s="1"/>
      <c r="E122" s="1"/>
    </row>
    <row r="123" ht="15.75" customHeight="1">
      <c r="B123" s="1"/>
      <c r="C123" s="1"/>
      <c r="D123" s="1"/>
      <c r="E123" s="1"/>
    </row>
    <row r="124" ht="15.75" customHeight="1">
      <c r="B124" s="1"/>
      <c r="C124" s="1"/>
      <c r="D124" s="1"/>
      <c r="E124" s="1"/>
    </row>
    <row r="125" ht="15.75" customHeight="1">
      <c r="B125" s="1"/>
      <c r="C125" s="1"/>
      <c r="D125" s="1"/>
      <c r="E125" s="1"/>
    </row>
    <row r="126" ht="15.75" customHeight="1">
      <c r="B126" s="1"/>
      <c r="C126" s="1"/>
      <c r="D126" s="1"/>
      <c r="E126" s="1"/>
    </row>
    <row r="127" ht="15.75" customHeight="1">
      <c r="B127" s="1"/>
      <c r="C127" s="1"/>
      <c r="D127" s="1"/>
      <c r="E127" s="1"/>
    </row>
    <row r="128" ht="15.75" customHeight="1">
      <c r="B128" s="1"/>
      <c r="C128" s="1"/>
      <c r="D128" s="1"/>
      <c r="E128" s="1"/>
    </row>
    <row r="129" ht="15.75" customHeight="1">
      <c r="B129" s="1"/>
      <c r="C129" s="1"/>
      <c r="D129" s="1"/>
      <c r="E129" s="1"/>
    </row>
    <row r="130" ht="15.75" customHeight="1">
      <c r="B130" s="1"/>
      <c r="C130" s="1"/>
      <c r="D130" s="1"/>
      <c r="E130" s="1"/>
    </row>
    <row r="131" ht="15.75" customHeight="1">
      <c r="B131" s="1"/>
      <c r="C131" s="1"/>
      <c r="D131" s="1"/>
      <c r="E131" s="1"/>
    </row>
    <row r="132" ht="15.75" customHeight="1">
      <c r="B132" s="1"/>
      <c r="C132" s="1"/>
      <c r="D132" s="1"/>
      <c r="E132" s="1"/>
    </row>
    <row r="133" ht="15.75" customHeight="1">
      <c r="B133" s="1"/>
      <c r="C133" s="1"/>
      <c r="D133" s="1"/>
      <c r="E133" s="1"/>
    </row>
    <row r="134" ht="15.75" customHeight="1">
      <c r="B134" s="1"/>
      <c r="C134" s="1"/>
      <c r="D134" s="1"/>
      <c r="E134" s="1"/>
    </row>
    <row r="135" ht="15.75" customHeight="1">
      <c r="B135" s="1"/>
      <c r="C135" s="1"/>
      <c r="D135" s="1"/>
      <c r="E135" s="1"/>
    </row>
    <row r="136" ht="15.75" customHeight="1">
      <c r="B136" s="1"/>
      <c r="C136" s="1"/>
      <c r="D136" s="1"/>
      <c r="E136" s="1"/>
    </row>
    <row r="137" ht="15.75" customHeight="1">
      <c r="B137" s="1"/>
      <c r="C137" s="1"/>
      <c r="D137" s="1"/>
      <c r="E137" s="1"/>
    </row>
    <row r="138" ht="15.75" customHeight="1">
      <c r="B138" s="1"/>
      <c r="C138" s="1"/>
      <c r="D138" s="1"/>
      <c r="E138" s="1"/>
    </row>
    <row r="139" ht="15.75" customHeight="1">
      <c r="B139" s="1"/>
      <c r="C139" s="1"/>
      <c r="D139" s="1"/>
      <c r="E139" s="1"/>
    </row>
    <row r="140" ht="15.75" customHeight="1">
      <c r="B140" s="1"/>
      <c r="C140" s="1"/>
      <c r="D140" s="1"/>
      <c r="E140" s="1"/>
    </row>
    <row r="141" ht="15.75" customHeight="1">
      <c r="B141" s="1"/>
      <c r="C141" s="1"/>
      <c r="D141" s="1"/>
      <c r="E141" s="1"/>
    </row>
    <row r="142" ht="15.75" customHeight="1">
      <c r="B142" s="1"/>
      <c r="C142" s="1"/>
      <c r="D142" s="1"/>
      <c r="E142" s="1"/>
    </row>
    <row r="143" ht="15.75" customHeight="1">
      <c r="B143" s="1"/>
      <c r="C143" s="1"/>
      <c r="D143" s="1"/>
      <c r="E143" s="1"/>
    </row>
    <row r="144" ht="15.75" customHeight="1">
      <c r="B144" s="1"/>
      <c r="C144" s="1"/>
      <c r="D144" s="1"/>
      <c r="E144" s="1"/>
    </row>
    <row r="145" ht="15.75" customHeight="1">
      <c r="B145" s="1"/>
      <c r="C145" s="1"/>
      <c r="D145" s="1"/>
      <c r="E145" s="1"/>
    </row>
    <row r="146" ht="15.75" customHeight="1">
      <c r="B146" s="1"/>
      <c r="C146" s="1"/>
      <c r="D146" s="1"/>
      <c r="E146" s="1"/>
    </row>
    <row r="147" ht="15.75" customHeight="1">
      <c r="B147" s="1"/>
      <c r="C147" s="1"/>
      <c r="D147" s="1"/>
      <c r="E147" s="1"/>
    </row>
    <row r="148" ht="15.75" customHeight="1">
      <c r="B148" s="1"/>
      <c r="C148" s="1"/>
      <c r="D148" s="1"/>
      <c r="E148" s="1"/>
    </row>
    <row r="149" ht="15.75" customHeight="1">
      <c r="B149" s="1"/>
      <c r="C149" s="1"/>
      <c r="D149" s="1"/>
      <c r="E149" s="1"/>
    </row>
    <row r="150" ht="15.75" customHeight="1">
      <c r="B150" s="1"/>
      <c r="C150" s="1"/>
      <c r="D150" s="1"/>
      <c r="E150" s="1"/>
    </row>
    <row r="151" ht="15.75" customHeight="1">
      <c r="B151" s="1"/>
      <c r="C151" s="1"/>
      <c r="D151" s="1"/>
      <c r="E151" s="1"/>
    </row>
    <row r="152" ht="15.75" customHeight="1">
      <c r="B152" s="1"/>
      <c r="C152" s="1"/>
      <c r="D152" s="1"/>
      <c r="E152" s="1"/>
    </row>
    <row r="153" ht="15.75" customHeight="1">
      <c r="B153" s="1"/>
      <c r="C153" s="1"/>
      <c r="D153" s="1"/>
      <c r="E153" s="1"/>
    </row>
    <row r="154" ht="15.75" customHeight="1">
      <c r="B154" s="1"/>
      <c r="C154" s="1"/>
      <c r="D154" s="1"/>
      <c r="E154" s="1"/>
    </row>
    <row r="155" ht="15.75" customHeight="1">
      <c r="B155" s="1"/>
      <c r="C155" s="1"/>
      <c r="D155" s="1"/>
      <c r="E155" s="1"/>
    </row>
    <row r="156" ht="15.75" customHeight="1">
      <c r="B156" s="1"/>
      <c r="C156" s="1"/>
      <c r="D156" s="1"/>
      <c r="E156" s="1"/>
    </row>
    <row r="157" ht="15.75" customHeight="1">
      <c r="B157" s="1"/>
      <c r="C157" s="1"/>
      <c r="D157" s="1"/>
      <c r="E157" s="1"/>
    </row>
    <row r="158" ht="15.75" customHeight="1">
      <c r="B158" s="1"/>
      <c r="C158" s="1"/>
      <c r="D158" s="1"/>
      <c r="E158" s="1"/>
    </row>
    <row r="159" ht="15.75" customHeight="1">
      <c r="B159" s="1"/>
      <c r="C159" s="1"/>
      <c r="D159" s="1"/>
      <c r="E159" s="1"/>
    </row>
    <row r="160" ht="15.75" customHeight="1">
      <c r="B160" s="1"/>
      <c r="C160" s="1"/>
      <c r="D160" s="1"/>
      <c r="E160" s="1"/>
    </row>
    <row r="161" ht="15.75" customHeight="1">
      <c r="B161" s="1"/>
      <c r="C161" s="1"/>
      <c r="D161" s="1"/>
      <c r="E161" s="1"/>
    </row>
    <row r="162" ht="15.75" customHeight="1">
      <c r="B162" s="1"/>
      <c r="C162" s="1"/>
      <c r="D162" s="1"/>
      <c r="E162" s="1"/>
    </row>
    <row r="163" ht="15.75" customHeight="1">
      <c r="B163" s="1"/>
      <c r="C163" s="1"/>
      <c r="D163" s="1"/>
      <c r="E163" s="1"/>
    </row>
    <row r="164" ht="15.75" customHeight="1">
      <c r="B164" s="1"/>
      <c r="C164" s="1"/>
      <c r="D164" s="1"/>
      <c r="E164" s="1"/>
    </row>
    <row r="165" ht="15.75" customHeight="1">
      <c r="B165" s="1"/>
      <c r="C165" s="1"/>
      <c r="D165" s="1"/>
      <c r="E165" s="1"/>
    </row>
    <row r="166" ht="15.75" customHeight="1">
      <c r="B166" s="1"/>
      <c r="C166" s="1"/>
      <c r="D166" s="1"/>
      <c r="E166" s="1"/>
    </row>
    <row r="167" ht="15.75" customHeight="1">
      <c r="B167" s="1"/>
      <c r="C167" s="1"/>
      <c r="D167" s="1"/>
      <c r="E167" s="1"/>
    </row>
    <row r="168" ht="15.75" customHeight="1">
      <c r="B168" s="1"/>
      <c r="C168" s="1"/>
      <c r="D168" s="1"/>
      <c r="E168" s="1"/>
    </row>
    <row r="169" ht="15.75" customHeight="1">
      <c r="B169" s="1"/>
      <c r="C169" s="1"/>
      <c r="D169" s="1"/>
      <c r="E169" s="1"/>
    </row>
    <row r="170" ht="15.75" customHeight="1">
      <c r="B170" s="1"/>
      <c r="C170" s="1"/>
      <c r="D170" s="1"/>
      <c r="E170" s="1"/>
    </row>
    <row r="171" ht="15.75" customHeight="1">
      <c r="B171" s="1"/>
      <c r="C171" s="1"/>
      <c r="D171" s="1"/>
      <c r="E171" s="1"/>
    </row>
    <row r="172" ht="15.75" customHeight="1">
      <c r="B172" s="1"/>
      <c r="C172" s="1"/>
      <c r="D172" s="1"/>
      <c r="E172" s="1"/>
    </row>
    <row r="173" ht="15.75" customHeight="1">
      <c r="B173" s="1"/>
      <c r="C173" s="1"/>
      <c r="D173" s="1"/>
      <c r="E173" s="1"/>
    </row>
    <row r="174" ht="15.75" customHeight="1">
      <c r="B174" s="1"/>
      <c r="C174" s="1"/>
      <c r="D174" s="1"/>
      <c r="E174" s="1"/>
    </row>
    <row r="175" ht="15.75" customHeight="1">
      <c r="B175" s="1"/>
      <c r="C175" s="1"/>
      <c r="D175" s="1"/>
      <c r="E175" s="1"/>
    </row>
    <row r="176" ht="15.75" customHeight="1">
      <c r="B176" s="1"/>
      <c r="C176" s="1"/>
      <c r="D176" s="1"/>
      <c r="E176" s="1"/>
    </row>
    <row r="177" ht="15.75" customHeight="1">
      <c r="B177" s="1"/>
      <c r="C177" s="1"/>
      <c r="D177" s="1"/>
      <c r="E177" s="1"/>
    </row>
    <row r="178" ht="15.75" customHeight="1">
      <c r="B178" s="1"/>
      <c r="C178" s="1"/>
      <c r="D178" s="1"/>
      <c r="E178" s="1"/>
    </row>
    <row r="179" ht="15.75" customHeight="1">
      <c r="B179" s="1"/>
      <c r="C179" s="1"/>
      <c r="D179" s="1"/>
      <c r="E179" s="1"/>
    </row>
    <row r="180" ht="15.75" customHeight="1">
      <c r="B180" s="1"/>
      <c r="C180" s="1"/>
      <c r="D180" s="1"/>
      <c r="E180" s="1"/>
    </row>
    <row r="181" ht="15.75" customHeight="1">
      <c r="B181" s="1"/>
      <c r="C181" s="1"/>
      <c r="D181" s="1"/>
      <c r="E181" s="1"/>
    </row>
    <row r="182" ht="15.75" customHeight="1">
      <c r="B182" s="1"/>
      <c r="C182" s="1"/>
      <c r="D182" s="1"/>
      <c r="E182" s="1"/>
    </row>
    <row r="183" ht="15.75" customHeight="1">
      <c r="B183" s="1"/>
      <c r="C183" s="1"/>
      <c r="D183" s="1"/>
      <c r="E183" s="1"/>
    </row>
    <row r="184" ht="15.75" customHeight="1">
      <c r="B184" s="1"/>
      <c r="C184" s="1"/>
      <c r="D184" s="1"/>
      <c r="E184" s="1"/>
    </row>
    <row r="185" ht="15.75" customHeight="1">
      <c r="B185" s="1"/>
      <c r="C185" s="1"/>
      <c r="D185" s="1"/>
      <c r="E185" s="1"/>
    </row>
    <row r="186" ht="15.75" customHeight="1">
      <c r="B186" s="1"/>
      <c r="C186" s="1"/>
      <c r="D186" s="1"/>
      <c r="E186" s="1"/>
    </row>
    <row r="187" ht="15.75" customHeight="1">
      <c r="B187" s="1"/>
      <c r="C187" s="1"/>
      <c r="D187" s="1"/>
      <c r="E187" s="1"/>
    </row>
    <row r="188" ht="15.75" customHeight="1">
      <c r="B188" s="1"/>
      <c r="C188" s="1"/>
      <c r="D188" s="1"/>
      <c r="E188" s="1"/>
    </row>
    <row r="189" ht="15.75" customHeight="1">
      <c r="B189" s="1"/>
      <c r="C189" s="1"/>
      <c r="D189" s="1"/>
      <c r="E189" s="1"/>
    </row>
    <row r="190" ht="15.75" customHeight="1">
      <c r="B190" s="1"/>
      <c r="C190" s="1"/>
      <c r="D190" s="1"/>
      <c r="E190" s="1"/>
    </row>
    <row r="191" ht="15.75" customHeight="1">
      <c r="B191" s="1"/>
      <c r="C191" s="1"/>
      <c r="D191" s="1"/>
      <c r="E191" s="1"/>
    </row>
    <row r="192" ht="15.75" customHeight="1">
      <c r="B192" s="1"/>
      <c r="C192" s="1"/>
      <c r="D192" s="1"/>
      <c r="E192" s="1"/>
    </row>
    <row r="193" ht="15.75" customHeight="1">
      <c r="B193" s="1"/>
      <c r="C193" s="1"/>
      <c r="D193" s="1"/>
      <c r="E193" s="1"/>
    </row>
    <row r="194" ht="15.75" customHeight="1">
      <c r="B194" s="1"/>
      <c r="C194" s="1"/>
      <c r="D194" s="1"/>
      <c r="E194" s="1"/>
    </row>
    <row r="195" ht="15.75" customHeight="1">
      <c r="B195" s="1"/>
      <c r="C195" s="1"/>
      <c r="D195" s="1"/>
      <c r="E195" s="1"/>
    </row>
    <row r="196" ht="15.75" customHeight="1">
      <c r="B196" s="1"/>
      <c r="C196" s="1"/>
      <c r="D196" s="1"/>
      <c r="E196" s="1"/>
    </row>
    <row r="197" ht="15.75" customHeight="1">
      <c r="B197" s="1"/>
      <c r="C197" s="1"/>
      <c r="D197" s="1"/>
      <c r="E197" s="1"/>
    </row>
    <row r="198" ht="15.75" customHeight="1">
      <c r="B198" s="1"/>
      <c r="C198" s="1"/>
      <c r="D198" s="1"/>
      <c r="E198" s="1"/>
    </row>
    <row r="199" ht="15.75" customHeight="1">
      <c r="B199" s="1"/>
      <c r="C199" s="1"/>
      <c r="D199" s="1"/>
      <c r="E199" s="1"/>
    </row>
    <row r="200" ht="15.75" customHeight="1">
      <c r="B200" s="1"/>
      <c r="C200" s="1"/>
      <c r="D200" s="1"/>
      <c r="E200" s="1"/>
    </row>
    <row r="201" ht="15.75" customHeight="1">
      <c r="B201" s="1"/>
      <c r="C201" s="1"/>
      <c r="D201" s="1"/>
      <c r="E201" s="1"/>
    </row>
    <row r="202" ht="15.75" customHeight="1">
      <c r="B202" s="1"/>
      <c r="C202" s="1"/>
      <c r="D202" s="1"/>
      <c r="E202" s="1"/>
    </row>
    <row r="203" ht="15.75" customHeight="1">
      <c r="B203" s="1"/>
      <c r="C203" s="1"/>
      <c r="D203" s="1"/>
      <c r="E203" s="1"/>
    </row>
    <row r="204" ht="15.75" customHeight="1">
      <c r="B204" s="1"/>
      <c r="C204" s="1"/>
      <c r="D204" s="1"/>
      <c r="E204" s="1"/>
    </row>
    <row r="205" ht="15.75" customHeight="1">
      <c r="B205" s="1"/>
      <c r="C205" s="1"/>
      <c r="D205" s="1"/>
      <c r="E205" s="1"/>
    </row>
    <row r="206" ht="15.75" customHeight="1">
      <c r="B206" s="1"/>
      <c r="C206" s="1"/>
      <c r="D206" s="1"/>
      <c r="E206" s="1"/>
    </row>
    <row r="207" ht="15.75" customHeight="1">
      <c r="B207" s="1"/>
      <c r="C207" s="1"/>
      <c r="D207" s="1"/>
      <c r="E207" s="1"/>
    </row>
    <row r="208" ht="15.75" customHeight="1">
      <c r="B208" s="1"/>
      <c r="C208" s="1"/>
      <c r="D208" s="1"/>
      <c r="E208" s="1"/>
    </row>
    <row r="209" ht="15.75" customHeight="1">
      <c r="B209" s="1"/>
      <c r="C209" s="1"/>
      <c r="D209" s="1"/>
      <c r="E209" s="1"/>
    </row>
    <row r="210" ht="15.75" customHeight="1">
      <c r="B210" s="1"/>
      <c r="C210" s="1"/>
      <c r="D210" s="1"/>
      <c r="E210" s="1"/>
    </row>
    <row r="211" ht="15.75" customHeight="1">
      <c r="B211" s="1"/>
      <c r="C211" s="1"/>
      <c r="D211" s="1"/>
      <c r="E211" s="1"/>
    </row>
    <row r="212" ht="15.75" customHeight="1">
      <c r="B212" s="1"/>
      <c r="C212" s="1"/>
      <c r="D212" s="1"/>
      <c r="E212" s="1"/>
    </row>
    <row r="213" ht="15.75" customHeight="1">
      <c r="B213" s="1"/>
      <c r="C213" s="1"/>
      <c r="D213" s="1"/>
      <c r="E213" s="1"/>
    </row>
    <row r="214" ht="15.75" customHeight="1">
      <c r="B214" s="1"/>
      <c r="C214" s="1"/>
      <c r="D214" s="1"/>
      <c r="E214" s="1"/>
    </row>
    <row r="215" ht="15.75" customHeight="1">
      <c r="B215" s="1"/>
      <c r="C215" s="1"/>
      <c r="D215" s="1"/>
      <c r="E215" s="1"/>
    </row>
    <row r="216" ht="15.75" customHeight="1">
      <c r="B216" s="1"/>
      <c r="C216" s="1"/>
      <c r="D216" s="1"/>
      <c r="E216" s="1"/>
    </row>
    <row r="217" ht="15.75" customHeight="1">
      <c r="B217" s="1"/>
      <c r="C217" s="1"/>
      <c r="D217" s="1"/>
      <c r="E217" s="1"/>
    </row>
    <row r="218" ht="15.75" customHeight="1">
      <c r="B218" s="1"/>
      <c r="C218" s="1"/>
      <c r="D218" s="1"/>
      <c r="E218" s="1"/>
    </row>
    <row r="219" ht="15.75" customHeight="1">
      <c r="B219" s="1"/>
      <c r="C219" s="1"/>
      <c r="D219" s="1"/>
      <c r="E219" s="1"/>
    </row>
    <row r="220" ht="15.75" customHeight="1">
      <c r="B220" s="1"/>
      <c r="C220" s="1"/>
      <c r="D220" s="1"/>
      <c r="E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</sheetPr>
  <sheetViews>
    <sheetView workbookViewId="0"/>
  </sheetViews>
  <sheetFormatPr customHeight="1" defaultColWidth="14.43" defaultRowHeight="15.0"/>
  <cols>
    <col customWidth="1" min="1" max="1" width="18.57"/>
    <col customWidth="1" min="2" max="13" width="14.43"/>
  </cols>
  <sheetData>
    <row r="1" ht="15.75" customHeight="1">
      <c r="A1" s="76" t="s">
        <v>55</v>
      </c>
      <c r="B1" s="76" t="s">
        <v>56</v>
      </c>
      <c r="C1" s="76" t="s">
        <v>57</v>
      </c>
      <c r="D1" s="76" t="s">
        <v>4</v>
      </c>
    </row>
    <row r="2" ht="15.75" customHeight="1">
      <c r="A2" s="1" t="s">
        <v>25</v>
      </c>
      <c r="B2" s="38">
        <v>280.0</v>
      </c>
      <c r="C2" s="1" t="s">
        <v>58</v>
      </c>
      <c r="D2" s="1" t="str">
        <f t="array" ref="D2">INDEX(Rent!M:N,MATCH(C2,Rent!M:M,0),2)</f>
        <v>Orlando</v>
      </c>
      <c r="I2" s="77"/>
    </row>
    <row r="3" ht="15.75" customHeight="1">
      <c r="A3" s="1" t="s">
        <v>26</v>
      </c>
      <c r="B3" s="38">
        <v>850.0</v>
      </c>
      <c r="C3" s="1" t="s">
        <v>58</v>
      </c>
      <c r="D3" s="1" t="str">
        <f t="array" ref="D3">INDEX(Rent!M:N,MATCH(C3,Rent!M:M,0),2)</f>
        <v>Orlando</v>
      </c>
      <c r="I3" s="77"/>
    </row>
    <row r="4" ht="15.75" customHeight="1">
      <c r="A4" s="1" t="s">
        <v>27</v>
      </c>
      <c r="B4" s="38">
        <v>150.0</v>
      </c>
      <c r="C4" s="1" t="s">
        <v>58</v>
      </c>
      <c r="D4" s="1" t="str">
        <f t="array" ref="D4">INDEX(Rent!M:N,MATCH(C4,Rent!M:M,0),2)</f>
        <v>Orlando</v>
      </c>
      <c r="I4" s="77"/>
    </row>
    <row r="5" ht="15.75" customHeight="1">
      <c r="A5" s="1" t="s">
        <v>28</v>
      </c>
      <c r="B5" s="38">
        <v>100.0</v>
      </c>
      <c r="C5" s="1" t="s">
        <v>58</v>
      </c>
      <c r="D5" s="1" t="str">
        <f t="array" ref="D5">INDEX(Rent!M:N,MATCH(C5,Rent!M:M,0),2)</f>
        <v>Orlando</v>
      </c>
      <c r="I5" s="77"/>
    </row>
    <row r="6" ht="15.75" customHeight="1">
      <c r="A6" s="1" t="s">
        <v>29</v>
      </c>
      <c r="B6" s="38">
        <v>50.0</v>
      </c>
      <c r="C6" s="1" t="s">
        <v>58</v>
      </c>
      <c r="D6" s="1" t="str">
        <f t="array" ref="D6">INDEX(Rent!M:N,MATCH(C6,Rent!M:M,0),2)</f>
        <v>Orlando</v>
      </c>
      <c r="I6" s="77"/>
    </row>
    <row r="7" ht="15.75" customHeight="1">
      <c r="A7" s="1" t="s">
        <v>30</v>
      </c>
      <c r="B7" s="38">
        <v>60.0</v>
      </c>
      <c r="C7" s="1" t="s">
        <v>58</v>
      </c>
      <c r="D7" s="1" t="str">
        <f t="array" ref="D7">INDEX(Rent!M:N,MATCH(C7,Rent!M:M,0),2)</f>
        <v>Orlando</v>
      </c>
      <c r="I7" s="77"/>
    </row>
    <row r="8" ht="15.75" customHeight="1">
      <c r="A8" s="1" t="s">
        <v>31</v>
      </c>
      <c r="B8" s="38">
        <v>20.0</v>
      </c>
      <c r="C8" s="1" t="s">
        <v>58</v>
      </c>
      <c r="D8" s="1" t="str">
        <f t="array" ref="D8">INDEX(Rent!M:N,MATCH(C8,Rent!M:M,0),2)</f>
        <v>Orlando</v>
      </c>
      <c r="I8" s="77"/>
    </row>
    <row r="9" ht="15.75" customHeight="1">
      <c r="A9" s="1" t="s">
        <v>32</v>
      </c>
      <c r="B9" s="38">
        <v>120.0</v>
      </c>
      <c r="C9" s="1" t="s">
        <v>58</v>
      </c>
      <c r="D9" s="1" t="str">
        <f t="array" ref="D9">INDEX(Rent!M:N,MATCH(C9,Rent!M:M,0),2)</f>
        <v>Orlando</v>
      </c>
      <c r="I9" s="77"/>
    </row>
    <row r="10" ht="15.75" customHeight="1">
      <c r="A10" s="1" t="s">
        <v>33</v>
      </c>
      <c r="B10" s="38">
        <v>100.0</v>
      </c>
      <c r="C10" s="1" t="s">
        <v>58</v>
      </c>
      <c r="D10" s="1" t="str">
        <f t="array" ref="D10">INDEX(Rent!M:N,MATCH(C10,Rent!M:M,0),2)</f>
        <v>Orlando</v>
      </c>
      <c r="I10" s="77"/>
    </row>
    <row r="11" ht="15.75" customHeight="1">
      <c r="A11" s="1" t="s">
        <v>34</v>
      </c>
      <c r="B11" s="38">
        <v>100.0</v>
      </c>
      <c r="C11" s="1" t="s">
        <v>58</v>
      </c>
      <c r="D11" s="1" t="str">
        <f t="array" ref="D11">INDEX(Rent!M:N,MATCH(C11,Rent!M:M,0),2)</f>
        <v>Orlando</v>
      </c>
      <c r="I11" s="77"/>
    </row>
    <row r="12" ht="15.75" customHeight="1">
      <c r="A12" s="1" t="s">
        <v>35</v>
      </c>
      <c r="B12" s="38">
        <v>42.0</v>
      </c>
      <c r="C12" s="1" t="s">
        <v>58</v>
      </c>
      <c r="D12" s="1" t="str">
        <f t="array" ref="D12">INDEX(Rent!M:N,MATCH(C12,Rent!M:M,0),2)</f>
        <v>Orlando</v>
      </c>
      <c r="I12" s="77"/>
    </row>
    <row r="13" ht="15.75" customHeight="1">
      <c r="A13" s="1" t="s">
        <v>36</v>
      </c>
      <c r="B13" s="38">
        <v>10.0</v>
      </c>
      <c r="C13" s="1" t="s">
        <v>58</v>
      </c>
      <c r="D13" s="1" t="str">
        <f t="array" ref="D13">INDEX(Rent!M:N,MATCH(C13,Rent!M:M,0),2)</f>
        <v>Orlando</v>
      </c>
      <c r="I13" s="77"/>
    </row>
    <row r="14" ht="15.75" customHeight="1">
      <c r="A14" s="1" t="s">
        <v>37</v>
      </c>
      <c r="B14" s="38">
        <v>860.0</v>
      </c>
      <c r="C14" s="1" t="s">
        <v>58</v>
      </c>
      <c r="D14" s="1" t="str">
        <f t="array" ref="D14">INDEX(Rent!M:N,MATCH(C14,Rent!M:M,0),2)</f>
        <v>Orlando</v>
      </c>
      <c r="I14" s="77"/>
    </row>
    <row r="15" ht="15.75" customHeight="1">
      <c r="A15" s="1" t="s">
        <v>38</v>
      </c>
      <c r="B15" s="38">
        <v>35.0</v>
      </c>
      <c r="C15" s="1" t="s">
        <v>58</v>
      </c>
      <c r="D15" s="1" t="str">
        <f t="array" ref="D15">INDEX(Rent!M:N,MATCH(C15,Rent!M:M,0),2)</f>
        <v>Orlando</v>
      </c>
      <c r="I15" s="77"/>
    </row>
    <row r="16" ht="15.75" customHeight="1">
      <c r="A16" s="1" t="s">
        <v>39</v>
      </c>
      <c r="B16" s="38">
        <v>57.0</v>
      </c>
      <c r="C16" s="1" t="s">
        <v>58</v>
      </c>
      <c r="D16" s="1" t="str">
        <f t="array" ref="D16">INDEX(Rent!M:N,MATCH(C16,Rent!M:M,0),2)</f>
        <v>Orlando</v>
      </c>
      <c r="I16" s="77"/>
    </row>
    <row r="17" ht="15.75" customHeight="1">
      <c r="A17" s="1" t="s">
        <v>40</v>
      </c>
      <c r="B17" s="38">
        <v>50.0</v>
      </c>
      <c r="C17" s="1" t="s">
        <v>58</v>
      </c>
      <c r="D17" s="1" t="str">
        <f t="array" ref="D17">INDEX(Rent!M:N,MATCH(C17,Rent!M:M,0),2)</f>
        <v>Orlando</v>
      </c>
      <c r="I17" s="77"/>
    </row>
    <row r="18" ht="15.75" customHeight="1">
      <c r="A18" s="1" t="s">
        <v>42</v>
      </c>
      <c r="B18" s="38">
        <v>40.0</v>
      </c>
      <c r="C18" s="1" t="s">
        <v>58</v>
      </c>
      <c r="D18" s="1" t="str">
        <f t="array" ref="D18">INDEX(Rent!M:N,MATCH(C18,Rent!M:M,0),2)</f>
        <v>Orlando</v>
      </c>
      <c r="I18" s="77"/>
    </row>
    <row r="19" ht="15.75" customHeight="1">
      <c r="A19" s="1" t="s">
        <v>43</v>
      </c>
      <c r="B19" s="38">
        <v>200.0</v>
      </c>
      <c r="C19" s="1" t="s">
        <v>58</v>
      </c>
      <c r="D19" s="1" t="str">
        <f t="array" ref="D19">INDEX(Rent!M:N,MATCH(C19,Rent!M:M,0),2)</f>
        <v>Orlando</v>
      </c>
      <c r="I19" s="77"/>
    </row>
    <row r="20" ht="15.75" customHeight="1">
      <c r="A20" s="1" t="s">
        <v>44</v>
      </c>
      <c r="B20" s="38">
        <v>150.0</v>
      </c>
      <c r="C20" s="1" t="s">
        <v>58</v>
      </c>
      <c r="D20" s="1" t="str">
        <f t="array" ref="D20">INDEX(Rent!M:N,MATCH(C20,Rent!M:M,0),2)</f>
        <v>Orlando</v>
      </c>
      <c r="I20" s="77"/>
    </row>
    <row r="21" ht="15.75" customHeight="1">
      <c r="A21" s="1" t="s">
        <v>45</v>
      </c>
      <c r="B21" s="38">
        <v>230.0</v>
      </c>
      <c r="C21" s="1" t="s">
        <v>58</v>
      </c>
      <c r="D21" s="1" t="str">
        <f t="array" ref="D21">INDEX(Rent!M:N,MATCH(C21,Rent!M:M,0),2)</f>
        <v>Orlando</v>
      </c>
      <c r="I21" s="77"/>
    </row>
    <row r="22" ht="15.75" customHeight="1">
      <c r="A22" s="1" t="s">
        <v>46</v>
      </c>
      <c r="B22" s="38">
        <v>150.0</v>
      </c>
      <c r="C22" s="1" t="s">
        <v>58</v>
      </c>
      <c r="D22" s="1" t="str">
        <f t="array" ref="D22">INDEX(Rent!M:N,MATCH(C22,Rent!M:M,0),2)</f>
        <v>Orlando</v>
      </c>
      <c r="I22" s="77"/>
    </row>
    <row r="23" ht="15.75" customHeight="1">
      <c r="A23" s="1" t="s">
        <v>47</v>
      </c>
      <c r="B23" s="38">
        <v>600.0</v>
      </c>
      <c r="C23" s="1" t="s">
        <v>58</v>
      </c>
      <c r="D23" s="1" t="str">
        <f t="array" ref="D23">INDEX(Rent!M:N,MATCH(C23,Rent!M:M,0),2)</f>
        <v>Orlando</v>
      </c>
      <c r="I23" s="77"/>
    </row>
    <row r="24" ht="15.75" customHeight="1">
      <c r="A24" s="1" t="s">
        <v>25</v>
      </c>
      <c r="B24" s="38">
        <v>280.0</v>
      </c>
      <c r="C24" s="1" t="s">
        <v>59</v>
      </c>
      <c r="D24" s="1" t="str">
        <f t="array" ref="D24">INDEX(Rent!M:N,MATCH(C24,Rent!M:M,0),2)</f>
        <v>Orlando</v>
      </c>
      <c r="E24" s="38"/>
      <c r="F24" s="38"/>
      <c r="G24" s="38"/>
      <c r="H24" s="38"/>
      <c r="I24" s="38"/>
      <c r="J24" s="38"/>
      <c r="K24" s="38"/>
      <c r="L24" s="38"/>
      <c r="M24" s="38"/>
    </row>
    <row r="25" ht="15.75" customHeight="1">
      <c r="A25" s="1" t="s">
        <v>26</v>
      </c>
      <c r="B25" s="38">
        <v>850.0</v>
      </c>
      <c r="C25" s="1" t="s">
        <v>59</v>
      </c>
      <c r="D25" s="1" t="str">
        <f t="array" ref="D25">INDEX(Rent!M:N,MATCH(C25,Rent!M:M,0),2)</f>
        <v>Orlando</v>
      </c>
      <c r="E25" s="38"/>
      <c r="F25" s="38"/>
      <c r="G25" s="38"/>
      <c r="H25" s="38"/>
      <c r="I25" s="38"/>
      <c r="J25" s="38"/>
      <c r="K25" s="38"/>
      <c r="L25" s="38"/>
      <c r="M25" s="38"/>
    </row>
    <row r="26" ht="15.75" customHeight="1">
      <c r="A26" s="1" t="s">
        <v>27</v>
      </c>
      <c r="B26" s="38">
        <v>150.0</v>
      </c>
      <c r="C26" s="1" t="s">
        <v>59</v>
      </c>
      <c r="D26" s="1" t="str">
        <f t="array" ref="D26">INDEX(Rent!M:N,MATCH(C26,Rent!M:M,0),2)</f>
        <v>Orlando</v>
      </c>
      <c r="E26" s="38"/>
      <c r="F26" s="38"/>
      <c r="G26" s="38"/>
      <c r="H26" s="38"/>
      <c r="I26" s="38"/>
      <c r="J26" s="38"/>
      <c r="K26" s="38"/>
      <c r="L26" s="38"/>
      <c r="M26" s="38"/>
    </row>
    <row r="27" ht="15.75" customHeight="1">
      <c r="A27" s="1" t="s">
        <v>28</v>
      </c>
      <c r="B27" s="38">
        <v>100.0</v>
      </c>
      <c r="C27" s="1" t="s">
        <v>59</v>
      </c>
      <c r="D27" s="1" t="str">
        <f t="array" ref="D27">INDEX(Rent!M:N,MATCH(C27,Rent!M:M,0),2)</f>
        <v>Orlando</v>
      </c>
      <c r="E27" s="38"/>
      <c r="F27" s="38"/>
      <c r="G27" s="38"/>
      <c r="H27" s="38"/>
      <c r="I27" s="38"/>
      <c r="J27" s="38"/>
      <c r="K27" s="38"/>
      <c r="L27" s="38"/>
      <c r="M27" s="38"/>
    </row>
    <row r="28" ht="15.75" customHeight="1">
      <c r="A28" s="1" t="s">
        <v>29</v>
      </c>
      <c r="B28" s="38">
        <v>50.0</v>
      </c>
      <c r="C28" s="1" t="s">
        <v>59</v>
      </c>
      <c r="D28" s="1" t="str">
        <f t="array" ref="D28">INDEX(Rent!M:N,MATCH(C28,Rent!M:M,0),2)</f>
        <v>Orlando</v>
      </c>
      <c r="E28" s="1"/>
      <c r="F28" s="1"/>
      <c r="G28" s="1"/>
      <c r="H28" s="1"/>
      <c r="I28" s="1"/>
      <c r="J28" s="1"/>
      <c r="K28" s="1"/>
      <c r="L28" s="1"/>
      <c r="M28" s="1"/>
    </row>
    <row r="29" ht="15.75" customHeight="1">
      <c r="A29" s="1" t="s">
        <v>30</v>
      </c>
      <c r="B29" s="38">
        <v>60.0</v>
      </c>
      <c r="C29" s="1" t="s">
        <v>59</v>
      </c>
      <c r="D29" s="1" t="str">
        <f t="array" ref="D29">INDEX(Rent!M:N,MATCH(C29,Rent!M:M,0),2)</f>
        <v>Orlando</v>
      </c>
      <c r="E29" s="1"/>
      <c r="F29" s="1"/>
      <c r="G29" s="1"/>
      <c r="H29" s="1"/>
      <c r="I29" s="1"/>
      <c r="J29" s="1"/>
      <c r="K29" s="1"/>
      <c r="L29" s="1"/>
      <c r="M29" s="1"/>
    </row>
    <row r="30" ht="15.75" customHeight="1">
      <c r="A30" s="1" t="s">
        <v>31</v>
      </c>
      <c r="B30" s="38">
        <v>20.0</v>
      </c>
      <c r="C30" s="1" t="s">
        <v>59</v>
      </c>
      <c r="D30" s="1" t="str">
        <f t="array" ref="D30">INDEX(Rent!M:N,MATCH(C30,Rent!M:M,0),2)</f>
        <v>Orlando</v>
      </c>
      <c r="E30" s="1"/>
      <c r="F30" s="1"/>
      <c r="G30" s="1"/>
      <c r="H30" s="1"/>
      <c r="I30" s="1"/>
      <c r="J30" s="1"/>
      <c r="K30" s="1"/>
      <c r="L30" s="1"/>
      <c r="M30" s="1"/>
    </row>
    <row r="31" ht="15.75" customHeight="1">
      <c r="A31" s="1" t="s">
        <v>32</v>
      </c>
      <c r="B31" s="38">
        <v>120.0</v>
      </c>
      <c r="C31" s="1" t="s">
        <v>59</v>
      </c>
      <c r="D31" s="1" t="str">
        <f t="array" ref="D31">INDEX(Rent!M:N,MATCH(C31,Rent!M:M,0),2)</f>
        <v>Orlando</v>
      </c>
      <c r="E31" s="1"/>
      <c r="F31" s="1"/>
      <c r="G31" s="1"/>
      <c r="H31" s="1"/>
      <c r="I31" s="1"/>
      <c r="J31" s="1"/>
      <c r="K31" s="1"/>
      <c r="L31" s="1"/>
      <c r="M31" s="1"/>
    </row>
    <row r="32" ht="15.75" customHeight="1">
      <c r="A32" s="1" t="s">
        <v>33</v>
      </c>
      <c r="B32" s="38">
        <v>100.0</v>
      </c>
      <c r="C32" s="1" t="s">
        <v>59</v>
      </c>
      <c r="D32" s="1" t="str">
        <f t="array" ref="D32">INDEX(Rent!M:N,MATCH(C32,Rent!M:M,0),2)</f>
        <v>Orlando</v>
      </c>
      <c r="E32" s="1"/>
      <c r="F32" s="1"/>
      <c r="G32" s="1"/>
      <c r="H32" s="1"/>
      <c r="I32" s="1"/>
      <c r="J32" s="1"/>
      <c r="K32" s="1"/>
      <c r="L32" s="1"/>
      <c r="M32" s="1"/>
    </row>
    <row r="33" ht="15.75" customHeight="1">
      <c r="A33" s="1" t="s">
        <v>34</v>
      </c>
      <c r="B33" s="38">
        <v>100.0</v>
      </c>
      <c r="C33" s="1" t="s">
        <v>59</v>
      </c>
      <c r="D33" s="1" t="str">
        <f t="array" ref="D33">INDEX(Rent!M:N,MATCH(C33,Rent!M:M,0),2)</f>
        <v>Orlando</v>
      </c>
      <c r="E33" s="1"/>
      <c r="F33" s="1"/>
      <c r="G33" s="1"/>
      <c r="H33" s="1"/>
      <c r="I33" s="1"/>
      <c r="J33" s="1"/>
      <c r="K33" s="1"/>
      <c r="L33" s="1"/>
      <c r="M33" s="1"/>
    </row>
    <row r="34" ht="15.75" customHeight="1">
      <c r="A34" s="1" t="s">
        <v>35</v>
      </c>
      <c r="B34" s="38">
        <v>42.0</v>
      </c>
      <c r="C34" s="1" t="s">
        <v>59</v>
      </c>
      <c r="D34" s="1" t="str">
        <f t="array" ref="D34">INDEX(Rent!M:N,MATCH(C34,Rent!M:M,0),2)</f>
        <v>Orlando</v>
      </c>
      <c r="E34" s="38"/>
      <c r="F34" s="1"/>
      <c r="G34" s="1"/>
      <c r="H34" s="1"/>
      <c r="I34" s="1"/>
      <c r="J34" s="1"/>
      <c r="K34" s="1"/>
      <c r="L34" s="1"/>
      <c r="M34" s="1"/>
    </row>
    <row r="35" ht="15.75" customHeight="1">
      <c r="A35" s="1" t="s">
        <v>36</v>
      </c>
      <c r="B35" s="38">
        <v>10.0</v>
      </c>
      <c r="C35" s="1" t="s">
        <v>59</v>
      </c>
      <c r="D35" s="1" t="str">
        <f t="array" ref="D35">INDEX(Rent!M:N,MATCH(C35,Rent!M:M,0),2)</f>
        <v>Orlando</v>
      </c>
      <c r="E35" s="38"/>
      <c r="F35" s="1"/>
      <c r="G35" s="1"/>
      <c r="H35" s="1"/>
      <c r="I35" s="1"/>
      <c r="J35" s="1"/>
      <c r="K35" s="1"/>
      <c r="L35" s="1"/>
      <c r="M35" s="1"/>
    </row>
    <row r="36" ht="15.75" customHeight="1">
      <c r="A36" s="1" t="s">
        <v>37</v>
      </c>
      <c r="B36" s="38">
        <v>860.0</v>
      </c>
      <c r="C36" s="1" t="s">
        <v>59</v>
      </c>
      <c r="D36" s="1" t="str">
        <f t="array" ref="D36">INDEX(Rent!M:N,MATCH(C36,Rent!M:M,0),2)</f>
        <v>Orlando</v>
      </c>
      <c r="E36" s="38"/>
      <c r="F36" s="1"/>
      <c r="G36" s="1"/>
      <c r="H36" s="1"/>
      <c r="I36" s="1"/>
      <c r="J36" s="1"/>
      <c r="K36" s="1"/>
      <c r="L36" s="1"/>
      <c r="M36" s="1"/>
    </row>
    <row r="37" ht="15.75" customHeight="1">
      <c r="A37" s="1" t="s">
        <v>38</v>
      </c>
      <c r="B37" s="38">
        <v>35.0</v>
      </c>
      <c r="C37" s="1" t="s">
        <v>59</v>
      </c>
      <c r="D37" s="1" t="str">
        <f t="array" ref="D37">INDEX(Rent!M:N,MATCH(C37,Rent!M:M,0),2)</f>
        <v>Orlando</v>
      </c>
      <c r="E37" s="38"/>
      <c r="F37" s="1"/>
      <c r="G37" s="1"/>
      <c r="H37" s="1"/>
      <c r="I37" s="1"/>
      <c r="J37" s="1"/>
      <c r="K37" s="1"/>
      <c r="L37" s="1"/>
      <c r="M37" s="1"/>
    </row>
    <row r="38" ht="15.75" customHeight="1">
      <c r="A38" s="1" t="s">
        <v>39</v>
      </c>
      <c r="B38" s="38">
        <v>57.0</v>
      </c>
      <c r="C38" s="1" t="s">
        <v>59</v>
      </c>
      <c r="D38" s="1" t="str">
        <f t="array" ref="D38">INDEX(Rent!M:N,MATCH(C38,Rent!M:M,0),2)</f>
        <v>Orlando</v>
      </c>
      <c r="E38" s="38"/>
      <c r="F38" s="1"/>
      <c r="G38" s="1"/>
      <c r="H38" s="1"/>
      <c r="I38" s="1"/>
      <c r="J38" s="1"/>
      <c r="K38" s="1"/>
      <c r="L38" s="1"/>
      <c r="M38" s="1"/>
    </row>
    <row r="39" ht="15.75" customHeight="1">
      <c r="A39" s="1" t="s">
        <v>40</v>
      </c>
      <c r="B39" s="38">
        <v>50.0</v>
      </c>
      <c r="C39" s="1" t="s">
        <v>59</v>
      </c>
      <c r="D39" s="1" t="str">
        <f t="array" ref="D39">INDEX(Rent!M:N,MATCH(C39,Rent!M:M,0),2)</f>
        <v>Orlando</v>
      </c>
      <c r="E39" s="38"/>
      <c r="F39" s="1"/>
      <c r="G39" s="1"/>
      <c r="H39" s="1"/>
      <c r="I39" s="1"/>
      <c r="J39" s="1"/>
      <c r="K39" s="1"/>
      <c r="L39" s="1"/>
      <c r="M39" s="1"/>
    </row>
    <row r="40" ht="15.75" customHeight="1">
      <c r="A40" s="1" t="s">
        <v>42</v>
      </c>
      <c r="B40" s="38">
        <v>40.0</v>
      </c>
      <c r="C40" s="1" t="s">
        <v>59</v>
      </c>
      <c r="D40" s="1" t="str">
        <f t="array" ref="D40">INDEX(Rent!M:N,MATCH(C40,Rent!M:M,0),2)</f>
        <v>Orlando</v>
      </c>
      <c r="E40" s="38"/>
      <c r="F40" s="1"/>
      <c r="G40" s="1"/>
      <c r="H40" s="1"/>
      <c r="I40" s="1"/>
      <c r="J40" s="1"/>
      <c r="K40" s="1"/>
      <c r="L40" s="1"/>
      <c r="M40" s="1"/>
    </row>
    <row r="41" ht="15.75" customHeight="1">
      <c r="A41" s="1" t="s">
        <v>43</v>
      </c>
      <c r="B41" s="38">
        <v>200.0</v>
      </c>
      <c r="C41" s="1" t="s">
        <v>59</v>
      </c>
      <c r="D41" s="1" t="str">
        <f t="array" ref="D41">INDEX(Rent!M:N,MATCH(C41,Rent!M:M,0),2)</f>
        <v>Orlando</v>
      </c>
      <c r="E41" s="38"/>
      <c r="F41" s="1"/>
      <c r="G41" s="1"/>
      <c r="H41" s="1"/>
      <c r="I41" s="1"/>
      <c r="J41" s="1"/>
      <c r="K41" s="1"/>
      <c r="L41" s="1"/>
      <c r="M41" s="1"/>
    </row>
    <row r="42" ht="15.75" customHeight="1">
      <c r="A42" s="1" t="s">
        <v>44</v>
      </c>
      <c r="B42" s="38">
        <v>150.0</v>
      </c>
      <c r="C42" s="1" t="s">
        <v>59</v>
      </c>
      <c r="D42" s="1" t="str">
        <f t="array" ref="D42">INDEX(Rent!M:N,MATCH(C42,Rent!M:M,0),2)</f>
        <v>Orlando</v>
      </c>
      <c r="E42" s="38"/>
      <c r="F42" s="1"/>
      <c r="G42" s="1"/>
      <c r="H42" s="1"/>
      <c r="I42" s="1"/>
      <c r="J42" s="1"/>
      <c r="K42" s="1"/>
      <c r="L42" s="1"/>
      <c r="M42" s="1"/>
    </row>
    <row r="43" ht="15.75" customHeight="1">
      <c r="A43" s="1" t="s">
        <v>45</v>
      </c>
      <c r="B43" s="38">
        <v>230.0</v>
      </c>
      <c r="C43" s="1" t="s">
        <v>59</v>
      </c>
      <c r="D43" s="1" t="str">
        <f t="array" ref="D43">INDEX(Rent!M:N,MATCH(C43,Rent!M:M,0),2)</f>
        <v>Orlando</v>
      </c>
      <c r="E43" s="38"/>
      <c r="F43" s="1"/>
      <c r="G43" s="1"/>
      <c r="H43" s="1"/>
      <c r="I43" s="1"/>
      <c r="J43" s="1"/>
      <c r="K43" s="1"/>
      <c r="L43" s="1"/>
      <c r="M43" s="1"/>
    </row>
    <row r="44" ht="15.75" customHeight="1">
      <c r="A44" s="1" t="s">
        <v>46</v>
      </c>
      <c r="B44" s="38">
        <v>150.0</v>
      </c>
      <c r="C44" s="1" t="s">
        <v>59</v>
      </c>
      <c r="D44" s="1" t="str">
        <f t="array" ref="D44">INDEX(Rent!M:N,MATCH(C44,Rent!M:M,0),2)</f>
        <v>Orlando</v>
      </c>
      <c r="E44" s="38"/>
      <c r="F44" s="1"/>
      <c r="G44" s="1"/>
      <c r="H44" s="1"/>
      <c r="I44" s="1"/>
      <c r="J44" s="1"/>
      <c r="K44" s="1"/>
      <c r="L44" s="1"/>
      <c r="M44" s="1"/>
    </row>
    <row r="45" ht="15.75" customHeight="1">
      <c r="A45" s="1" t="s">
        <v>47</v>
      </c>
      <c r="B45" s="38">
        <v>600.0</v>
      </c>
      <c r="C45" s="1" t="s">
        <v>59</v>
      </c>
      <c r="D45" s="1" t="str">
        <f t="array" ref="D45">INDEX(Rent!M:N,MATCH(C45,Rent!M:M,0),2)</f>
        <v>Orlando</v>
      </c>
      <c r="E45" s="38"/>
      <c r="F45" s="1"/>
      <c r="G45" s="1"/>
      <c r="H45" s="1"/>
      <c r="I45" s="1"/>
      <c r="J45" s="1"/>
      <c r="K45" s="1"/>
      <c r="L45" s="1"/>
      <c r="M45" s="1"/>
    </row>
    <row r="46" ht="15.75" customHeight="1">
      <c r="A46" s="1" t="s">
        <v>25</v>
      </c>
      <c r="B46" s="38">
        <v>280.0</v>
      </c>
      <c r="C46" s="1" t="s">
        <v>14</v>
      </c>
      <c r="D46" s="1" t="str">
        <f t="array" ref="D46">INDEX(Rent!M:N,MATCH(C46,Rent!M:M,0),2)</f>
        <v>Orlando</v>
      </c>
      <c r="E46" s="38"/>
      <c r="F46" s="1"/>
      <c r="G46" s="1"/>
      <c r="H46" s="1"/>
      <c r="I46" s="1"/>
      <c r="J46" s="1"/>
      <c r="K46" s="1"/>
      <c r="L46" s="1"/>
      <c r="M46" s="1"/>
    </row>
    <row r="47" ht="15.75" customHeight="1">
      <c r="A47" s="1" t="s">
        <v>26</v>
      </c>
      <c r="B47" s="38">
        <v>850.0</v>
      </c>
      <c r="C47" s="1" t="s">
        <v>14</v>
      </c>
      <c r="D47" s="1" t="str">
        <f t="array" ref="D47">INDEX(Rent!M:N,MATCH(C47,Rent!M:M,0),2)</f>
        <v>Orlando</v>
      </c>
      <c r="E47" s="38"/>
      <c r="F47" s="1"/>
      <c r="G47" s="1"/>
      <c r="H47" s="1"/>
      <c r="I47" s="1"/>
      <c r="J47" s="1"/>
      <c r="K47" s="1"/>
      <c r="L47" s="1"/>
      <c r="M47" s="1"/>
    </row>
    <row r="48" ht="15.75" customHeight="1">
      <c r="A48" s="1" t="s">
        <v>27</v>
      </c>
      <c r="B48" s="38">
        <v>150.0</v>
      </c>
      <c r="C48" s="1" t="s">
        <v>14</v>
      </c>
      <c r="D48" s="1" t="str">
        <f t="array" ref="D48">INDEX(Rent!M:N,MATCH(C48,Rent!M:M,0),2)</f>
        <v>Orlando</v>
      </c>
      <c r="E48" s="38"/>
      <c r="F48" s="1"/>
      <c r="G48" s="1"/>
      <c r="H48" s="1"/>
      <c r="I48" s="1"/>
      <c r="J48" s="1"/>
      <c r="K48" s="1"/>
      <c r="L48" s="1"/>
      <c r="M48" s="1"/>
    </row>
    <row r="49" ht="15.75" customHeight="1">
      <c r="A49" s="1" t="s">
        <v>28</v>
      </c>
      <c r="B49" s="38">
        <v>100.0</v>
      </c>
      <c r="C49" s="1" t="s">
        <v>14</v>
      </c>
      <c r="D49" s="1" t="str">
        <f t="array" ref="D49">INDEX(Rent!M:N,MATCH(C49,Rent!M:M,0),2)</f>
        <v>Orlando</v>
      </c>
      <c r="E49" s="38"/>
      <c r="F49" s="1"/>
      <c r="G49" s="1"/>
      <c r="H49" s="1"/>
      <c r="I49" s="1"/>
      <c r="J49" s="1"/>
      <c r="K49" s="1"/>
      <c r="L49" s="1"/>
      <c r="M49" s="1"/>
    </row>
    <row r="50" ht="15.75" customHeight="1">
      <c r="A50" s="1" t="s">
        <v>29</v>
      </c>
      <c r="B50" s="38">
        <v>50.0</v>
      </c>
      <c r="C50" s="1" t="s">
        <v>14</v>
      </c>
      <c r="D50" s="1" t="str">
        <f t="array" ref="D50">INDEX(Rent!M:N,MATCH(C50,Rent!M:M,0),2)</f>
        <v>Orlando</v>
      </c>
      <c r="E50" s="38"/>
      <c r="F50" s="1"/>
      <c r="G50" s="1"/>
      <c r="H50" s="1"/>
      <c r="I50" s="1"/>
      <c r="J50" s="1"/>
      <c r="K50" s="1"/>
      <c r="L50" s="1"/>
      <c r="M50" s="1"/>
    </row>
    <row r="51" ht="15.75" customHeight="1">
      <c r="A51" s="1" t="s">
        <v>30</v>
      </c>
      <c r="B51" s="38">
        <v>60.0</v>
      </c>
      <c r="C51" s="1" t="s">
        <v>14</v>
      </c>
      <c r="D51" s="1" t="str">
        <f t="array" ref="D51">INDEX(Rent!M:N,MATCH(C51,Rent!M:M,0),2)</f>
        <v>Orlando</v>
      </c>
      <c r="E51" s="38"/>
      <c r="F51" s="1"/>
      <c r="G51" s="1"/>
      <c r="H51" s="1"/>
      <c r="I51" s="1"/>
      <c r="J51" s="1"/>
      <c r="K51" s="1"/>
      <c r="L51" s="1"/>
      <c r="M51" s="1"/>
    </row>
    <row r="52" ht="15.75" customHeight="1">
      <c r="A52" s="1" t="s">
        <v>31</v>
      </c>
      <c r="B52" s="38">
        <v>20.0</v>
      </c>
      <c r="C52" s="1" t="s">
        <v>14</v>
      </c>
      <c r="D52" s="1" t="str">
        <f t="array" ref="D52">INDEX(Rent!M:N,MATCH(C52,Rent!M:M,0),2)</f>
        <v>Orlando</v>
      </c>
      <c r="E52" s="38"/>
      <c r="F52" s="1"/>
      <c r="G52" s="1"/>
      <c r="H52" s="1"/>
      <c r="I52" s="1"/>
      <c r="J52" s="1"/>
      <c r="K52" s="1"/>
      <c r="L52" s="1"/>
      <c r="M52" s="1"/>
    </row>
    <row r="53" ht="15.75" customHeight="1">
      <c r="A53" s="1" t="s">
        <v>32</v>
      </c>
      <c r="B53" s="38">
        <v>120.0</v>
      </c>
      <c r="C53" s="1" t="s">
        <v>14</v>
      </c>
      <c r="D53" s="1" t="str">
        <f t="array" ref="D53">INDEX(Rent!M:N,MATCH(C53,Rent!M:M,0),2)</f>
        <v>Orlando</v>
      </c>
      <c r="E53" s="38"/>
      <c r="F53" s="1"/>
      <c r="G53" s="1"/>
      <c r="H53" s="1"/>
      <c r="I53" s="1"/>
      <c r="J53" s="1"/>
      <c r="K53" s="1"/>
      <c r="L53" s="1"/>
      <c r="M53" s="1"/>
    </row>
    <row r="54" ht="15.75" customHeight="1">
      <c r="A54" s="1" t="s">
        <v>33</v>
      </c>
      <c r="B54" s="38">
        <v>100.0</v>
      </c>
      <c r="C54" s="1" t="s">
        <v>14</v>
      </c>
      <c r="D54" s="1" t="str">
        <f t="array" ref="D54">INDEX(Rent!M:N,MATCH(C54,Rent!M:M,0),2)</f>
        <v>Orlando</v>
      </c>
      <c r="E54" s="38"/>
      <c r="F54" s="1"/>
      <c r="G54" s="1"/>
      <c r="H54" s="1"/>
      <c r="I54" s="1"/>
      <c r="J54" s="1"/>
      <c r="K54" s="1"/>
      <c r="L54" s="1"/>
      <c r="M54" s="1"/>
    </row>
    <row r="55" ht="15.75" customHeight="1">
      <c r="A55" s="1" t="s">
        <v>34</v>
      </c>
      <c r="B55" s="38">
        <v>100.0</v>
      </c>
      <c r="C55" s="1" t="s">
        <v>14</v>
      </c>
      <c r="D55" s="1" t="str">
        <f t="array" ref="D55">INDEX(Rent!M:N,MATCH(C55,Rent!M:M,0),2)</f>
        <v>Orlando</v>
      </c>
      <c r="E55" s="38"/>
      <c r="F55" s="1"/>
      <c r="G55" s="1"/>
      <c r="H55" s="1"/>
      <c r="I55" s="1"/>
      <c r="J55" s="1"/>
      <c r="K55" s="1"/>
      <c r="L55" s="1"/>
      <c r="M55" s="1"/>
    </row>
    <row r="56" ht="15.75" customHeight="1">
      <c r="A56" s="1" t="s">
        <v>35</v>
      </c>
      <c r="B56" s="38">
        <v>42.0</v>
      </c>
      <c r="C56" s="1" t="s">
        <v>14</v>
      </c>
      <c r="D56" s="1" t="str">
        <f t="array" ref="D56">INDEX(Rent!M:N,MATCH(C56,Rent!M:M,0),2)</f>
        <v>Orlando</v>
      </c>
      <c r="E56" s="38"/>
      <c r="F56" s="1"/>
      <c r="G56" s="1"/>
      <c r="H56" s="1"/>
      <c r="I56" s="1"/>
      <c r="J56" s="1"/>
      <c r="K56" s="1"/>
      <c r="L56" s="1"/>
      <c r="M56" s="1"/>
    </row>
    <row r="57" ht="15.75" customHeight="1">
      <c r="A57" s="1" t="s">
        <v>36</v>
      </c>
      <c r="B57" s="38">
        <v>10.0</v>
      </c>
      <c r="C57" s="1" t="s">
        <v>14</v>
      </c>
      <c r="D57" s="1" t="str">
        <f t="array" ref="D57">INDEX(Rent!M:N,MATCH(C57,Rent!M:M,0),2)</f>
        <v>Orlando</v>
      </c>
      <c r="E57" s="1"/>
      <c r="F57" s="1"/>
      <c r="G57" s="1"/>
      <c r="H57" s="1"/>
      <c r="I57" s="1"/>
      <c r="J57" s="1"/>
      <c r="K57" s="1"/>
      <c r="L57" s="1"/>
      <c r="M57" s="1"/>
    </row>
    <row r="58" ht="15.75" customHeight="1">
      <c r="A58" s="1" t="s">
        <v>37</v>
      </c>
      <c r="B58" s="38">
        <v>860.0</v>
      </c>
      <c r="C58" s="1" t="s">
        <v>14</v>
      </c>
      <c r="D58" s="1" t="str">
        <f t="array" ref="D58">INDEX(Rent!M:N,MATCH(C58,Rent!M:M,0),2)</f>
        <v>Orlando</v>
      </c>
      <c r="E58" s="1"/>
      <c r="F58" s="1"/>
      <c r="G58" s="1"/>
      <c r="H58" s="1"/>
      <c r="I58" s="1"/>
      <c r="J58" s="1"/>
      <c r="K58" s="1"/>
      <c r="L58" s="1"/>
      <c r="M58" s="1"/>
    </row>
    <row r="59" ht="15.75" customHeight="1">
      <c r="A59" s="1" t="s">
        <v>38</v>
      </c>
      <c r="B59" s="38">
        <v>35.0</v>
      </c>
      <c r="C59" s="1" t="s">
        <v>14</v>
      </c>
      <c r="D59" s="1" t="str">
        <f t="array" ref="D59">INDEX(Rent!M:N,MATCH(C59,Rent!M:M,0),2)</f>
        <v>Orlando</v>
      </c>
      <c r="E59" s="1"/>
      <c r="F59" s="1"/>
      <c r="G59" s="1"/>
      <c r="H59" s="1"/>
      <c r="I59" s="1"/>
      <c r="J59" s="1"/>
      <c r="K59" s="1"/>
      <c r="L59" s="1"/>
      <c r="M59" s="1"/>
    </row>
    <row r="60" ht="15.75" customHeight="1">
      <c r="A60" s="1" t="s">
        <v>39</v>
      </c>
      <c r="B60" s="38">
        <v>57.0</v>
      </c>
      <c r="C60" s="1" t="s">
        <v>14</v>
      </c>
      <c r="D60" s="1" t="str">
        <f t="array" ref="D60">INDEX(Rent!M:N,MATCH(C60,Rent!M:M,0),2)</f>
        <v>Orlando</v>
      </c>
      <c r="E60" s="1"/>
      <c r="F60" s="1"/>
      <c r="G60" s="1"/>
      <c r="H60" s="1"/>
      <c r="I60" s="1"/>
      <c r="J60" s="1"/>
      <c r="K60" s="1"/>
      <c r="L60" s="1"/>
      <c r="M60" s="1"/>
    </row>
    <row r="61" ht="15.75" customHeight="1">
      <c r="A61" s="1" t="s">
        <v>40</v>
      </c>
      <c r="B61" s="38">
        <v>50.0</v>
      </c>
      <c r="C61" s="1" t="s">
        <v>14</v>
      </c>
      <c r="D61" s="1" t="str">
        <f t="array" ref="D61">INDEX(Rent!M:N,MATCH(C61,Rent!M:M,0),2)</f>
        <v>Orlando</v>
      </c>
      <c r="E61" s="1"/>
      <c r="F61" s="1"/>
      <c r="G61" s="1"/>
      <c r="H61" s="1"/>
      <c r="I61" s="1"/>
      <c r="J61" s="1"/>
      <c r="K61" s="1"/>
      <c r="L61" s="1"/>
      <c r="M61" s="1"/>
    </row>
    <row r="62" ht="15.75" customHeight="1">
      <c r="A62" s="1" t="s">
        <v>42</v>
      </c>
      <c r="B62" s="38">
        <v>40.0</v>
      </c>
      <c r="C62" s="1" t="s">
        <v>14</v>
      </c>
      <c r="D62" s="1" t="str">
        <f t="array" ref="D62">INDEX(Rent!M:N,MATCH(C62,Rent!M:M,0),2)</f>
        <v>Orlando</v>
      </c>
      <c r="E62" s="1"/>
      <c r="F62" s="1"/>
      <c r="G62" s="1"/>
      <c r="H62" s="1"/>
      <c r="I62" s="1"/>
      <c r="J62" s="1"/>
      <c r="K62" s="1"/>
      <c r="L62" s="1"/>
      <c r="M62" s="1"/>
    </row>
    <row r="63" ht="15.75" customHeight="1">
      <c r="A63" s="1" t="s">
        <v>43</v>
      </c>
      <c r="B63" s="38">
        <v>200.0</v>
      </c>
      <c r="C63" s="1" t="s">
        <v>14</v>
      </c>
      <c r="D63" s="1" t="str">
        <f t="array" ref="D63">INDEX(Rent!M:N,MATCH(C63,Rent!M:M,0),2)</f>
        <v>Orlando</v>
      </c>
      <c r="E63" s="1"/>
      <c r="F63" s="1"/>
      <c r="G63" s="1"/>
      <c r="H63" s="1"/>
      <c r="I63" s="1"/>
      <c r="J63" s="1"/>
      <c r="K63" s="1"/>
      <c r="L63" s="1"/>
      <c r="M63" s="1"/>
    </row>
    <row r="64" ht="15.75" customHeight="1">
      <c r="A64" s="1" t="s">
        <v>44</v>
      </c>
      <c r="B64" s="38">
        <v>150.0</v>
      </c>
      <c r="C64" s="1" t="s">
        <v>14</v>
      </c>
      <c r="D64" s="1" t="str">
        <f t="array" ref="D64">INDEX(Rent!M:N,MATCH(C64,Rent!M:M,0),2)</f>
        <v>Orlando</v>
      </c>
      <c r="E64" s="1"/>
      <c r="F64" s="1"/>
      <c r="G64" s="1"/>
      <c r="H64" s="1"/>
      <c r="I64" s="1"/>
      <c r="J64" s="1"/>
      <c r="K64" s="1"/>
      <c r="L64" s="1"/>
      <c r="M64" s="1"/>
    </row>
    <row r="65" ht="15.75" customHeight="1">
      <c r="A65" s="1" t="s">
        <v>45</v>
      </c>
      <c r="B65" s="38">
        <v>230.0</v>
      </c>
      <c r="C65" s="1" t="s">
        <v>14</v>
      </c>
      <c r="D65" s="1" t="str">
        <f t="array" ref="D65">INDEX(Rent!M:N,MATCH(C65,Rent!M:M,0),2)</f>
        <v>Orlando</v>
      </c>
      <c r="E65" s="1"/>
      <c r="F65" s="1"/>
      <c r="G65" s="1"/>
      <c r="H65" s="1"/>
      <c r="I65" s="1"/>
      <c r="J65" s="1"/>
      <c r="K65" s="1"/>
      <c r="L65" s="1"/>
      <c r="M65" s="1"/>
    </row>
    <row r="66" ht="15.75" customHeight="1">
      <c r="A66" s="1" t="s">
        <v>46</v>
      </c>
      <c r="B66" s="38">
        <v>150.0</v>
      </c>
      <c r="C66" s="1" t="s">
        <v>14</v>
      </c>
      <c r="D66" s="1" t="str">
        <f t="array" ref="D66">INDEX(Rent!M:N,MATCH(C66,Rent!M:M,0),2)</f>
        <v>Orlando</v>
      </c>
      <c r="E66" s="1"/>
      <c r="F66" s="1"/>
      <c r="G66" s="1"/>
      <c r="H66" s="1"/>
      <c r="I66" s="1"/>
      <c r="J66" s="1"/>
      <c r="K66" s="1"/>
      <c r="L66" s="1"/>
      <c r="M66" s="1"/>
    </row>
    <row r="67" ht="15.75" customHeight="1">
      <c r="A67" s="1" t="s">
        <v>47</v>
      </c>
      <c r="B67" s="38">
        <v>600.0</v>
      </c>
      <c r="C67" s="1" t="s">
        <v>14</v>
      </c>
      <c r="D67" s="1" t="str">
        <f t="array" ref="D67">INDEX(Rent!M:N,MATCH(C67,Rent!M:M,0),2)</f>
        <v>Orlando</v>
      </c>
      <c r="E67" s="1"/>
      <c r="F67" s="1"/>
      <c r="G67" s="1"/>
      <c r="H67" s="1"/>
      <c r="I67" s="1"/>
      <c r="J67" s="1"/>
      <c r="K67" s="1"/>
      <c r="L67" s="1"/>
      <c r="M67" s="1"/>
    </row>
    <row r="68" ht="15.75" customHeight="1">
      <c r="A68" s="1" t="s">
        <v>25</v>
      </c>
      <c r="B68" s="38">
        <v>280.0</v>
      </c>
      <c r="C68" s="1" t="s">
        <v>17</v>
      </c>
      <c r="D68" s="1" t="str">
        <f t="array" ref="D68">INDEX(Rent!M:N,MATCH(C68,Rent!M:M,0),2)</f>
        <v>Austin</v>
      </c>
      <c r="E68" s="1"/>
      <c r="F68" s="1"/>
      <c r="G68" s="1"/>
      <c r="H68" s="1"/>
      <c r="I68" s="1"/>
      <c r="J68" s="1"/>
      <c r="K68" s="1"/>
      <c r="L68" s="1"/>
      <c r="M68" s="1"/>
    </row>
    <row r="69" ht="15.75" customHeight="1">
      <c r="A69" s="1" t="s">
        <v>26</v>
      </c>
      <c r="B69" s="38">
        <v>850.0</v>
      </c>
      <c r="C69" s="1" t="s">
        <v>17</v>
      </c>
      <c r="D69" s="1" t="str">
        <f t="array" ref="D69">INDEX(Rent!M:N,MATCH(C69,Rent!M:M,0),2)</f>
        <v>Austin</v>
      </c>
      <c r="E69" s="1"/>
      <c r="F69" s="1"/>
      <c r="G69" s="1"/>
      <c r="H69" s="1"/>
      <c r="I69" s="1"/>
      <c r="J69" s="1"/>
      <c r="K69" s="1"/>
      <c r="L69" s="1"/>
      <c r="M69" s="1"/>
    </row>
    <row r="70" ht="15.75" customHeight="1">
      <c r="A70" s="1" t="s">
        <v>27</v>
      </c>
      <c r="B70" s="38">
        <v>120.0</v>
      </c>
      <c r="C70" s="1" t="s">
        <v>17</v>
      </c>
      <c r="D70" s="1" t="str">
        <f t="array" ref="D70">INDEX(Rent!M:N,MATCH(C70,Rent!M:M,0),2)</f>
        <v>Austin</v>
      </c>
      <c r="E70" s="1"/>
      <c r="F70" s="1"/>
      <c r="G70" s="1"/>
      <c r="H70" s="1"/>
      <c r="I70" s="1"/>
      <c r="J70" s="1"/>
      <c r="K70" s="1"/>
      <c r="L70" s="1"/>
      <c r="M70" s="1"/>
    </row>
    <row r="71" ht="15.75" customHeight="1">
      <c r="A71" s="1" t="s">
        <v>28</v>
      </c>
      <c r="B71" s="38">
        <v>80.0</v>
      </c>
      <c r="C71" s="1" t="s">
        <v>17</v>
      </c>
      <c r="D71" s="1" t="str">
        <f t="array" ref="D71">INDEX(Rent!M:N,MATCH(C71,Rent!M:M,0),2)</f>
        <v>Austin</v>
      </c>
      <c r="E71" s="1"/>
      <c r="F71" s="1"/>
      <c r="G71" s="1"/>
      <c r="H71" s="1"/>
      <c r="I71" s="1"/>
      <c r="J71" s="1"/>
      <c r="K71" s="1"/>
      <c r="L71" s="1"/>
      <c r="M71" s="1"/>
    </row>
    <row r="72" ht="15.75" customHeight="1">
      <c r="A72" s="1" t="s">
        <v>29</v>
      </c>
      <c r="B72" s="38">
        <v>50.0</v>
      </c>
      <c r="C72" s="1" t="s">
        <v>17</v>
      </c>
      <c r="D72" s="1" t="str">
        <f t="array" ref="D72">INDEX(Rent!M:N,MATCH(C72,Rent!M:M,0),2)</f>
        <v>Austin</v>
      </c>
      <c r="E72" s="1"/>
      <c r="F72" s="1"/>
      <c r="G72" s="1"/>
      <c r="H72" s="1"/>
      <c r="I72" s="1"/>
      <c r="J72" s="1"/>
      <c r="K72" s="1"/>
      <c r="L72" s="1"/>
      <c r="M72" s="1"/>
    </row>
    <row r="73" ht="15.75" customHeight="1">
      <c r="A73" s="1" t="s">
        <v>30</v>
      </c>
      <c r="B73" s="38">
        <v>70.0</v>
      </c>
      <c r="C73" s="1" t="s">
        <v>17</v>
      </c>
      <c r="D73" s="1" t="str">
        <f t="array" ref="D73">INDEX(Rent!M:N,MATCH(C73,Rent!M:M,0),2)</f>
        <v>Austin</v>
      </c>
      <c r="E73" s="1"/>
      <c r="F73" s="1"/>
      <c r="G73" s="1"/>
      <c r="H73" s="1"/>
      <c r="I73" s="1"/>
      <c r="J73" s="1"/>
      <c r="K73" s="1"/>
      <c r="L73" s="1"/>
      <c r="M73" s="1"/>
    </row>
    <row r="74" ht="15.75" customHeight="1">
      <c r="A74" s="1" t="s">
        <v>31</v>
      </c>
      <c r="B74" s="38">
        <v>20.0</v>
      </c>
      <c r="C74" s="1" t="s">
        <v>17</v>
      </c>
      <c r="D74" s="1" t="str">
        <f t="array" ref="D74">INDEX(Rent!M:N,MATCH(C74,Rent!M:M,0),2)</f>
        <v>Austin</v>
      </c>
      <c r="E74" s="1"/>
      <c r="F74" s="1"/>
      <c r="G74" s="1"/>
      <c r="H74" s="1"/>
      <c r="I74" s="1"/>
      <c r="J74" s="1"/>
      <c r="K74" s="1"/>
      <c r="L74" s="1"/>
      <c r="M74" s="1"/>
    </row>
    <row r="75" ht="15.75" customHeight="1">
      <c r="A75" s="1" t="s">
        <v>32</v>
      </c>
      <c r="B75" s="38">
        <v>98.0</v>
      </c>
      <c r="C75" s="1" t="s">
        <v>17</v>
      </c>
      <c r="D75" s="1" t="str">
        <f t="array" ref="D75">INDEX(Rent!M:N,MATCH(C75,Rent!M:M,0),2)</f>
        <v>Austin</v>
      </c>
      <c r="E75" s="1"/>
      <c r="F75" s="1"/>
      <c r="G75" s="1"/>
      <c r="H75" s="1"/>
      <c r="I75" s="1"/>
      <c r="J75" s="1"/>
      <c r="K75" s="1"/>
      <c r="L75" s="1"/>
      <c r="M75" s="1"/>
    </row>
    <row r="76" ht="15.75" customHeight="1">
      <c r="A76" s="1" t="s">
        <v>33</v>
      </c>
      <c r="B76" s="38">
        <v>100.0</v>
      </c>
      <c r="C76" s="1" t="s">
        <v>17</v>
      </c>
      <c r="D76" s="1" t="str">
        <f t="array" ref="D76">INDEX(Rent!M:N,MATCH(C76,Rent!M:M,0),2)</f>
        <v>Austin</v>
      </c>
      <c r="E76" s="1"/>
      <c r="F76" s="1"/>
      <c r="G76" s="1"/>
      <c r="H76" s="1"/>
      <c r="I76" s="1"/>
      <c r="J76" s="1"/>
      <c r="K76" s="1"/>
      <c r="L76" s="1"/>
      <c r="M76" s="1"/>
    </row>
    <row r="77" ht="15.75" customHeight="1">
      <c r="A77" s="1" t="s">
        <v>34</v>
      </c>
      <c r="B77" s="38">
        <v>100.0</v>
      </c>
      <c r="C77" s="1" t="s">
        <v>17</v>
      </c>
      <c r="D77" s="1" t="str">
        <f t="array" ref="D77">INDEX(Rent!M:N,MATCH(C77,Rent!M:M,0),2)</f>
        <v>Austin</v>
      </c>
      <c r="E77" s="1"/>
      <c r="F77" s="1"/>
      <c r="G77" s="1"/>
      <c r="H77" s="1"/>
      <c r="I77" s="1"/>
      <c r="J77" s="1"/>
      <c r="K77" s="1"/>
      <c r="L77" s="1"/>
      <c r="M77" s="1"/>
    </row>
    <row r="78" ht="15.75" customHeight="1">
      <c r="A78" s="1" t="s">
        <v>35</v>
      </c>
      <c r="B78" s="38">
        <v>42.0</v>
      </c>
      <c r="C78" s="1" t="s">
        <v>17</v>
      </c>
      <c r="D78" s="1" t="str">
        <f t="array" ref="D78">INDEX(Rent!M:N,MATCH(C78,Rent!M:M,0),2)</f>
        <v>Austin</v>
      </c>
      <c r="E78" s="1"/>
      <c r="F78" s="1"/>
      <c r="G78" s="1"/>
      <c r="H78" s="1"/>
      <c r="I78" s="1"/>
      <c r="J78" s="1"/>
      <c r="K78" s="1"/>
      <c r="L78" s="1"/>
      <c r="M78" s="1"/>
    </row>
    <row r="79" ht="15.75" customHeight="1">
      <c r="A79" s="1" t="s">
        <v>36</v>
      </c>
      <c r="B79" s="38">
        <v>10.0</v>
      </c>
      <c r="C79" s="1" t="s">
        <v>17</v>
      </c>
      <c r="D79" s="1" t="str">
        <f t="array" ref="D79">INDEX(Rent!M:N,MATCH(C79,Rent!M:M,0),2)</f>
        <v>Austin</v>
      </c>
      <c r="E79" s="1"/>
      <c r="F79" s="1"/>
      <c r="G79" s="1"/>
      <c r="H79" s="1"/>
      <c r="I79" s="1"/>
      <c r="J79" s="1"/>
      <c r="K79" s="1"/>
      <c r="L79" s="1"/>
      <c r="M79" s="1"/>
    </row>
    <row r="80" ht="15.75" customHeight="1">
      <c r="A80" s="1" t="s">
        <v>37</v>
      </c>
      <c r="B80" s="38">
        <v>860.0</v>
      </c>
      <c r="C80" s="1" t="s">
        <v>17</v>
      </c>
      <c r="D80" s="1" t="str">
        <f t="array" ref="D80">INDEX(Rent!M:N,MATCH(C80,Rent!M:M,0),2)</f>
        <v>Austin</v>
      </c>
      <c r="E80" s="1"/>
      <c r="F80" s="1"/>
      <c r="G80" s="1"/>
      <c r="H80" s="1"/>
      <c r="I80" s="1"/>
      <c r="J80" s="1"/>
      <c r="K80" s="1"/>
      <c r="L80" s="1"/>
      <c r="M80" s="1"/>
    </row>
    <row r="81" ht="15.75" customHeight="1">
      <c r="A81" s="1" t="s">
        <v>38</v>
      </c>
      <c r="B81" s="38">
        <v>35.0</v>
      </c>
      <c r="C81" s="1" t="s">
        <v>17</v>
      </c>
      <c r="D81" s="1" t="str">
        <f t="array" ref="D81">INDEX(Rent!M:N,MATCH(C81,Rent!M:M,0),2)</f>
        <v>Austin</v>
      </c>
      <c r="E81" s="1"/>
      <c r="F81" s="1"/>
      <c r="G81" s="1"/>
      <c r="H81" s="1"/>
      <c r="I81" s="1"/>
      <c r="J81" s="1"/>
      <c r="K81" s="1"/>
      <c r="L81" s="1"/>
      <c r="M81" s="1"/>
    </row>
    <row r="82" ht="15.75" customHeight="1">
      <c r="A82" s="1" t="s">
        <v>39</v>
      </c>
      <c r="B82" s="38">
        <v>57.0</v>
      </c>
      <c r="C82" s="1" t="s">
        <v>17</v>
      </c>
      <c r="D82" s="1" t="str">
        <f t="array" ref="D82">INDEX(Rent!M:N,MATCH(C82,Rent!M:M,0),2)</f>
        <v>Austin</v>
      </c>
      <c r="E82" s="1"/>
      <c r="F82" s="1"/>
      <c r="G82" s="1"/>
      <c r="H82" s="1"/>
      <c r="I82" s="1"/>
      <c r="J82" s="1"/>
      <c r="K82" s="1"/>
      <c r="L82" s="1"/>
      <c r="M82" s="1"/>
    </row>
    <row r="83" ht="15.75" customHeight="1">
      <c r="A83" s="1" t="s">
        <v>40</v>
      </c>
      <c r="B83" s="38">
        <v>50.0</v>
      </c>
      <c r="C83" s="1" t="s">
        <v>17</v>
      </c>
      <c r="D83" s="1" t="str">
        <f t="array" ref="D83">INDEX(Rent!M:N,MATCH(C83,Rent!M:M,0),2)</f>
        <v>Austin</v>
      </c>
      <c r="E83" s="1"/>
      <c r="F83" s="1"/>
      <c r="G83" s="1"/>
      <c r="H83" s="1"/>
      <c r="I83" s="1"/>
      <c r="J83" s="1"/>
      <c r="K83" s="1"/>
      <c r="L83" s="1"/>
      <c r="M83" s="1"/>
    </row>
    <row r="84" ht="15.75" customHeight="1">
      <c r="A84" s="1" t="s">
        <v>42</v>
      </c>
      <c r="B84" s="38">
        <v>40.0</v>
      </c>
      <c r="C84" s="1" t="s">
        <v>17</v>
      </c>
      <c r="D84" s="1" t="str">
        <f t="array" ref="D84">INDEX(Rent!M:N,MATCH(C84,Rent!M:M,0),2)</f>
        <v>Austin</v>
      </c>
      <c r="E84" s="1"/>
      <c r="F84" s="1"/>
      <c r="G84" s="1"/>
      <c r="H84" s="1"/>
      <c r="I84" s="1"/>
      <c r="J84" s="1"/>
      <c r="K84" s="1"/>
      <c r="L84" s="1"/>
      <c r="M84" s="1"/>
    </row>
    <row r="85" ht="15.75" customHeight="1">
      <c r="A85" s="1" t="s">
        <v>43</v>
      </c>
      <c r="B85" s="38">
        <v>200.0</v>
      </c>
      <c r="C85" s="1" t="s">
        <v>17</v>
      </c>
      <c r="D85" s="1" t="str">
        <f t="array" ref="D85">INDEX(Rent!M:N,MATCH(C85,Rent!M:M,0),2)</f>
        <v>Austin</v>
      </c>
      <c r="E85" s="1"/>
      <c r="F85" s="1"/>
      <c r="G85" s="1"/>
      <c r="H85" s="1"/>
      <c r="I85" s="1"/>
      <c r="J85" s="1"/>
      <c r="K85" s="1"/>
      <c r="L85" s="1"/>
      <c r="M85" s="1"/>
    </row>
    <row r="86" ht="15.75" customHeight="1">
      <c r="A86" s="1" t="s">
        <v>44</v>
      </c>
      <c r="B86" s="38">
        <v>150.0</v>
      </c>
      <c r="C86" s="1" t="s">
        <v>17</v>
      </c>
      <c r="D86" s="1" t="str">
        <f t="array" ref="D86">INDEX(Rent!M:N,MATCH(C86,Rent!M:M,0),2)</f>
        <v>Austin</v>
      </c>
      <c r="E86" s="1"/>
      <c r="F86" s="1"/>
      <c r="G86" s="1"/>
      <c r="H86" s="1"/>
      <c r="I86" s="1"/>
      <c r="J86" s="1"/>
      <c r="K86" s="1"/>
      <c r="L86" s="1"/>
      <c r="M86" s="1"/>
    </row>
    <row r="87" ht="15.75" customHeight="1">
      <c r="A87" s="1" t="s">
        <v>45</v>
      </c>
      <c r="B87" s="38">
        <v>230.0</v>
      </c>
      <c r="C87" s="1" t="s">
        <v>17</v>
      </c>
      <c r="D87" s="1" t="str">
        <f t="array" ref="D87">INDEX(Rent!M:N,MATCH(C87,Rent!M:M,0),2)</f>
        <v>Austin</v>
      </c>
      <c r="E87" s="1"/>
      <c r="F87" s="1"/>
      <c r="G87" s="1"/>
      <c r="H87" s="1"/>
      <c r="I87" s="1"/>
      <c r="J87" s="1"/>
      <c r="K87" s="1"/>
      <c r="L87" s="1"/>
      <c r="M87" s="1"/>
    </row>
    <row r="88" ht="15.75" customHeight="1">
      <c r="A88" s="1" t="s">
        <v>46</v>
      </c>
      <c r="B88" s="38">
        <v>150.0</v>
      </c>
      <c r="C88" s="1" t="s">
        <v>17</v>
      </c>
      <c r="D88" s="1" t="str">
        <f t="array" ref="D88">INDEX(Rent!M:N,MATCH(C88,Rent!M:M,0),2)</f>
        <v>Austin</v>
      </c>
      <c r="E88" s="1"/>
      <c r="F88" s="1"/>
      <c r="G88" s="1"/>
      <c r="H88" s="1"/>
      <c r="I88" s="1"/>
      <c r="J88" s="1"/>
      <c r="K88" s="1"/>
      <c r="L88" s="1"/>
      <c r="M88" s="1"/>
    </row>
    <row r="89" ht="15.75" customHeight="1">
      <c r="A89" s="1" t="s">
        <v>47</v>
      </c>
      <c r="B89" s="38">
        <v>600.0</v>
      </c>
      <c r="C89" s="1" t="s">
        <v>17</v>
      </c>
      <c r="D89" s="1" t="str">
        <f t="array" ref="D89">INDEX(Rent!M:N,MATCH(C89,Rent!M:M,0),2)</f>
        <v>Austin</v>
      </c>
      <c r="E89" s="1"/>
      <c r="F89" s="1"/>
      <c r="G89" s="1"/>
      <c r="H89" s="1"/>
      <c r="I89" s="1"/>
      <c r="J89" s="1"/>
      <c r="K89" s="1"/>
      <c r="L89" s="1"/>
      <c r="M89" s="1"/>
    </row>
    <row r="90" ht="15.75" customHeight="1">
      <c r="A90" s="1" t="s">
        <v>25</v>
      </c>
      <c r="B90" s="38">
        <v>280.0</v>
      </c>
      <c r="C90" s="1" t="s">
        <v>60</v>
      </c>
      <c r="D90" s="1" t="str">
        <f t="array" ref="D90">INDEX(Rent!M:N,MATCH(C90,Rent!M:M,0),2)</f>
        <v>Austin</v>
      </c>
      <c r="E90" s="1"/>
      <c r="F90" s="1"/>
      <c r="G90" s="1"/>
      <c r="H90" s="1"/>
      <c r="I90" s="1"/>
      <c r="J90" s="1"/>
      <c r="K90" s="1"/>
      <c r="L90" s="1"/>
      <c r="M90" s="1"/>
    </row>
    <row r="91" ht="15.75" customHeight="1">
      <c r="A91" s="1" t="s">
        <v>26</v>
      </c>
      <c r="B91" s="38">
        <v>850.0</v>
      </c>
      <c r="C91" s="1" t="s">
        <v>60</v>
      </c>
      <c r="D91" s="1" t="str">
        <f t="array" ref="D91">INDEX(Rent!M:N,MATCH(C91,Rent!M:M,0),2)</f>
        <v>Austin</v>
      </c>
      <c r="E91" s="1"/>
      <c r="F91" s="1"/>
      <c r="G91" s="1"/>
      <c r="H91" s="1"/>
      <c r="I91" s="1"/>
      <c r="J91" s="1"/>
      <c r="K91" s="1"/>
      <c r="L91" s="1"/>
      <c r="M91" s="1"/>
    </row>
    <row r="92" ht="15.75" customHeight="1">
      <c r="A92" s="1" t="s">
        <v>27</v>
      </c>
      <c r="B92" s="38">
        <v>110.0</v>
      </c>
      <c r="C92" s="1" t="s">
        <v>60</v>
      </c>
      <c r="D92" s="1" t="str">
        <f t="array" ref="D92">INDEX(Rent!M:N,MATCH(C92,Rent!M:M,0),2)</f>
        <v>Austin</v>
      </c>
      <c r="E92" s="1"/>
      <c r="F92" s="1"/>
      <c r="G92" s="1"/>
      <c r="H92" s="1"/>
      <c r="I92" s="1"/>
      <c r="J92" s="1"/>
      <c r="K92" s="1"/>
      <c r="L92" s="1"/>
      <c r="M92" s="1"/>
    </row>
    <row r="93" ht="15.75" customHeight="1">
      <c r="A93" s="1" t="s">
        <v>28</v>
      </c>
      <c r="B93" s="38">
        <v>80.0</v>
      </c>
      <c r="C93" s="1" t="s">
        <v>60</v>
      </c>
      <c r="D93" s="1" t="str">
        <f t="array" ref="D93">INDEX(Rent!M:N,MATCH(C93,Rent!M:M,0),2)</f>
        <v>Austin</v>
      </c>
      <c r="E93" s="1"/>
      <c r="F93" s="1"/>
      <c r="G93" s="1"/>
      <c r="H93" s="1"/>
      <c r="I93" s="1"/>
      <c r="J93" s="1"/>
      <c r="K93" s="1"/>
      <c r="L93" s="1"/>
      <c r="M93" s="1"/>
    </row>
    <row r="94" ht="15.75" customHeight="1">
      <c r="A94" s="1" t="s">
        <v>29</v>
      </c>
      <c r="B94" s="38">
        <v>50.0</v>
      </c>
      <c r="C94" s="1" t="s">
        <v>60</v>
      </c>
      <c r="D94" s="1" t="str">
        <f t="array" ref="D94">INDEX(Rent!M:N,MATCH(C94,Rent!M:M,0),2)</f>
        <v>Austin</v>
      </c>
      <c r="E94" s="1"/>
      <c r="F94" s="1"/>
      <c r="G94" s="1"/>
      <c r="H94" s="1"/>
      <c r="I94" s="1"/>
      <c r="J94" s="1"/>
      <c r="K94" s="1"/>
      <c r="L94" s="1"/>
      <c r="M94" s="1"/>
    </row>
    <row r="95" ht="15.75" customHeight="1">
      <c r="A95" s="1" t="s">
        <v>30</v>
      </c>
      <c r="B95" s="38">
        <v>70.0</v>
      </c>
      <c r="C95" s="1" t="s">
        <v>60</v>
      </c>
      <c r="D95" s="1" t="str">
        <f t="array" ref="D95">INDEX(Rent!M:N,MATCH(C95,Rent!M:M,0),2)</f>
        <v>Austin</v>
      </c>
      <c r="E95" s="1"/>
      <c r="F95" s="1"/>
      <c r="G95" s="1"/>
      <c r="H95" s="1"/>
      <c r="I95" s="1"/>
      <c r="J95" s="1"/>
      <c r="K95" s="1"/>
      <c r="L95" s="1"/>
      <c r="M95" s="1"/>
    </row>
    <row r="96" ht="15.75" customHeight="1">
      <c r="A96" s="1" t="s">
        <v>31</v>
      </c>
      <c r="B96" s="38">
        <v>20.0</v>
      </c>
      <c r="C96" s="1" t="s">
        <v>60</v>
      </c>
      <c r="D96" s="1" t="str">
        <f t="array" ref="D96">INDEX(Rent!M:N,MATCH(C96,Rent!M:M,0),2)</f>
        <v>Austin</v>
      </c>
      <c r="E96" s="1"/>
      <c r="F96" s="1"/>
      <c r="G96" s="1"/>
      <c r="H96" s="1"/>
      <c r="I96" s="1"/>
      <c r="J96" s="1"/>
      <c r="K96" s="1"/>
      <c r="L96" s="1"/>
      <c r="M96" s="1"/>
    </row>
    <row r="97" ht="15.75" customHeight="1">
      <c r="A97" s="1" t="s">
        <v>32</v>
      </c>
      <c r="B97" s="38">
        <v>98.0</v>
      </c>
      <c r="C97" s="1" t="s">
        <v>60</v>
      </c>
      <c r="D97" s="1" t="str">
        <f t="array" ref="D97">INDEX(Rent!M:N,MATCH(C97,Rent!M:M,0),2)</f>
        <v>Austin</v>
      </c>
      <c r="E97" s="1"/>
      <c r="F97" s="1"/>
      <c r="G97" s="1"/>
      <c r="H97" s="1"/>
      <c r="I97" s="1"/>
      <c r="J97" s="1"/>
      <c r="K97" s="1"/>
      <c r="L97" s="1"/>
      <c r="M97" s="1"/>
    </row>
    <row r="98" ht="15.75" customHeight="1">
      <c r="A98" s="1" t="s">
        <v>33</v>
      </c>
      <c r="B98" s="38">
        <v>100.0</v>
      </c>
      <c r="C98" s="1" t="s">
        <v>60</v>
      </c>
      <c r="D98" s="1" t="str">
        <f t="array" ref="D98">INDEX(Rent!M:N,MATCH(C98,Rent!M:M,0),2)</f>
        <v>Austin</v>
      </c>
      <c r="E98" s="1"/>
      <c r="F98" s="1"/>
      <c r="G98" s="1"/>
      <c r="H98" s="1"/>
      <c r="I98" s="1"/>
      <c r="J98" s="1"/>
      <c r="K98" s="1"/>
      <c r="L98" s="1"/>
      <c r="M98" s="1"/>
    </row>
    <row r="99" ht="15.75" customHeight="1">
      <c r="A99" s="1" t="s">
        <v>34</v>
      </c>
      <c r="B99" s="38">
        <v>100.0</v>
      </c>
      <c r="C99" s="1" t="s">
        <v>60</v>
      </c>
      <c r="D99" s="1" t="str">
        <f t="array" ref="D99">INDEX(Rent!M:N,MATCH(C99,Rent!M:M,0),2)</f>
        <v>Austin</v>
      </c>
      <c r="E99" s="1"/>
      <c r="F99" s="1"/>
      <c r="G99" s="1"/>
      <c r="H99" s="1"/>
      <c r="I99" s="1"/>
      <c r="J99" s="1"/>
      <c r="K99" s="1"/>
      <c r="L99" s="1"/>
      <c r="M99" s="1"/>
    </row>
    <row r="100" ht="15.75" customHeight="1">
      <c r="A100" s="1" t="s">
        <v>35</v>
      </c>
      <c r="B100" s="38">
        <v>42.0</v>
      </c>
      <c r="C100" s="1" t="s">
        <v>60</v>
      </c>
      <c r="D100" s="1" t="str">
        <f t="array" ref="D100">INDEX(Rent!M:N,MATCH(C100,Rent!M:M,0),2)</f>
        <v>Austin</v>
      </c>
      <c r="E100" s="1"/>
      <c r="F100" s="1"/>
      <c r="G100" s="1"/>
      <c r="H100" s="1"/>
      <c r="I100" s="1"/>
      <c r="J100" s="1"/>
      <c r="K100" s="1"/>
      <c r="L100" s="1"/>
      <c r="M100" s="1"/>
    </row>
    <row r="101" ht="15.75" customHeight="1">
      <c r="A101" s="1" t="s">
        <v>36</v>
      </c>
      <c r="B101" s="38">
        <v>10.0</v>
      </c>
      <c r="C101" s="1" t="s">
        <v>60</v>
      </c>
      <c r="D101" s="1" t="str">
        <f t="array" ref="D101">INDEX(Rent!M:N,MATCH(C101,Rent!M:M,0),2)</f>
        <v>Austin</v>
      </c>
      <c r="E101" s="1"/>
      <c r="F101" s="1"/>
      <c r="G101" s="1"/>
      <c r="H101" s="1"/>
      <c r="I101" s="1"/>
      <c r="J101" s="1"/>
      <c r="K101" s="1"/>
      <c r="L101" s="1"/>
      <c r="M101" s="1"/>
    </row>
    <row r="102" ht="15.75" customHeight="1">
      <c r="A102" s="1" t="s">
        <v>37</v>
      </c>
      <c r="B102" s="38">
        <v>1000.0</v>
      </c>
      <c r="C102" s="1" t="s">
        <v>60</v>
      </c>
      <c r="D102" s="1" t="str">
        <f t="array" ref="D102">INDEX(Rent!M:N,MATCH(C102,Rent!M:M,0),2)</f>
        <v>Austin</v>
      </c>
      <c r="E102" s="1"/>
      <c r="F102" s="1"/>
      <c r="G102" s="1"/>
      <c r="H102" s="1"/>
      <c r="I102" s="1"/>
      <c r="J102" s="1"/>
      <c r="K102" s="1"/>
      <c r="L102" s="1"/>
      <c r="M102" s="1"/>
    </row>
    <row r="103" ht="15.75" customHeight="1">
      <c r="A103" s="1" t="s">
        <v>38</v>
      </c>
      <c r="B103" s="38">
        <v>35.0</v>
      </c>
      <c r="C103" s="1" t="s">
        <v>60</v>
      </c>
      <c r="D103" s="1" t="str">
        <f t="array" ref="D103">INDEX(Rent!M:N,MATCH(C103,Rent!M:M,0),2)</f>
        <v>Austin</v>
      </c>
      <c r="E103" s="1"/>
      <c r="F103" s="1"/>
      <c r="G103" s="1"/>
      <c r="H103" s="1"/>
      <c r="I103" s="1"/>
      <c r="J103" s="1"/>
      <c r="K103" s="1"/>
      <c r="L103" s="1"/>
      <c r="M103" s="1"/>
    </row>
    <row r="104" ht="15.75" customHeight="1">
      <c r="A104" s="1" t="s">
        <v>39</v>
      </c>
      <c r="B104" s="38">
        <v>57.0</v>
      </c>
      <c r="C104" s="1" t="s">
        <v>60</v>
      </c>
      <c r="D104" s="1" t="str">
        <f t="array" ref="D104">INDEX(Rent!M:N,MATCH(C104,Rent!M:M,0),2)</f>
        <v>Austin</v>
      </c>
      <c r="E104" s="1"/>
      <c r="F104" s="1"/>
      <c r="G104" s="1"/>
      <c r="H104" s="1"/>
      <c r="I104" s="1"/>
      <c r="J104" s="1"/>
      <c r="K104" s="1"/>
      <c r="L104" s="1"/>
      <c r="M104" s="1"/>
    </row>
    <row r="105" ht="15.75" customHeight="1">
      <c r="A105" s="1" t="s">
        <v>40</v>
      </c>
      <c r="B105" s="38">
        <v>50.0</v>
      </c>
      <c r="C105" s="1" t="s">
        <v>60</v>
      </c>
      <c r="D105" s="1" t="str">
        <f t="array" ref="D105">INDEX(Rent!M:N,MATCH(C105,Rent!M:M,0),2)</f>
        <v>Austin</v>
      </c>
      <c r="E105" s="1"/>
      <c r="F105" s="1"/>
      <c r="G105" s="1"/>
      <c r="H105" s="1"/>
      <c r="I105" s="1"/>
      <c r="J105" s="1"/>
      <c r="K105" s="1"/>
      <c r="L105" s="1"/>
      <c r="M105" s="1"/>
    </row>
    <row r="106" ht="15.75" customHeight="1">
      <c r="A106" s="1" t="s">
        <v>42</v>
      </c>
      <c r="B106" s="38">
        <v>40.0</v>
      </c>
      <c r="C106" s="1" t="s">
        <v>60</v>
      </c>
      <c r="D106" s="1" t="str">
        <f t="array" ref="D106">INDEX(Rent!M:N,MATCH(C106,Rent!M:M,0),2)</f>
        <v>Austin</v>
      </c>
      <c r="E106" s="1"/>
      <c r="F106" s="1"/>
      <c r="G106" s="1"/>
      <c r="H106" s="1"/>
      <c r="I106" s="1"/>
      <c r="J106" s="1"/>
      <c r="K106" s="1"/>
      <c r="L106" s="1"/>
      <c r="M106" s="1"/>
    </row>
    <row r="107" ht="15.75" customHeight="1">
      <c r="A107" s="1" t="s">
        <v>43</v>
      </c>
      <c r="B107" s="38">
        <v>200.0</v>
      </c>
      <c r="C107" s="1" t="s">
        <v>60</v>
      </c>
      <c r="D107" s="1" t="str">
        <f t="array" ref="D107">INDEX(Rent!M:N,MATCH(C107,Rent!M:M,0),2)</f>
        <v>Austin</v>
      </c>
      <c r="E107" s="1"/>
      <c r="F107" s="1"/>
      <c r="G107" s="1"/>
      <c r="H107" s="1"/>
      <c r="I107" s="1"/>
      <c r="J107" s="1"/>
      <c r="K107" s="1"/>
      <c r="L107" s="1"/>
      <c r="M107" s="1"/>
    </row>
    <row r="108" ht="15.75" customHeight="1">
      <c r="A108" s="1" t="s">
        <v>44</v>
      </c>
      <c r="B108" s="38">
        <v>150.0</v>
      </c>
      <c r="C108" s="1" t="s">
        <v>60</v>
      </c>
      <c r="D108" s="1" t="str">
        <f t="array" ref="D108">INDEX(Rent!M:N,MATCH(C108,Rent!M:M,0),2)</f>
        <v>Austin</v>
      </c>
      <c r="E108" s="1"/>
      <c r="F108" s="1"/>
      <c r="G108" s="1"/>
      <c r="H108" s="1"/>
      <c r="I108" s="1"/>
      <c r="J108" s="1"/>
      <c r="K108" s="1"/>
      <c r="L108" s="1"/>
      <c r="M108" s="1"/>
    </row>
    <row r="109" ht="15.75" customHeight="1">
      <c r="A109" s="1" t="s">
        <v>45</v>
      </c>
      <c r="B109" s="38">
        <v>230.0</v>
      </c>
      <c r="C109" s="1" t="s">
        <v>60</v>
      </c>
      <c r="D109" s="1" t="str">
        <f t="array" ref="D109">INDEX(Rent!M:N,MATCH(C109,Rent!M:M,0),2)</f>
        <v>Austin</v>
      </c>
      <c r="E109" s="1"/>
      <c r="F109" s="1"/>
      <c r="G109" s="1"/>
      <c r="H109" s="1"/>
      <c r="I109" s="1"/>
      <c r="J109" s="1"/>
      <c r="K109" s="1"/>
      <c r="L109" s="1"/>
      <c r="M109" s="1"/>
    </row>
    <row r="110" ht="15.75" customHeight="1">
      <c r="A110" s="1" t="s">
        <v>46</v>
      </c>
      <c r="B110" s="38">
        <v>150.0</v>
      </c>
      <c r="C110" s="1" t="s">
        <v>60</v>
      </c>
      <c r="D110" s="1" t="str">
        <f t="array" ref="D110">INDEX(Rent!M:N,MATCH(C110,Rent!M:M,0),2)</f>
        <v>Austin</v>
      </c>
      <c r="E110" s="1"/>
      <c r="F110" s="1"/>
      <c r="G110" s="1"/>
      <c r="H110" s="1"/>
      <c r="I110" s="1"/>
      <c r="J110" s="1"/>
      <c r="K110" s="1"/>
      <c r="L110" s="1"/>
      <c r="M110" s="1"/>
    </row>
    <row r="111" ht="15.75" customHeight="1">
      <c r="A111" s="1" t="s">
        <v>47</v>
      </c>
      <c r="B111" s="38">
        <v>600.0</v>
      </c>
      <c r="C111" s="1" t="s">
        <v>60</v>
      </c>
      <c r="D111" s="1" t="str">
        <f t="array" ref="D111">INDEX(Rent!M:N,MATCH(C111,Rent!M:M,0),2)</f>
        <v>Austin</v>
      </c>
      <c r="E111" s="1"/>
      <c r="F111" s="1"/>
      <c r="G111" s="1"/>
      <c r="H111" s="1"/>
      <c r="I111" s="1"/>
      <c r="J111" s="1"/>
      <c r="K111" s="1"/>
      <c r="L111" s="1"/>
      <c r="M111" s="1"/>
    </row>
    <row r="112" ht="15.75" customHeight="1">
      <c r="A112" s="1" t="s">
        <v>25</v>
      </c>
      <c r="B112" s="38">
        <v>280.0</v>
      </c>
      <c r="C112" s="1" t="s">
        <v>61</v>
      </c>
      <c r="D112" s="1" t="str">
        <f t="array" ref="D112">INDEX(Rent!M:N,MATCH(C112,Rent!M:M,0),2)</f>
        <v>Austin</v>
      </c>
      <c r="E112" s="1"/>
      <c r="F112" s="1"/>
      <c r="G112" s="1"/>
      <c r="H112" s="1"/>
      <c r="I112" s="1"/>
      <c r="J112" s="1"/>
      <c r="K112" s="1"/>
      <c r="L112" s="1"/>
      <c r="M112" s="1"/>
    </row>
    <row r="113" ht="15.75" customHeight="1">
      <c r="A113" s="1" t="s">
        <v>26</v>
      </c>
      <c r="B113" s="38">
        <v>850.0</v>
      </c>
      <c r="C113" s="1" t="s">
        <v>61</v>
      </c>
      <c r="D113" s="1" t="str">
        <f t="array" ref="D113">INDEX(Rent!M:N,MATCH(C113,Rent!M:M,0),2)</f>
        <v>Austin</v>
      </c>
      <c r="E113" s="1"/>
      <c r="F113" s="1"/>
      <c r="G113" s="1"/>
      <c r="H113" s="1"/>
      <c r="I113" s="1"/>
      <c r="J113" s="1"/>
      <c r="K113" s="1"/>
      <c r="L113" s="1"/>
      <c r="M113" s="1"/>
    </row>
    <row r="114" ht="15.75" customHeight="1">
      <c r="A114" s="1" t="s">
        <v>27</v>
      </c>
      <c r="B114" s="38">
        <v>110.0</v>
      </c>
      <c r="C114" s="1" t="s">
        <v>61</v>
      </c>
      <c r="D114" s="1" t="str">
        <f t="array" ref="D114">INDEX(Rent!M:N,MATCH(C114,Rent!M:M,0),2)</f>
        <v>Austin</v>
      </c>
      <c r="E114" s="1"/>
      <c r="F114" s="1"/>
      <c r="G114" s="1"/>
      <c r="H114" s="1"/>
      <c r="I114" s="1"/>
      <c r="J114" s="1"/>
      <c r="K114" s="1"/>
      <c r="L114" s="1"/>
      <c r="M114" s="1"/>
    </row>
    <row r="115" ht="15.75" customHeight="1">
      <c r="A115" s="1" t="s">
        <v>28</v>
      </c>
      <c r="B115" s="38">
        <v>80.0</v>
      </c>
      <c r="C115" s="1" t="s">
        <v>61</v>
      </c>
      <c r="D115" s="1" t="str">
        <f t="array" ref="D115">INDEX(Rent!M:N,MATCH(C115,Rent!M:M,0),2)</f>
        <v>Austin</v>
      </c>
      <c r="E115" s="1"/>
      <c r="F115" s="1"/>
      <c r="G115" s="1"/>
      <c r="H115" s="1"/>
      <c r="I115" s="1"/>
      <c r="J115" s="1"/>
      <c r="K115" s="1"/>
      <c r="L115" s="1"/>
      <c r="M115" s="1"/>
    </row>
    <row r="116" ht="15.75" customHeight="1">
      <c r="A116" s="1" t="s">
        <v>29</v>
      </c>
      <c r="B116" s="38">
        <v>50.0</v>
      </c>
      <c r="C116" s="1" t="s">
        <v>61</v>
      </c>
      <c r="D116" s="1" t="str">
        <f t="array" ref="D116">INDEX(Rent!M:N,MATCH(C116,Rent!M:M,0),2)</f>
        <v>Austin</v>
      </c>
      <c r="E116" s="1"/>
      <c r="F116" s="1"/>
      <c r="G116" s="1"/>
      <c r="H116" s="1"/>
      <c r="I116" s="1"/>
      <c r="J116" s="1"/>
      <c r="K116" s="1"/>
      <c r="L116" s="1"/>
      <c r="M116" s="1"/>
    </row>
    <row r="117" ht="15.75" customHeight="1">
      <c r="A117" s="1" t="s">
        <v>30</v>
      </c>
      <c r="B117" s="38">
        <v>70.0</v>
      </c>
      <c r="C117" s="1" t="s">
        <v>61</v>
      </c>
      <c r="D117" s="1" t="str">
        <f t="array" ref="D117">INDEX(Rent!M:N,MATCH(C117,Rent!M:M,0),2)</f>
        <v>Austin</v>
      </c>
      <c r="E117" s="1"/>
      <c r="F117" s="1"/>
      <c r="G117" s="1"/>
      <c r="H117" s="1"/>
      <c r="I117" s="1"/>
      <c r="J117" s="1"/>
      <c r="K117" s="1"/>
      <c r="L117" s="1"/>
      <c r="M117" s="1"/>
    </row>
    <row r="118" ht="15.75" customHeight="1">
      <c r="A118" s="1" t="s">
        <v>31</v>
      </c>
      <c r="B118" s="38">
        <v>20.0</v>
      </c>
      <c r="C118" s="1" t="s">
        <v>61</v>
      </c>
      <c r="D118" s="1" t="str">
        <f t="array" ref="D118">INDEX(Rent!M:N,MATCH(C118,Rent!M:M,0),2)</f>
        <v>Austin</v>
      </c>
      <c r="E118" s="1"/>
      <c r="F118" s="1"/>
      <c r="G118" s="1"/>
      <c r="H118" s="1"/>
      <c r="I118" s="1"/>
      <c r="J118" s="1"/>
      <c r="K118" s="1"/>
      <c r="L118" s="1"/>
      <c r="M118" s="1"/>
    </row>
    <row r="119" ht="15.75" customHeight="1">
      <c r="A119" s="1" t="s">
        <v>32</v>
      </c>
      <c r="B119" s="38">
        <v>98.0</v>
      </c>
      <c r="C119" s="1" t="s">
        <v>61</v>
      </c>
      <c r="D119" s="1" t="str">
        <f t="array" ref="D119">INDEX(Rent!M:N,MATCH(C119,Rent!M:M,0),2)</f>
        <v>Austin</v>
      </c>
      <c r="E119" s="1"/>
      <c r="F119" s="1"/>
      <c r="G119" s="1"/>
      <c r="H119" s="1"/>
      <c r="I119" s="1"/>
      <c r="J119" s="1"/>
      <c r="K119" s="1"/>
      <c r="L119" s="1"/>
      <c r="M119" s="1"/>
    </row>
    <row r="120" ht="15.75" customHeight="1">
      <c r="A120" s="1" t="s">
        <v>33</v>
      </c>
      <c r="B120" s="38">
        <v>100.0</v>
      </c>
      <c r="C120" s="1" t="s">
        <v>61</v>
      </c>
      <c r="D120" s="1" t="str">
        <f t="array" ref="D120">INDEX(Rent!M:N,MATCH(C120,Rent!M:M,0),2)</f>
        <v>Austin</v>
      </c>
      <c r="E120" s="1"/>
      <c r="F120" s="1"/>
      <c r="G120" s="1"/>
      <c r="H120" s="1"/>
      <c r="I120" s="1"/>
      <c r="J120" s="1"/>
      <c r="K120" s="1"/>
      <c r="L120" s="1"/>
      <c r="M120" s="1"/>
    </row>
    <row r="121" ht="15.75" customHeight="1">
      <c r="A121" s="1" t="s">
        <v>34</v>
      </c>
      <c r="B121" s="38">
        <v>100.0</v>
      </c>
      <c r="C121" s="1" t="s">
        <v>61</v>
      </c>
      <c r="D121" s="1" t="str">
        <f t="array" ref="D121">INDEX(Rent!M:N,MATCH(C121,Rent!M:M,0),2)</f>
        <v>Austin</v>
      </c>
      <c r="E121" s="1"/>
      <c r="F121" s="1"/>
      <c r="G121" s="1"/>
      <c r="H121" s="1"/>
      <c r="I121" s="1"/>
      <c r="J121" s="1"/>
      <c r="K121" s="1"/>
      <c r="L121" s="1"/>
      <c r="M121" s="1"/>
    </row>
    <row r="122" ht="15.75" customHeight="1">
      <c r="A122" s="1" t="s">
        <v>35</v>
      </c>
      <c r="B122" s="38">
        <v>42.0</v>
      </c>
      <c r="C122" s="1" t="s">
        <v>61</v>
      </c>
      <c r="D122" s="1" t="str">
        <f t="array" ref="D122">INDEX(Rent!M:N,MATCH(C122,Rent!M:M,0),2)</f>
        <v>Austin</v>
      </c>
      <c r="E122" s="1"/>
      <c r="F122" s="1"/>
      <c r="G122" s="1"/>
      <c r="H122" s="1"/>
      <c r="I122" s="1"/>
      <c r="J122" s="1"/>
      <c r="K122" s="1"/>
      <c r="L122" s="1"/>
      <c r="M122" s="1"/>
    </row>
    <row r="123" ht="15.75" customHeight="1">
      <c r="A123" s="1" t="s">
        <v>36</v>
      </c>
      <c r="B123" s="38">
        <v>10.0</v>
      </c>
      <c r="C123" s="1" t="s">
        <v>61</v>
      </c>
      <c r="D123" s="1" t="str">
        <f t="array" ref="D123">INDEX(Rent!M:N,MATCH(C123,Rent!M:M,0),2)</f>
        <v>Austin</v>
      </c>
      <c r="E123" s="1"/>
      <c r="F123" s="1"/>
      <c r="G123" s="1"/>
      <c r="H123" s="1"/>
      <c r="I123" s="1"/>
      <c r="J123" s="1"/>
      <c r="K123" s="1"/>
      <c r="L123" s="1"/>
      <c r="M123" s="1"/>
    </row>
    <row r="124" ht="15.75" customHeight="1">
      <c r="A124" s="1" t="s">
        <v>37</v>
      </c>
      <c r="B124" s="38">
        <v>1100.0</v>
      </c>
      <c r="C124" s="1" t="s">
        <v>61</v>
      </c>
      <c r="D124" s="1" t="str">
        <f t="array" ref="D124">INDEX(Rent!M:N,MATCH(C124,Rent!M:M,0),2)</f>
        <v>Austin</v>
      </c>
      <c r="E124" s="1"/>
      <c r="F124" s="1"/>
      <c r="G124" s="1"/>
      <c r="H124" s="1"/>
      <c r="I124" s="1"/>
      <c r="J124" s="1"/>
      <c r="K124" s="1"/>
      <c r="L124" s="1"/>
      <c r="M124" s="1"/>
    </row>
    <row r="125" ht="15.75" customHeight="1">
      <c r="A125" s="1" t="s">
        <v>38</v>
      </c>
      <c r="B125" s="38">
        <v>50.0</v>
      </c>
      <c r="C125" s="1" t="s">
        <v>61</v>
      </c>
      <c r="D125" s="1" t="str">
        <f t="array" ref="D125">INDEX(Rent!M:N,MATCH(C125,Rent!M:M,0),2)</f>
        <v>Austin</v>
      </c>
      <c r="E125" s="1"/>
      <c r="F125" s="1"/>
      <c r="G125" s="1"/>
      <c r="H125" s="1"/>
      <c r="I125" s="1"/>
      <c r="J125" s="1"/>
      <c r="K125" s="1"/>
      <c r="L125" s="1"/>
      <c r="M125" s="1"/>
    </row>
    <row r="126" ht="15.75" customHeight="1">
      <c r="A126" s="1" t="s">
        <v>39</v>
      </c>
      <c r="B126" s="38">
        <v>57.0</v>
      </c>
      <c r="C126" s="1" t="s">
        <v>61</v>
      </c>
      <c r="D126" s="1" t="str">
        <f t="array" ref="D126">INDEX(Rent!M:N,MATCH(C126,Rent!M:M,0),2)</f>
        <v>Austin</v>
      </c>
      <c r="E126" s="1"/>
      <c r="F126" s="1"/>
      <c r="G126" s="1"/>
      <c r="H126" s="1"/>
      <c r="I126" s="1"/>
      <c r="J126" s="1"/>
      <c r="K126" s="1"/>
      <c r="L126" s="1"/>
      <c r="M126" s="1"/>
    </row>
    <row r="127" ht="15.75" customHeight="1">
      <c r="A127" s="1" t="s">
        <v>40</v>
      </c>
      <c r="B127" s="38">
        <v>50.0</v>
      </c>
      <c r="C127" s="1" t="s">
        <v>61</v>
      </c>
      <c r="D127" s="1" t="str">
        <f t="array" ref="D127">INDEX(Rent!M:N,MATCH(C127,Rent!M:M,0),2)</f>
        <v>Austin</v>
      </c>
      <c r="E127" s="1"/>
      <c r="F127" s="1"/>
      <c r="G127" s="1"/>
      <c r="H127" s="1"/>
      <c r="I127" s="1"/>
      <c r="J127" s="1"/>
      <c r="K127" s="1"/>
      <c r="L127" s="1"/>
      <c r="M127" s="1"/>
    </row>
    <row r="128" ht="15.75" customHeight="1">
      <c r="A128" s="1" t="s">
        <v>42</v>
      </c>
      <c r="B128" s="38">
        <v>40.0</v>
      </c>
      <c r="C128" s="1" t="s">
        <v>61</v>
      </c>
      <c r="D128" s="1" t="str">
        <f t="array" ref="D128">INDEX(Rent!M:N,MATCH(C128,Rent!M:M,0),2)</f>
        <v>Austin</v>
      </c>
      <c r="E128" s="1"/>
      <c r="F128" s="1"/>
      <c r="G128" s="1"/>
      <c r="H128" s="1"/>
      <c r="I128" s="1"/>
      <c r="J128" s="1"/>
      <c r="K128" s="1"/>
      <c r="L128" s="1"/>
      <c r="M128" s="1"/>
    </row>
    <row r="129" ht="15.75" customHeight="1">
      <c r="A129" s="1" t="s">
        <v>43</v>
      </c>
      <c r="B129" s="38">
        <v>200.0</v>
      </c>
      <c r="C129" s="1" t="s">
        <v>61</v>
      </c>
      <c r="D129" s="1" t="str">
        <f t="array" ref="D129">INDEX(Rent!M:N,MATCH(C129,Rent!M:M,0),2)</f>
        <v>Austin</v>
      </c>
      <c r="E129" s="1"/>
      <c r="F129" s="1"/>
      <c r="G129" s="1"/>
      <c r="H129" s="1"/>
      <c r="I129" s="1"/>
      <c r="J129" s="1"/>
      <c r="K129" s="1"/>
      <c r="L129" s="1"/>
      <c r="M129" s="1"/>
    </row>
    <row r="130" ht="15.75" customHeight="1">
      <c r="A130" s="1" t="s">
        <v>44</v>
      </c>
      <c r="B130" s="38">
        <v>150.0</v>
      </c>
      <c r="C130" s="1" t="s">
        <v>61</v>
      </c>
      <c r="D130" s="1" t="str">
        <f t="array" ref="D130">INDEX(Rent!M:N,MATCH(C130,Rent!M:M,0),2)</f>
        <v>Austin</v>
      </c>
      <c r="E130" s="1"/>
      <c r="F130" s="1"/>
      <c r="G130" s="1"/>
      <c r="H130" s="1"/>
      <c r="I130" s="1"/>
      <c r="J130" s="1"/>
      <c r="K130" s="1"/>
      <c r="L130" s="1"/>
      <c r="M130" s="1"/>
    </row>
    <row r="131" ht="15.75" customHeight="1">
      <c r="A131" s="1" t="s">
        <v>45</v>
      </c>
      <c r="B131" s="38">
        <v>230.0</v>
      </c>
      <c r="C131" s="1" t="s">
        <v>61</v>
      </c>
      <c r="D131" s="1" t="str">
        <f t="array" ref="D131">INDEX(Rent!M:N,MATCH(C131,Rent!M:M,0),2)</f>
        <v>Austin</v>
      </c>
      <c r="E131" s="1"/>
      <c r="F131" s="1"/>
      <c r="G131" s="1"/>
      <c r="H131" s="1"/>
      <c r="I131" s="1"/>
      <c r="J131" s="1"/>
      <c r="K131" s="1"/>
      <c r="L131" s="1"/>
      <c r="M131" s="1"/>
    </row>
    <row r="132" ht="15.75" customHeight="1">
      <c r="A132" s="1" t="s">
        <v>46</v>
      </c>
      <c r="B132" s="38">
        <v>150.0</v>
      </c>
      <c r="C132" s="1" t="s">
        <v>61</v>
      </c>
      <c r="D132" s="1" t="str">
        <f t="array" ref="D132">INDEX(Rent!M:N,MATCH(C132,Rent!M:M,0),2)</f>
        <v>Austin</v>
      </c>
      <c r="E132" s="1"/>
      <c r="F132" s="1"/>
      <c r="G132" s="1"/>
      <c r="H132" s="1"/>
      <c r="I132" s="1"/>
      <c r="J132" s="1"/>
      <c r="K132" s="1"/>
      <c r="L132" s="1"/>
      <c r="M132" s="1"/>
    </row>
    <row r="133" ht="15.75" customHeight="1">
      <c r="A133" s="1" t="s">
        <v>47</v>
      </c>
      <c r="B133" s="38">
        <v>600.0</v>
      </c>
      <c r="C133" s="1" t="s">
        <v>61</v>
      </c>
      <c r="D133" s="1" t="str">
        <f t="array" ref="D133">INDEX(Rent!M:N,MATCH(C133,Rent!M:M,0),2)</f>
        <v>Austin</v>
      </c>
      <c r="E133" s="1"/>
      <c r="F133" s="1"/>
      <c r="G133" s="1"/>
      <c r="H133" s="1"/>
      <c r="I133" s="1"/>
      <c r="J133" s="1"/>
      <c r="K133" s="1"/>
      <c r="L133" s="1"/>
      <c r="M133" s="1"/>
    </row>
    <row r="134" ht="15.75" customHeight="1">
      <c r="A134" s="1" t="s">
        <v>25</v>
      </c>
      <c r="B134" s="38">
        <v>0.0</v>
      </c>
      <c r="C134" s="1" t="s">
        <v>62</v>
      </c>
      <c r="D134" s="1" t="str">
        <f t="array" ref="D134">INDEX(Rent!M:N,MATCH(C134,Rent!M:M,0),2)</f>
        <v>New York City</v>
      </c>
      <c r="E134" s="1"/>
      <c r="F134" s="1"/>
      <c r="G134" s="1"/>
      <c r="H134" s="1"/>
      <c r="I134" s="1"/>
      <c r="J134" s="1"/>
      <c r="K134" s="1"/>
      <c r="L134" s="1"/>
      <c r="M134" s="1"/>
    </row>
    <row r="135" ht="15.75" customHeight="1">
      <c r="A135" s="1" t="s">
        <v>26</v>
      </c>
      <c r="B135" s="38">
        <v>850.0</v>
      </c>
      <c r="C135" s="1" t="s">
        <v>62</v>
      </c>
      <c r="D135" s="1" t="str">
        <f t="array" ref="D135">INDEX(Rent!M:N,MATCH(C135,Rent!M:M,0),2)</f>
        <v>New York City</v>
      </c>
      <c r="E135" s="1"/>
      <c r="F135" s="1"/>
      <c r="G135" s="1"/>
      <c r="H135" s="1"/>
      <c r="I135" s="1"/>
      <c r="J135" s="1"/>
      <c r="K135" s="1"/>
      <c r="L135" s="1"/>
      <c r="M135" s="1"/>
    </row>
    <row r="136" ht="15.75" customHeight="1">
      <c r="A136" s="1" t="s">
        <v>27</v>
      </c>
      <c r="B136" s="38">
        <v>180.0</v>
      </c>
      <c r="C136" s="1" t="s">
        <v>62</v>
      </c>
      <c r="D136" s="1" t="str">
        <f t="array" ref="D136">INDEX(Rent!M:N,MATCH(C136,Rent!M:M,0),2)</f>
        <v>New York City</v>
      </c>
      <c r="E136" s="1"/>
      <c r="F136" s="1"/>
      <c r="G136" s="1"/>
      <c r="H136" s="1"/>
      <c r="I136" s="1"/>
      <c r="J136" s="1"/>
      <c r="K136" s="1"/>
      <c r="L136" s="1"/>
      <c r="M136" s="1"/>
    </row>
    <row r="137" ht="15.75" customHeight="1">
      <c r="A137" s="1" t="s">
        <v>28</v>
      </c>
      <c r="B137" s="38">
        <v>140.0</v>
      </c>
      <c r="C137" s="1" t="s">
        <v>62</v>
      </c>
      <c r="D137" s="1" t="str">
        <f t="array" ref="D137">INDEX(Rent!M:N,MATCH(C137,Rent!M:M,0),2)</f>
        <v>New York City</v>
      </c>
      <c r="E137" s="1"/>
      <c r="F137" s="1"/>
      <c r="G137" s="1"/>
      <c r="H137" s="1"/>
      <c r="I137" s="1"/>
      <c r="J137" s="1"/>
      <c r="K137" s="1"/>
      <c r="L137" s="1"/>
      <c r="M137" s="1"/>
    </row>
    <row r="138" ht="15.75" customHeight="1">
      <c r="A138" s="1" t="s">
        <v>29</v>
      </c>
      <c r="B138" s="38">
        <v>70.0</v>
      </c>
      <c r="C138" s="1" t="s">
        <v>62</v>
      </c>
      <c r="D138" s="1" t="str">
        <f t="array" ref="D138">INDEX(Rent!M:N,MATCH(C138,Rent!M:M,0),2)</f>
        <v>New York City</v>
      </c>
      <c r="E138" s="1"/>
      <c r="F138" s="1"/>
      <c r="G138" s="1"/>
      <c r="H138" s="1"/>
      <c r="I138" s="1"/>
      <c r="J138" s="1"/>
      <c r="K138" s="1"/>
      <c r="L138" s="1"/>
      <c r="M138" s="1"/>
    </row>
    <row r="139" ht="15.75" customHeight="1">
      <c r="A139" s="1" t="s">
        <v>30</v>
      </c>
      <c r="B139" s="38">
        <v>60.0</v>
      </c>
      <c r="C139" s="1" t="s">
        <v>62</v>
      </c>
      <c r="D139" s="1" t="str">
        <f t="array" ref="D139">INDEX(Rent!M:N,MATCH(C139,Rent!M:M,0),2)</f>
        <v>New York City</v>
      </c>
      <c r="E139" s="1"/>
      <c r="F139" s="1"/>
      <c r="G139" s="1"/>
      <c r="H139" s="1"/>
      <c r="I139" s="1"/>
      <c r="J139" s="1"/>
      <c r="K139" s="1"/>
      <c r="L139" s="1"/>
      <c r="M139" s="1"/>
    </row>
    <row r="140" ht="15.75" customHeight="1">
      <c r="A140" s="1" t="s">
        <v>31</v>
      </c>
      <c r="B140" s="38">
        <v>0.0</v>
      </c>
      <c r="C140" s="1" t="s">
        <v>62</v>
      </c>
      <c r="D140" s="1" t="str">
        <f t="array" ref="D140">INDEX(Rent!M:N,MATCH(C140,Rent!M:M,0),2)</f>
        <v>New York City</v>
      </c>
      <c r="E140" s="1"/>
      <c r="F140" s="1"/>
      <c r="G140" s="1"/>
      <c r="H140" s="1"/>
      <c r="I140" s="1"/>
      <c r="J140" s="1"/>
      <c r="K140" s="1"/>
      <c r="L140" s="1"/>
      <c r="M140" s="1"/>
    </row>
    <row r="141" ht="15.75" customHeight="1">
      <c r="A141" s="1" t="s">
        <v>32</v>
      </c>
      <c r="B141" s="38">
        <v>80.0</v>
      </c>
      <c r="C141" s="1" t="s">
        <v>62</v>
      </c>
      <c r="D141" s="1" t="str">
        <f t="array" ref="D141">INDEX(Rent!M:N,MATCH(C141,Rent!M:M,0),2)</f>
        <v>New York City</v>
      </c>
      <c r="E141" s="1"/>
      <c r="F141" s="1"/>
      <c r="G141" s="1"/>
      <c r="H141" s="1"/>
      <c r="I141" s="1"/>
      <c r="J141" s="1"/>
      <c r="K141" s="1"/>
      <c r="L141" s="1"/>
      <c r="M141" s="1"/>
    </row>
    <row r="142" ht="15.75" customHeight="1">
      <c r="A142" s="1" t="s">
        <v>33</v>
      </c>
      <c r="B142" s="38">
        <v>100.0</v>
      </c>
      <c r="C142" s="1" t="s">
        <v>62</v>
      </c>
      <c r="D142" s="1" t="str">
        <f t="array" ref="D142">INDEX(Rent!M:N,MATCH(C142,Rent!M:M,0),2)</f>
        <v>New York City</v>
      </c>
      <c r="E142" s="1"/>
      <c r="F142" s="1"/>
      <c r="G142" s="1"/>
      <c r="H142" s="1"/>
      <c r="I142" s="1"/>
      <c r="J142" s="1"/>
      <c r="K142" s="1"/>
      <c r="L142" s="1"/>
      <c r="M142" s="1"/>
    </row>
    <row r="143" ht="15.75" customHeight="1">
      <c r="A143" s="1" t="s">
        <v>34</v>
      </c>
      <c r="B143" s="38">
        <v>100.0</v>
      </c>
      <c r="C143" s="1" t="s">
        <v>62</v>
      </c>
      <c r="D143" s="1" t="str">
        <f t="array" ref="D143">INDEX(Rent!M:N,MATCH(C143,Rent!M:M,0),2)</f>
        <v>New York City</v>
      </c>
      <c r="E143" s="1"/>
      <c r="F143" s="1"/>
      <c r="G143" s="1"/>
      <c r="H143" s="1"/>
      <c r="I143" s="1"/>
      <c r="J143" s="1"/>
      <c r="K143" s="1"/>
      <c r="L143" s="1"/>
      <c r="M143" s="1"/>
    </row>
    <row r="144" ht="15.75" customHeight="1">
      <c r="A144" s="1" t="s">
        <v>35</v>
      </c>
      <c r="B144" s="38">
        <v>0.0</v>
      </c>
      <c r="C144" s="1" t="s">
        <v>62</v>
      </c>
      <c r="D144" s="1" t="str">
        <f t="array" ref="D144">INDEX(Rent!M:N,MATCH(C144,Rent!M:M,0),2)</f>
        <v>New York City</v>
      </c>
      <c r="E144" s="1"/>
      <c r="F144" s="1"/>
      <c r="G144" s="1"/>
      <c r="H144" s="1"/>
      <c r="I144" s="1"/>
      <c r="J144" s="1"/>
      <c r="K144" s="1"/>
      <c r="L144" s="1"/>
      <c r="M144" s="1"/>
    </row>
    <row r="145" ht="15.75" customHeight="1">
      <c r="A145" s="1" t="s">
        <v>36</v>
      </c>
      <c r="B145" s="38">
        <v>0.0</v>
      </c>
      <c r="C145" s="1" t="s">
        <v>62</v>
      </c>
      <c r="D145" s="1" t="str">
        <f t="array" ref="D145">INDEX(Rent!M:N,MATCH(C145,Rent!M:M,0),2)</f>
        <v>New York City</v>
      </c>
      <c r="E145" s="1"/>
      <c r="F145" s="1"/>
      <c r="G145" s="1"/>
      <c r="H145" s="1"/>
      <c r="I145" s="1"/>
      <c r="J145" s="1"/>
      <c r="K145" s="1"/>
      <c r="L145" s="1"/>
      <c r="M145" s="1"/>
    </row>
    <row r="146" ht="15.75" customHeight="1">
      <c r="A146" s="1" t="s">
        <v>37</v>
      </c>
      <c r="B146" s="38">
        <v>1200.0</v>
      </c>
      <c r="C146" s="1" t="s">
        <v>62</v>
      </c>
      <c r="D146" s="1" t="str">
        <f t="array" ref="D146">INDEX(Rent!M:N,MATCH(C146,Rent!M:M,0),2)</f>
        <v>New York City</v>
      </c>
      <c r="E146" s="1"/>
      <c r="F146" s="1"/>
      <c r="G146" s="1"/>
      <c r="H146" s="1"/>
      <c r="I146" s="1"/>
      <c r="J146" s="1"/>
      <c r="K146" s="1"/>
      <c r="L146" s="1"/>
      <c r="M146" s="1"/>
    </row>
    <row r="147" ht="15.75" customHeight="1">
      <c r="A147" s="1" t="s">
        <v>38</v>
      </c>
      <c r="B147" s="38">
        <v>50.0</v>
      </c>
      <c r="C147" s="1" t="s">
        <v>62</v>
      </c>
      <c r="D147" s="1" t="str">
        <f t="array" ref="D147">INDEX(Rent!M:N,MATCH(C147,Rent!M:M,0),2)</f>
        <v>New York City</v>
      </c>
      <c r="E147" s="1"/>
      <c r="F147" s="1"/>
      <c r="G147" s="1"/>
      <c r="H147" s="1"/>
      <c r="I147" s="1"/>
      <c r="J147" s="1"/>
      <c r="K147" s="1"/>
      <c r="L147" s="1"/>
      <c r="M147" s="1"/>
    </row>
    <row r="148" ht="15.75" customHeight="1">
      <c r="A148" s="1" t="s">
        <v>39</v>
      </c>
      <c r="B148" s="38">
        <v>57.0</v>
      </c>
      <c r="C148" s="1" t="s">
        <v>62</v>
      </c>
      <c r="D148" s="1" t="str">
        <f t="array" ref="D148">INDEX(Rent!M:N,MATCH(C148,Rent!M:M,0),2)</f>
        <v>New York City</v>
      </c>
      <c r="E148" s="1"/>
      <c r="F148" s="1"/>
      <c r="G148" s="1"/>
      <c r="H148" s="1"/>
      <c r="I148" s="1"/>
      <c r="J148" s="1"/>
      <c r="K148" s="1"/>
      <c r="L148" s="1"/>
      <c r="M148" s="1"/>
    </row>
    <row r="149" ht="15.75" customHeight="1">
      <c r="A149" s="1" t="s">
        <v>40</v>
      </c>
      <c r="B149" s="38">
        <v>250.0</v>
      </c>
      <c r="C149" s="1" t="s">
        <v>62</v>
      </c>
      <c r="D149" s="1" t="str">
        <f t="array" ref="D149">INDEX(Rent!M:N,MATCH(C149,Rent!M:M,0),2)</f>
        <v>New York City</v>
      </c>
      <c r="E149" s="1"/>
      <c r="F149" s="1"/>
      <c r="G149" s="1"/>
      <c r="H149" s="1"/>
      <c r="I149" s="1"/>
      <c r="J149" s="1"/>
      <c r="K149" s="1"/>
      <c r="L149" s="1"/>
      <c r="M149" s="1"/>
    </row>
    <row r="150" ht="15.75" customHeight="1">
      <c r="A150" s="1" t="s">
        <v>42</v>
      </c>
      <c r="B150" s="38">
        <v>40.0</v>
      </c>
      <c r="C150" s="1" t="s">
        <v>62</v>
      </c>
      <c r="D150" s="1" t="str">
        <f t="array" ref="D150">INDEX(Rent!M:N,MATCH(C150,Rent!M:M,0),2)</f>
        <v>New York City</v>
      </c>
      <c r="E150" s="1"/>
      <c r="F150" s="1"/>
      <c r="G150" s="1"/>
      <c r="H150" s="1"/>
      <c r="I150" s="1"/>
      <c r="J150" s="1"/>
      <c r="K150" s="1"/>
      <c r="L150" s="1"/>
      <c r="M150" s="1"/>
    </row>
    <row r="151" ht="15.75" customHeight="1">
      <c r="A151" s="1" t="s">
        <v>43</v>
      </c>
      <c r="B151" s="38">
        <v>400.0</v>
      </c>
      <c r="C151" s="1" t="s">
        <v>62</v>
      </c>
      <c r="D151" s="1" t="str">
        <f t="array" ref="D151">INDEX(Rent!M:N,MATCH(C151,Rent!M:M,0),2)</f>
        <v>New York City</v>
      </c>
      <c r="E151" s="1"/>
      <c r="F151" s="1"/>
      <c r="G151" s="1"/>
      <c r="H151" s="1"/>
      <c r="I151" s="1"/>
      <c r="J151" s="1"/>
      <c r="K151" s="1"/>
      <c r="L151" s="1"/>
      <c r="M151" s="1"/>
    </row>
    <row r="152" ht="15.75" customHeight="1">
      <c r="A152" s="1" t="s">
        <v>44</v>
      </c>
      <c r="B152" s="38">
        <v>150.0</v>
      </c>
      <c r="C152" s="1" t="s">
        <v>62</v>
      </c>
      <c r="D152" s="1" t="str">
        <f t="array" ref="D152">INDEX(Rent!M:N,MATCH(C152,Rent!M:M,0),2)</f>
        <v>New York City</v>
      </c>
      <c r="E152" s="1"/>
      <c r="F152" s="1"/>
      <c r="G152" s="1"/>
      <c r="H152" s="1"/>
      <c r="I152" s="1"/>
      <c r="J152" s="1"/>
      <c r="K152" s="1"/>
      <c r="L152" s="1"/>
      <c r="M152" s="1"/>
    </row>
    <row r="153" ht="15.75" customHeight="1">
      <c r="A153" s="1" t="s">
        <v>45</v>
      </c>
      <c r="B153" s="38">
        <v>300.0</v>
      </c>
      <c r="C153" s="1" t="s">
        <v>62</v>
      </c>
      <c r="D153" s="1" t="str">
        <f t="array" ref="D153">INDEX(Rent!M:N,MATCH(C153,Rent!M:M,0),2)</f>
        <v>New York City</v>
      </c>
      <c r="E153" s="1"/>
      <c r="F153" s="1"/>
      <c r="G153" s="1"/>
      <c r="H153" s="1"/>
      <c r="I153" s="1"/>
      <c r="J153" s="1"/>
      <c r="K153" s="1"/>
      <c r="L153" s="1"/>
      <c r="M153" s="1"/>
    </row>
    <row r="154" ht="15.75" customHeight="1">
      <c r="A154" s="1" t="s">
        <v>46</v>
      </c>
      <c r="B154" s="38">
        <v>180.0</v>
      </c>
      <c r="C154" s="1" t="s">
        <v>62</v>
      </c>
      <c r="D154" s="1" t="str">
        <f t="array" ref="D154">INDEX(Rent!M:N,MATCH(C154,Rent!M:M,0),2)</f>
        <v>New York City</v>
      </c>
      <c r="E154" s="1"/>
      <c r="F154" s="1"/>
      <c r="G154" s="1"/>
      <c r="H154" s="1"/>
      <c r="I154" s="1"/>
      <c r="J154" s="1"/>
      <c r="K154" s="1"/>
      <c r="L154" s="1"/>
      <c r="M154" s="1"/>
    </row>
    <row r="155" ht="15.75" customHeight="1">
      <c r="A155" s="1" t="s">
        <v>47</v>
      </c>
      <c r="B155" s="38">
        <v>650.0</v>
      </c>
      <c r="C155" s="1" t="s">
        <v>62</v>
      </c>
      <c r="D155" s="1" t="str">
        <f t="array" ref="D155">INDEX(Rent!M:N,MATCH(C155,Rent!M:M,0),2)</f>
        <v>New York City</v>
      </c>
      <c r="E155" s="1"/>
      <c r="F155" s="1"/>
      <c r="G155" s="1"/>
      <c r="H155" s="1"/>
      <c r="I155" s="1"/>
      <c r="J155" s="1"/>
      <c r="K155" s="1"/>
      <c r="L155" s="1"/>
      <c r="M155" s="1"/>
    </row>
    <row r="156" ht="15.75" customHeight="1">
      <c r="A156" s="1" t="s">
        <v>25</v>
      </c>
      <c r="B156" s="38">
        <v>0.0</v>
      </c>
      <c r="C156" s="1" t="s">
        <v>16</v>
      </c>
      <c r="D156" s="1" t="str">
        <f t="array" ref="D156">INDEX(Rent!M:N,MATCH(C156,Rent!M:M,0),2)</f>
        <v>New York City</v>
      </c>
      <c r="E156" s="1"/>
      <c r="F156" s="1"/>
      <c r="G156" s="1"/>
      <c r="H156" s="1"/>
      <c r="I156" s="1"/>
      <c r="J156" s="1"/>
      <c r="K156" s="1"/>
      <c r="L156" s="1"/>
      <c r="M156" s="1"/>
    </row>
    <row r="157" ht="15.75" customHeight="1">
      <c r="A157" s="1" t="s">
        <v>26</v>
      </c>
      <c r="B157" s="38">
        <v>850.0</v>
      </c>
      <c r="C157" s="1" t="s">
        <v>16</v>
      </c>
      <c r="D157" s="1" t="str">
        <f t="array" ref="D157">INDEX(Rent!M:N,MATCH(C157,Rent!M:M,0),2)</f>
        <v>New York City</v>
      </c>
      <c r="E157" s="1"/>
      <c r="F157" s="1"/>
      <c r="G157" s="1"/>
      <c r="H157" s="1"/>
      <c r="I157" s="1"/>
      <c r="J157" s="1"/>
      <c r="K157" s="1"/>
      <c r="L157" s="1"/>
      <c r="M157" s="1"/>
    </row>
    <row r="158" ht="15.75" customHeight="1">
      <c r="A158" s="1" t="s">
        <v>27</v>
      </c>
      <c r="B158" s="38">
        <v>180.0</v>
      </c>
      <c r="C158" s="1" t="s">
        <v>16</v>
      </c>
      <c r="D158" s="1" t="str">
        <f t="array" ref="D158">INDEX(Rent!M:N,MATCH(C158,Rent!M:M,0),2)</f>
        <v>New York City</v>
      </c>
      <c r="E158" s="1"/>
      <c r="F158" s="1"/>
      <c r="G158" s="1"/>
      <c r="H158" s="1"/>
      <c r="I158" s="1"/>
      <c r="J158" s="1"/>
      <c r="K158" s="1"/>
      <c r="L158" s="1"/>
      <c r="M158" s="1"/>
    </row>
    <row r="159" ht="15.75" customHeight="1">
      <c r="A159" s="1" t="s">
        <v>28</v>
      </c>
      <c r="B159" s="38">
        <v>140.0</v>
      </c>
      <c r="C159" s="1" t="s">
        <v>16</v>
      </c>
      <c r="D159" s="1" t="str">
        <f t="array" ref="D159">INDEX(Rent!M:N,MATCH(C159,Rent!M:M,0),2)</f>
        <v>New York City</v>
      </c>
      <c r="E159" s="1"/>
      <c r="F159" s="1"/>
      <c r="G159" s="1"/>
      <c r="H159" s="1"/>
      <c r="I159" s="1"/>
      <c r="J159" s="1"/>
      <c r="K159" s="1"/>
      <c r="L159" s="1"/>
      <c r="M159" s="1"/>
    </row>
    <row r="160" ht="15.75" customHeight="1">
      <c r="A160" s="1" t="s">
        <v>29</v>
      </c>
      <c r="B160" s="38">
        <v>70.0</v>
      </c>
      <c r="C160" s="1" t="s">
        <v>16</v>
      </c>
      <c r="D160" s="1" t="str">
        <f t="array" ref="D160">INDEX(Rent!M:N,MATCH(C160,Rent!M:M,0),2)</f>
        <v>New York City</v>
      </c>
      <c r="E160" s="1"/>
      <c r="F160" s="1"/>
      <c r="G160" s="1"/>
      <c r="H160" s="1"/>
      <c r="I160" s="1"/>
      <c r="J160" s="1"/>
      <c r="K160" s="1"/>
      <c r="L160" s="1"/>
      <c r="M160" s="1"/>
    </row>
    <row r="161" ht="15.75" customHeight="1">
      <c r="A161" s="1" t="s">
        <v>30</v>
      </c>
      <c r="B161" s="38">
        <v>60.0</v>
      </c>
      <c r="C161" s="1" t="s">
        <v>16</v>
      </c>
      <c r="D161" s="1" t="str">
        <f t="array" ref="D161">INDEX(Rent!M:N,MATCH(C161,Rent!M:M,0),2)</f>
        <v>New York City</v>
      </c>
      <c r="E161" s="1"/>
      <c r="F161" s="1"/>
      <c r="G161" s="1"/>
      <c r="H161" s="1"/>
      <c r="I161" s="1"/>
      <c r="J161" s="1"/>
      <c r="K161" s="1"/>
      <c r="L161" s="1"/>
      <c r="M161" s="1"/>
    </row>
    <row r="162" ht="15.75" customHeight="1">
      <c r="A162" s="1" t="s">
        <v>31</v>
      </c>
      <c r="B162" s="38">
        <v>0.0</v>
      </c>
      <c r="C162" s="1" t="s">
        <v>16</v>
      </c>
      <c r="D162" s="1" t="str">
        <f t="array" ref="D162">INDEX(Rent!M:N,MATCH(C162,Rent!M:M,0),2)</f>
        <v>New York City</v>
      </c>
      <c r="E162" s="1"/>
      <c r="F162" s="1"/>
      <c r="G162" s="1"/>
      <c r="H162" s="1"/>
      <c r="I162" s="1"/>
      <c r="J162" s="1"/>
      <c r="K162" s="1"/>
      <c r="L162" s="1"/>
      <c r="M162" s="1"/>
    </row>
    <row r="163" ht="15.75" customHeight="1">
      <c r="A163" s="1" t="s">
        <v>32</v>
      </c>
      <c r="B163" s="38">
        <v>80.0</v>
      </c>
      <c r="C163" s="1" t="s">
        <v>16</v>
      </c>
      <c r="D163" s="1" t="str">
        <f t="array" ref="D163">INDEX(Rent!M:N,MATCH(C163,Rent!M:M,0),2)</f>
        <v>New York City</v>
      </c>
      <c r="E163" s="1"/>
      <c r="F163" s="1"/>
      <c r="G163" s="1"/>
      <c r="H163" s="1"/>
      <c r="I163" s="1"/>
      <c r="J163" s="1"/>
      <c r="K163" s="1"/>
      <c r="L163" s="1"/>
      <c r="M163" s="1"/>
    </row>
    <row r="164" ht="15.75" customHeight="1">
      <c r="A164" s="1" t="s">
        <v>33</v>
      </c>
      <c r="B164" s="38">
        <v>100.0</v>
      </c>
      <c r="C164" s="1" t="s">
        <v>16</v>
      </c>
      <c r="D164" s="1" t="str">
        <f t="array" ref="D164">INDEX(Rent!M:N,MATCH(C164,Rent!M:M,0),2)</f>
        <v>New York City</v>
      </c>
      <c r="E164" s="1"/>
      <c r="F164" s="1"/>
      <c r="G164" s="1"/>
      <c r="H164" s="1"/>
      <c r="I164" s="1"/>
      <c r="J164" s="1"/>
      <c r="K164" s="1"/>
      <c r="L164" s="1"/>
      <c r="M164" s="1"/>
    </row>
    <row r="165" ht="15.75" customHeight="1">
      <c r="A165" s="1" t="s">
        <v>34</v>
      </c>
      <c r="B165" s="38">
        <v>100.0</v>
      </c>
      <c r="C165" s="1" t="s">
        <v>16</v>
      </c>
      <c r="D165" s="1" t="str">
        <f t="array" ref="D165">INDEX(Rent!M:N,MATCH(C165,Rent!M:M,0),2)</f>
        <v>New York City</v>
      </c>
      <c r="E165" s="1"/>
      <c r="F165" s="1"/>
      <c r="G165" s="1"/>
      <c r="H165" s="1"/>
      <c r="I165" s="1"/>
      <c r="J165" s="1"/>
      <c r="K165" s="1"/>
      <c r="L165" s="1"/>
      <c r="M165" s="1"/>
    </row>
    <row r="166" ht="15.75" customHeight="1">
      <c r="A166" s="1" t="s">
        <v>35</v>
      </c>
      <c r="B166" s="38">
        <v>0.0</v>
      </c>
      <c r="C166" s="1" t="s">
        <v>16</v>
      </c>
      <c r="D166" s="1" t="str">
        <f t="array" ref="D166">INDEX(Rent!M:N,MATCH(C166,Rent!M:M,0),2)</f>
        <v>New York City</v>
      </c>
      <c r="E166" s="1"/>
      <c r="F166" s="1"/>
      <c r="G166" s="1"/>
      <c r="H166" s="1"/>
      <c r="I166" s="1"/>
      <c r="J166" s="1"/>
      <c r="K166" s="1"/>
      <c r="L166" s="1"/>
      <c r="M166" s="1"/>
    </row>
    <row r="167" ht="15.75" customHeight="1">
      <c r="A167" s="1" t="s">
        <v>36</v>
      </c>
      <c r="B167" s="38">
        <v>0.0</v>
      </c>
      <c r="C167" s="1" t="s">
        <v>16</v>
      </c>
      <c r="D167" s="1" t="str">
        <f t="array" ref="D167">INDEX(Rent!M:N,MATCH(C167,Rent!M:M,0),2)</f>
        <v>New York City</v>
      </c>
      <c r="E167" s="1"/>
      <c r="F167" s="1"/>
      <c r="G167" s="1"/>
      <c r="H167" s="1"/>
      <c r="I167" s="1"/>
      <c r="J167" s="1"/>
      <c r="K167" s="1"/>
      <c r="L167" s="1"/>
      <c r="M167" s="1"/>
    </row>
    <row r="168" ht="15.75" customHeight="1">
      <c r="A168" s="1" t="s">
        <v>37</v>
      </c>
      <c r="B168" s="38">
        <v>1800.0</v>
      </c>
      <c r="C168" s="1" t="s">
        <v>16</v>
      </c>
      <c r="D168" s="1" t="str">
        <f t="array" ref="D168">INDEX(Rent!M:N,MATCH(C168,Rent!M:M,0),2)</f>
        <v>New York City</v>
      </c>
      <c r="E168" s="1"/>
      <c r="F168" s="1"/>
      <c r="G168" s="1"/>
      <c r="H168" s="1"/>
      <c r="I168" s="1"/>
      <c r="J168" s="1"/>
      <c r="K168" s="1"/>
      <c r="L168" s="1"/>
      <c r="M168" s="1"/>
    </row>
    <row r="169" ht="15.75" customHeight="1">
      <c r="A169" s="1" t="s">
        <v>38</v>
      </c>
      <c r="B169" s="38">
        <v>50.0</v>
      </c>
      <c r="C169" s="1" t="s">
        <v>16</v>
      </c>
      <c r="D169" s="1" t="str">
        <f t="array" ref="D169">INDEX(Rent!M:N,MATCH(C169,Rent!M:M,0),2)</f>
        <v>New York City</v>
      </c>
      <c r="E169" s="1"/>
      <c r="F169" s="1"/>
      <c r="G169" s="1"/>
      <c r="H169" s="1"/>
      <c r="I169" s="1"/>
      <c r="J169" s="1"/>
      <c r="K169" s="1"/>
      <c r="L169" s="1"/>
      <c r="M169" s="1"/>
    </row>
    <row r="170" ht="15.75" customHeight="1">
      <c r="A170" s="1" t="s">
        <v>39</v>
      </c>
      <c r="B170" s="38">
        <v>57.0</v>
      </c>
      <c r="C170" s="1" t="s">
        <v>16</v>
      </c>
      <c r="D170" s="1" t="str">
        <f t="array" ref="D170">INDEX(Rent!M:N,MATCH(C170,Rent!M:M,0),2)</f>
        <v>New York City</v>
      </c>
      <c r="E170" s="1"/>
      <c r="F170" s="1"/>
      <c r="G170" s="1"/>
      <c r="H170" s="1"/>
      <c r="I170" s="1"/>
      <c r="J170" s="1"/>
      <c r="K170" s="1"/>
      <c r="L170" s="1"/>
      <c r="M170" s="1"/>
    </row>
    <row r="171" ht="15.75" customHeight="1">
      <c r="A171" s="1" t="s">
        <v>40</v>
      </c>
      <c r="B171" s="38">
        <v>250.0</v>
      </c>
      <c r="C171" s="1" t="s">
        <v>16</v>
      </c>
      <c r="D171" s="1" t="str">
        <f t="array" ref="D171">INDEX(Rent!M:N,MATCH(C171,Rent!M:M,0),2)</f>
        <v>New York City</v>
      </c>
      <c r="E171" s="1"/>
      <c r="F171" s="1"/>
      <c r="G171" s="1"/>
      <c r="H171" s="1"/>
      <c r="I171" s="1"/>
      <c r="J171" s="1"/>
      <c r="K171" s="1"/>
      <c r="L171" s="1"/>
      <c r="M171" s="1"/>
    </row>
    <row r="172" ht="15.75" customHeight="1">
      <c r="A172" s="1" t="s">
        <v>42</v>
      </c>
      <c r="B172" s="38">
        <v>40.0</v>
      </c>
      <c r="C172" s="1" t="s">
        <v>16</v>
      </c>
      <c r="D172" s="1" t="str">
        <f t="array" ref="D172">INDEX(Rent!M:N,MATCH(C172,Rent!M:M,0),2)</f>
        <v>New York City</v>
      </c>
      <c r="E172" s="1"/>
      <c r="F172" s="1"/>
      <c r="G172" s="1"/>
      <c r="H172" s="1"/>
      <c r="I172" s="1"/>
      <c r="J172" s="1"/>
      <c r="K172" s="1"/>
      <c r="L172" s="1"/>
      <c r="M172" s="1"/>
    </row>
    <row r="173" ht="15.75" customHeight="1">
      <c r="A173" s="1" t="s">
        <v>43</v>
      </c>
      <c r="B173" s="38">
        <v>400.0</v>
      </c>
      <c r="C173" s="1" t="s">
        <v>16</v>
      </c>
      <c r="D173" s="1" t="str">
        <f t="array" ref="D173">INDEX(Rent!M:N,MATCH(C173,Rent!M:M,0),2)</f>
        <v>New York City</v>
      </c>
      <c r="E173" s="1"/>
      <c r="F173" s="1"/>
      <c r="G173" s="1"/>
      <c r="H173" s="1"/>
      <c r="I173" s="1"/>
      <c r="J173" s="1"/>
      <c r="K173" s="1"/>
      <c r="L173" s="1"/>
      <c r="M173" s="1"/>
    </row>
    <row r="174" ht="15.75" customHeight="1">
      <c r="A174" s="1" t="s">
        <v>44</v>
      </c>
      <c r="B174" s="38">
        <v>150.0</v>
      </c>
      <c r="C174" s="1" t="s">
        <v>16</v>
      </c>
      <c r="D174" s="1" t="str">
        <f t="array" ref="D174">INDEX(Rent!M:N,MATCH(C174,Rent!M:M,0),2)</f>
        <v>New York City</v>
      </c>
      <c r="E174" s="1"/>
      <c r="F174" s="1"/>
      <c r="G174" s="1"/>
      <c r="H174" s="1"/>
      <c r="I174" s="1"/>
      <c r="J174" s="1"/>
      <c r="K174" s="1"/>
      <c r="L174" s="1"/>
      <c r="M174" s="1"/>
    </row>
    <row r="175" ht="15.75" customHeight="1">
      <c r="A175" s="1" t="s">
        <v>45</v>
      </c>
      <c r="B175" s="38">
        <v>300.0</v>
      </c>
      <c r="C175" s="1" t="s">
        <v>16</v>
      </c>
      <c r="D175" s="1" t="str">
        <f t="array" ref="D175">INDEX(Rent!M:N,MATCH(C175,Rent!M:M,0),2)</f>
        <v>New York City</v>
      </c>
      <c r="E175" s="1"/>
      <c r="F175" s="1"/>
      <c r="G175" s="1"/>
      <c r="H175" s="1"/>
      <c r="I175" s="1"/>
      <c r="J175" s="1"/>
      <c r="K175" s="1"/>
      <c r="L175" s="1"/>
      <c r="M175" s="1"/>
    </row>
    <row r="176" ht="15.75" customHeight="1">
      <c r="A176" s="1" t="s">
        <v>46</v>
      </c>
      <c r="B176" s="38">
        <v>180.0</v>
      </c>
      <c r="C176" s="1" t="s">
        <v>16</v>
      </c>
      <c r="D176" s="1" t="str">
        <f t="array" ref="D176">INDEX(Rent!M:N,MATCH(C176,Rent!M:M,0),2)</f>
        <v>New York City</v>
      </c>
      <c r="E176" s="1"/>
      <c r="F176" s="1"/>
      <c r="G176" s="1"/>
      <c r="H176" s="1"/>
      <c r="I176" s="1"/>
      <c r="J176" s="1"/>
      <c r="K176" s="1"/>
      <c r="L176" s="1"/>
      <c r="M176" s="1"/>
    </row>
    <row r="177" ht="15.75" customHeight="1">
      <c r="A177" s="1" t="s">
        <v>47</v>
      </c>
      <c r="B177" s="38">
        <v>650.0</v>
      </c>
      <c r="C177" s="1" t="s">
        <v>16</v>
      </c>
      <c r="D177" s="1" t="str">
        <f t="array" ref="D177">INDEX(Rent!M:N,MATCH(C177,Rent!M:M,0),2)</f>
        <v>New York City</v>
      </c>
      <c r="E177" s="1"/>
      <c r="F177" s="1"/>
      <c r="G177" s="1"/>
      <c r="H177" s="1"/>
      <c r="I177" s="1"/>
      <c r="J177" s="1"/>
      <c r="K177" s="1"/>
      <c r="L177" s="1"/>
      <c r="M177" s="1"/>
    </row>
    <row r="178" ht="15.75" customHeight="1">
      <c r="A178" s="1" t="s">
        <v>25</v>
      </c>
      <c r="B178" s="38">
        <v>0.0</v>
      </c>
      <c r="C178" s="1" t="s">
        <v>63</v>
      </c>
      <c r="D178" s="1" t="str">
        <f t="array" ref="D178">INDEX(Rent!M:N,MATCH(C178,Rent!M:M,0),2)</f>
        <v>New York City</v>
      </c>
      <c r="E178" s="1"/>
      <c r="F178" s="1"/>
      <c r="G178" s="1"/>
      <c r="H178" s="1"/>
      <c r="I178" s="1"/>
      <c r="J178" s="1"/>
      <c r="K178" s="1"/>
      <c r="L178" s="1"/>
      <c r="M178" s="1"/>
    </row>
    <row r="179" ht="15.75" customHeight="1">
      <c r="A179" s="1" t="s">
        <v>26</v>
      </c>
      <c r="B179" s="38">
        <v>850.0</v>
      </c>
      <c r="C179" s="1" t="s">
        <v>63</v>
      </c>
      <c r="D179" s="1" t="str">
        <f t="array" ref="D179">INDEX(Rent!M:N,MATCH(C179,Rent!M:M,0),2)</f>
        <v>New York City</v>
      </c>
      <c r="E179" s="1"/>
      <c r="F179" s="1"/>
      <c r="G179" s="1"/>
      <c r="H179" s="1"/>
      <c r="I179" s="1"/>
      <c r="J179" s="1"/>
      <c r="K179" s="1"/>
      <c r="L179" s="1"/>
      <c r="M179" s="1"/>
    </row>
    <row r="180" ht="15.75" customHeight="1">
      <c r="A180" s="1" t="s">
        <v>27</v>
      </c>
      <c r="B180" s="38">
        <v>150.0</v>
      </c>
      <c r="C180" s="1" t="s">
        <v>63</v>
      </c>
      <c r="D180" s="1" t="str">
        <f t="array" ref="D180">INDEX(Rent!M:N,MATCH(C180,Rent!M:M,0),2)</f>
        <v>New York City</v>
      </c>
      <c r="E180" s="1"/>
      <c r="F180" s="1"/>
      <c r="G180" s="1"/>
      <c r="H180" s="1"/>
      <c r="I180" s="1"/>
      <c r="J180" s="1"/>
      <c r="K180" s="1"/>
      <c r="L180" s="1"/>
      <c r="M180" s="1"/>
    </row>
    <row r="181" ht="15.75" customHeight="1">
      <c r="A181" s="1" t="s">
        <v>28</v>
      </c>
      <c r="B181" s="38">
        <v>140.0</v>
      </c>
      <c r="C181" s="1" t="s">
        <v>63</v>
      </c>
      <c r="D181" s="1" t="str">
        <f t="array" ref="D181">INDEX(Rent!M:N,MATCH(C181,Rent!M:M,0),2)</f>
        <v>New York City</v>
      </c>
      <c r="E181" s="1"/>
      <c r="F181" s="1"/>
      <c r="G181" s="1"/>
      <c r="H181" s="1"/>
      <c r="I181" s="1"/>
      <c r="J181" s="1"/>
      <c r="K181" s="1"/>
      <c r="L181" s="1"/>
      <c r="M181" s="1"/>
    </row>
    <row r="182" ht="15.75" customHeight="1">
      <c r="A182" s="1" t="s">
        <v>29</v>
      </c>
      <c r="B182" s="38">
        <v>70.0</v>
      </c>
      <c r="C182" s="1" t="s">
        <v>63</v>
      </c>
      <c r="D182" s="1" t="str">
        <f t="array" ref="D182">INDEX(Rent!M:N,MATCH(C182,Rent!M:M,0),2)</f>
        <v>New York City</v>
      </c>
      <c r="E182" s="1"/>
      <c r="F182" s="1"/>
      <c r="G182" s="1"/>
      <c r="H182" s="1"/>
      <c r="I182" s="1"/>
      <c r="J182" s="1"/>
      <c r="K182" s="1"/>
      <c r="L182" s="1"/>
      <c r="M182" s="1"/>
    </row>
    <row r="183" ht="15.75" customHeight="1">
      <c r="A183" s="1" t="s">
        <v>30</v>
      </c>
      <c r="B183" s="38">
        <v>60.0</v>
      </c>
      <c r="C183" s="1" t="s">
        <v>63</v>
      </c>
      <c r="D183" s="1" t="str">
        <f t="array" ref="D183">INDEX(Rent!M:N,MATCH(C183,Rent!M:M,0),2)</f>
        <v>New York City</v>
      </c>
      <c r="E183" s="1"/>
      <c r="F183" s="1"/>
      <c r="G183" s="1"/>
      <c r="H183" s="1"/>
      <c r="I183" s="1"/>
      <c r="J183" s="1"/>
      <c r="K183" s="1"/>
      <c r="L183" s="1"/>
      <c r="M183" s="1"/>
    </row>
    <row r="184" ht="15.75" customHeight="1">
      <c r="A184" s="1" t="s">
        <v>31</v>
      </c>
      <c r="B184" s="38">
        <v>0.0</v>
      </c>
      <c r="C184" s="1" t="s">
        <v>63</v>
      </c>
      <c r="D184" s="1" t="str">
        <f t="array" ref="D184">INDEX(Rent!M:N,MATCH(C184,Rent!M:M,0),2)</f>
        <v>New York City</v>
      </c>
      <c r="E184" s="1"/>
      <c r="F184" s="1"/>
      <c r="G184" s="1"/>
      <c r="H184" s="1"/>
      <c r="I184" s="1"/>
      <c r="J184" s="1"/>
      <c r="K184" s="1"/>
      <c r="L184" s="1"/>
      <c r="M184" s="1"/>
    </row>
    <row r="185" ht="15.75" customHeight="1">
      <c r="A185" s="1" t="s">
        <v>32</v>
      </c>
      <c r="B185" s="38">
        <v>80.0</v>
      </c>
      <c r="C185" s="1" t="s">
        <v>63</v>
      </c>
      <c r="D185" s="1" t="str">
        <f t="array" ref="D185">INDEX(Rent!M:N,MATCH(C185,Rent!M:M,0),2)</f>
        <v>New York City</v>
      </c>
      <c r="E185" s="1"/>
      <c r="F185" s="1"/>
      <c r="G185" s="1"/>
      <c r="H185" s="1"/>
      <c r="I185" s="1"/>
      <c r="J185" s="1"/>
      <c r="K185" s="1"/>
      <c r="L185" s="1"/>
      <c r="M185" s="1"/>
    </row>
    <row r="186" ht="15.75" customHeight="1">
      <c r="A186" s="1" t="s">
        <v>33</v>
      </c>
      <c r="B186" s="38">
        <v>100.0</v>
      </c>
      <c r="C186" s="1" t="s">
        <v>63</v>
      </c>
      <c r="D186" s="1" t="str">
        <f t="array" ref="D186">INDEX(Rent!M:N,MATCH(C186,Rent!M:M,0),2)</f>
        <v>New York City</v>
      </c>
      <c r="E186" s="1"/>
      <c r="F186" s="1"/>
      <c r="G186" s="1"/>
      <c r="H186" s="1"/>
      <c r="I186" s="1"/>
      <c r="J186" s="1"/>
      <c r="K186" s="1"/>
      <c r="L186" s="1"/>
      <c r="M186" s="1"/>
    </row>
    <row r="187" ht="15.75" customHeight="1">
      <c r="A187" s="1" t="s">
        <v>34</v>
      </c>
      <c r="B187" s="38">
        <v>100.0</v>
      </c>
      <c r="C187" s="1" t="s">
        <v>63</v>
      </c>
      <c r="D187" s="1" t="str">
        <f t="array" ref="D187">INDEX(Rent!M:N,MATCH(C187,Rent!M:M,0),2)</f>
        <v>New York City</v>
      </c>
      <c r="E187" s="1"/>
      <c r="F187" s="1"/>
      <c r="G187" s="1"/>
      <c r="H187" s="1"/>
      <c r="I187" s="1"/>
      <c r="J187" s="1"/>
      <c r="K187" s="1"/>
      <c r="L187" s="1"/>
      <c r="M187" s="1"/>
    </row>
    <row r="188" ht="15.75" customHeight="1">
      <c r="A188" s="1" t="s">
        <v>35</v>
      </c>
      <c r="B188" s="38">
        <v>0.0</v>
      </c>
      <c r="C188" s="1" t="s">
        <v>63</v>
      </c>
      <c r="D188" s="1" t="str">
        <f t="array" ref="D188">INDEX(Rent!M:N,MATCH(C188,Rent!M:M,0),2)</f>
        <v>New York City</v>
      </c>
      <c r="E188" s="1"/>
      <c r="F188" s="1"/>
      <c r="G188" s="1"/>
      <c r="H188" s="1"/>
      <c r="I188" s="1"/>
      <c r="J188" s="1"/>
      <c r="K188" s="1"/>
      <c r="L188" s="1"/>
      <c r="M188" s="1"/>
    </row>
    <row r="189" ht="15.75" customHeight="1">
      <c r="A189" s="1" t="s">
        <v>36</v>
      </c>
      <c r="B189" s="38">
        <v>0.0</v>
      </c>
      <c r="C189" s="1" t="s">
        <v>63</v>
      </c>
      <c r="D189" s="1" t="str">
        <f t="array" ref="D189">INDEX(Rent!M:N,MATCH(C189,Rent!M:M,0),2)</f>
        <v>New York City</v>
      </c>
      <c r="E189" s="1"/>
      <c r="F189" s="1"/>
      <c r="G189" s="1"/>
      <c r="H189" s="1"/>
      <c r="I189" s="1"/>
      <c r="J189" s="1"/>
      <c r="K189" s="1"/>
      <c r="L189" s="1"/>
      <c r="M189" s="1"/>
    </row>
    <row r="190" ht="15.75" customHeight="1">
      <c r="A190" s="1" t="s">
        <v>37</v>
      </c>
      <c r="B190" s="38">
        <v>1800.0</v>
      </c>
      <c r="C190" s="1" t="s">
        <v>63</v>
      </c>
      <c r="D190" s="1" t="str">
        <f t="array" ref="D190">INDEX(Rent!M:N,MATCH(C190,Rent!M:M,0),2)</f>
        <v>New York City</v>
      </c>
      <c r="E190" s="1"/>
      <c r="F190" s="1"/>
      <c r="G190" s="1"/>
      <c r="H190" s="1"/>
      <c r="I190" s="1"/>
      <c r="J190" s="1"/>
      <c r="K190" s="1"/>
      <c r="L190" s="1"/>
      <c r="M190" s="1"/>
    </row>
    <row r="191" ht="15.75" customHeight="1">
      <c r="A191" s="1" t="s">
        <v>38</v>
      </c>
      <c r="B191" s="38">
        <v>50.0</v>
      </c>
      <c r="C191" s="1" t="s">
        <v>63</v>
      </c>
      <c r="D191" s="1" t="str">
        <f t="array" ref="D191">INDEX(Rent!M:N,MATCH(C191,Rent!M:M,0),2)</f>
        <v>New York City</v>
      </c>
      <c r="E191" s="1"/>
      <c r="F191" s="1"/>
      <c r="G191" s="1"/>
      <c r="H191" s="1"/>
      <c r="I191" s="1"/>
      <c r="J191" s="1"/>
      <c r="K191" s="1"/>
      <c r="L191" s="1"/>
      <c r="M191" s="1"/>
    </row>
    <row r="192" ht="15.75" customHeight="1">
      <c r="A192" s="1" t="s">
        <v>39</v>
      </c>
      <c r="B192" s="38">
        <v>57.0</v>
      </c>
      <c r="C192" s="1" t="s">
        <v>63</v>
      </c>
      <c r="D192" s="1" t="str">
        <f t="array" ref="D192">INDEX(Rent!M:N,MATCH(C192,Rent!M:M,0),2)</f>
        <v>New York City</v>
      </c>
      <c r="E192" s="1"/>
      <c r="F192" s="1"/>
      <c r="G192" s="1"/>
      <c r="H192" s="1"/>
      <c r="I192" s="1"/>
      <c r="J192" s="1"/>
      <c r="K192" s="1"/>
      <c r="L192" s="1"/>
      <c r="M192" s="1"/>
    </row>
    <row r="193" ht="15.75" customHeight="1">
      <c r="A193" s="1" t="s">
        <v>40</v>
      </c>
      <c r="B193" s="38">
        <v>280.0</v>
      </c>
      <c r="C193" s="1" t="s">
        <v>63</v>
      </c>
      <c r="D193" s="1" t="str">
        <f t="array" ref="D193">INDEX(Rent!M:N,MATCH(C193,Rent!M:M,0),2)</f>
        <v>New York City</v>
      </c>
      <c r="E193" s="1"/>
      <c r="F193" s="1"/>
      <c r="G193" s="1"/>
      <c r="H193" s="1"/>
      <c r="I193" s="1"/>
      <c r="J193" s="1"/>
      <c r="K193" s="1"/>
      <c r="L193" s="1"/>
      <c r="M193" s="1"/>
    </row>
    <row r="194" ht="15.75" customHeight="1">
      <c r="A194" s="1" t="s">
        <v>42</v>
      </c>
      <c r="B194" s="38">
        <v>40.0</v>
      </c>
      <c r="C194" s="1" t="s">
        <v>63</v>
      </c>
      <c r="D194" s="1" t="str">
        <f t="array" ref="D194">INDEX(Rent!M:N,MATCH(C194,Rent!M:M,0),2)</f>
        <v>New York City</v>
      </c>
      <c r="E194" s="1"/>
      <c r="F194" s="1"/>
      <c r="G194" s="1"/>
      <c r="H194" s="1"/>
      <c r="I194" s="1"/>
      <c r="J194" s="1"/>
      <c r="K194" s="1"/>
      <c r="L194" s="1"/>
      <c r="M194" s="1"/>
    </row>
    <row r="195" ht="15.75" customHeight="1">
      <c r="A195" s="1" t="s">
        <v>43</v>
      </c>
      <c r="B195" s="38">
        <v>400.0</v>
      </c>
      <c r="C195" s="1" t="s">
        <v>63</v>
      </c>
      <c r="D195" s="1" t="str">
        <f t="array" ref="D195">INDEX(Rent!M:N,MATCH(C195,Rent!M:M,0),2)</f>
        <v>New York City</v>
      </c>
      <c r="E195" s="1"/>
      <c r="F195" s="1"/>
      <c r="G195" s="1"/>
      <c r="H195" s="1"/>
      <c r="I195" s="1"/>
      <c r="J195" s="1"/>
      <c r="K195" s="1"/>
      <c r="L195" s="1"/>
      <c r="M195" s="1"/>
    </row>
    <row r="196" ht="15.75" customHeight="1">
      <c r="A196" s="1" t="s">
        <v>44</v>
      </c>
      <c r="B196" s="38">
        <v>150.0</v>
      </c>
      <c r="C196" s="1" t="s">
        <v>63</v>
      </c>
      <c r="D196" s="1" t="str">
        <f t="array" ref="D196">INDEX(Rent!M:N,MATCH(C196,Rent!M:M,0),2)</f>
        <v>New York City</v>
      </c>
      <c r="E196" s="1"/>
      <c r="F196" s="1"/>
      <c r="G196" s="1"/>
      <c r="H196" s="1"/>
      <c r="I196" s="1"/>
      <c r="J196" s="1"/>
      <c r="K196" s="1"/>
      <c r="L196" s="1"/>
      <c r="M196" s="1"/>
    </row>
    <row r="197" ht="15.75" customHeight="1">
      <c r="A197" s="1" t="s">
        <v>45</v>
      </c>
      <c r="B197" s="38">
        <v>300.0</v>
      </c>
      <c r="C197" s="1" t="s">
        <v>63</v>
      </c>
      <c r="D197" s="1" t="str">
        <f t="array" ref="D197">INDEX(Rent!M:N,MATCH(C197,Rent!M:M,0),2)</f>
        <v>New York City</v>
      </c>
      <c r="E197" s="1"/>
      <c r="F197" s="1"/>
      <c r="G197" s="1"/>
      <c r="H197" s="1"/>
      <c r="I197" s="1"/>
      <c r="J197" s="1"/>
      <c r="K197" s="1"/>
      <c r="L197" s="1"/>
      <c r="M197" s="1"/>
    </row>
    <row r="198" ht="15.75" customHeight="1">
      <c r="A198" s="1" t="s">
        <v>46</v>
      </c>
      <c r="B198" s="38">
        <v>180.0</v>
      </c>
      <c r="C198" s="1" t="s">
        <v>63</v>
      </c>
      <c r="D198" s="1" t="str">
        <f t="array" ref="D198">INDEX(Rent!M:N,MATCH(C198,Rent!M:M,0),2)</f>
        <v>New York City</v>
      </c>
      <c r="E198" s="1"/>
      <c r="F198" s="1"/>
      <c r="G198" s="1"/>
      <c r="H198" s="1"/>
      <c r="I198" s="1"/>
      <c r="J198" s="1"/>
      <c r="K198" s="1"/>
      <c r="L198" s="1"/>
      <c r="M198" s="1"/>
    </row>
    <row r="199" ht="15.75" customHeight="1">
      <c r="A199" s="1" t="s">
        <v>47</v>
      </c>
      <c r="B199" s="38">
        <v>650.0</v>
      </c>
      <c r="C199" s="1" t="s">
        <v>63</v>
      </c>
      <c r="D199" s="1" t="str">
        <f t="array" ref="D199">INDEX(Rent!M:N,MATCH(C199,Rent!M:M,0),2)</f>
        <v>New York City</v>
      </c>
      <c r="E199" s="1"/>
      <c r="F199" s="1"/>
      <c r="G199" s="1"/>
      <c r="H199" s="1"/>
      <c r="I199" s="1"/>
      <c r="J199" s="1"/>
      <c r="K199" s="1"/>
      <c r="L199" s="1"/>
      <c r="M199" s="1"/>
    </row>
    <row r="200" ht="15.75" customHeight="1">
      <c r="A200" s="1" t="s">
        <v>25</v>
      </c>
      <c r="B200" s="38">
        <v>85.0</v>
      </c>
      <c r="C200" s="1" t="s">
        <v>64</v>
      </c>
      <c r="D200" s="1" t="str">
        <f t="array" ref="D200">INDEX(Rent!M:N,MATCH(C200,Rent!M:M,0),2)</f>
        <v>Sydney</v>
      </c>
      <c r="E200" s="1"/>
      <c r="F200" s="1"/>
      <c r="G200" s="1"/>
      <c r="H200" s="1"/>
      <c r="I200" s="1"/>
      <c r="J200" s="1"/>
      <c r="K200" s="1"/>
      <c r="L200" s="1"/>
      <c r="M200" s="1"/>
    </row>
    <row r="201" ht="15.75" customHeight="1">
      <c r="A201" s="1" t="s">
        <v>26</v>
      </c>
      <c r="B201" s="38">
        <v>330.0</v>
      </c>
      <c r="C201" s="1" t="s">
        <v>64</v>
      </c>
      <c r="D201" s="1" t="str">
        <f t="array" ref="D201">INDEX(Rent!M:N,MATCH(C201,Rent!M:M,0),2)</f>
        <v>Sydney</v>
      </c>
      <c r="E201" s="1"/>
      <c r="F201" s="1"/>
      <c r="G201" s="1"/>
      <c r="H201" s="1"/>
      <c r="I201" s="1"/>
      <c r="J201" s="1"/>
      <c r="K201" s="1"/>
      <c r="L201" s="1"/>
      <c r="M201" s="1"/>
    </row>
    <row r="202" ht="15.75" customHeight="1">
      <c r="A202" s="1" t="s">
        <v>27</v>
      </c>
      <c r="B202" s="38">
        <v>150.0</v>
      </c>
      <c r="C202" s="1" t="s">
        <v>64</v>
      </c>
      <c r="D202" s="1" t="str">
        <f t="array" ref="D202">INDEX(Rent!M:N,MATCH(C202,Rent!M:M,0),2)</f>
        <v>Sydney</v>
      </c>
      <c r="E202" s="1"/>
      <c r="F202" s="1"/>
      <c r="G202" s="1"/>
      <c r="H202" s="1"/>
      <c r="I202" s="1"/>
      <c r="J202" s="1"/>
      <c r="K202" s="1"/>
      <c r="L202" s="1"/>
      <c r="M202" s="1"/>
    </row>
    <row r="203" ht="15.75" customHeight="1">
      <c r="A203" s="1" t="s">
        <v>28</v>
      </c>
      <c r="B203" s="38">
        <v>120.0</v>
      </c>
      <c r="C203" s="1" t="s">
        <v>64</v>
      </c>
      <c r="D203" s="1" t="str">
        <f t="array" ref="D203">INDEX(Rent!M:N,MATCH(C203,Rent!M:M,0),2)</f>
        <v>Sydney</v>
      </c>
      <c r="E203" s="1"/>
      <c r="F203" s="1"/>
      <c r="G203" s="1"/>
      <c r="H203" s="1"/>
      <c r="I203" s="1"/>
      <c r="J203" s="1"/>
      <c r="K203" s="1"/>
      <c r="L203" s="1"/>
      <c r="M203" s="1"/>
    </row>
    <row r="204" ht="15.75" customHeight="1">
      <c r="A204" s="1" t="s">
        <v>29</v>
      </c>
      <c r="B204" s="38">
        <v>80.0</v>
      </c>
      <c r="C204" s="1" t="s">
        <v>64</v>
      </c>
      <c r="D204" s="1" t="str">
        <f t="array" ref="D204">INDEX(Rent!M:N,MATCH(C204,Rent!M:M,0),2)</f>
        <v>Sydney</v>
      </c>
      <c r="E204" s="1"/>
      <c r="F204" s="1"/>
      <c r="G204" s="1"/>
      <c r="H204" s="1"/>
      <c r="I204" s="1"/>
      <c r="J204" s="1"/>
      <c r="K204" s="1"/>
      <c r="L204" s="1"/>
      <c r="M204" s="1"/>
    </row>
    <row r="205" ht="15.75" customHeight="1">
      <c r="A205" s="1" t="s">
        <v>30</v>
      </c>
      <c r="B205" s="38">
        <v>90.0</v>
      </c>
      <c r="C205" s="1" t="s">
        <v>64</v>
      </c>
      <c r="D205" s="1" t="str">
        <f t="array" ref="D205">INDEX(Rent!M:N,MATCH(C205,Rent!M:M,0),2)</f>
        <v>Sydney</v>
      </c>
      <c r="E205" s="1"/>
      <c r="F205" s="1"/>
      <c r="G205" s="1"/>
      <c r="H205" s="1"/>
      <c r="I205" s="1"/>
      <c r="J205" s="1"/>
      <c r="K205" s="1"/>
      <c r="L205" s="1"/>
      <c r="M205" s="1"/>
    </row>
    <row r="206" ht="15.75" customHeight="1">
      <c r="A206" s="1" t="s">
        <v>31</v>
      </c>
      <c r="B206" s="38">
        <v>50.0</v>
      </c>
      <c r="C206" s="1" t="s">
        <v>64</v>
      </c>
      <c r="D206" s="1" t="str">
        <f t="array" ref="D206">INDEX(Rent!M:N,MATCH(C206,Rent!M:M,0),2)</f>
        <v>Sydney</v>
      </c>
      <c r="E206" s="1"/>
      <c r="F206" s="1"/>
      <c r="G206" s="1"/>
      <c r="H206" s="1"/>
      <c r="I206" s="1"/>
      <c r="J206" s="1"/>
      <c r="K206" s="1"/>
      <c r="L206" s="1"/>
      <c r="M206" s="1"/>
    </row>
    <row r="207" ht="15.75" customHeight="1">
      <c r="A207" s="1" t="s">
        <v>32</v>
      </c>
      <c r="B207" s="38">
        <v>100.0</v>
      </c>
      <c r="C207" s="1" t="s">
        <v>64</v>
      </c>
      <c r="D207" s="1" t="str">
        <f t="array" ref="D207">INDEX(Rent!M:N,MATCH(C207,Rent!M:M,0),2)</f>
        <v>Sydney</v>
      </c>
      <c r="E207" s="1"/>
      <c r="F207" s="1"/>
      <c r="G207" s="1"/>
      <c r="H207" s="1"/>
      <c r="I207" s="1"/>
      <c r="J207" s="1"/>
      <c r="K207" s="1"/>
      <c r="L207" s="1"/>
      <c r="M207" s="1"/>
    </row>
    <row r="208" ht="15.75" customHeight="1">
      <c r="A208" s="1" t="s">
        <v>33</v>
      </c>
      <c r="B208" s="38">
        <v>100.0</v>
      </c>
      <c r="C208" s="1" t="s">
        <v>64</v>
      </c>
      <c r="D208" s="1" t="str">
        <f t="array" ref="D208">INDEX(Rent!M:N,MATCH(C208,Rent!M:M,0),2)</f>
        <v>Sydney</v>
      </c>
      <c r="E208" s="1"/>
      <c r="F208" s="1"/>
      <c r="G208" s="1"/>
      <c r="H208" s="1"/>
      <c r="I208" s="1"/>
      <c r="J208" s="1"/>
      <c r="K208" s="1"/>
      <c r="L208" s="1"/>
      <c r="M208" s="1"/>
    </row>
    <row r="209" ht="15.75" customHeight="1">
      <c r="A209" s="1" t="s">
        <v>34</v>
      </c>
      <c r="B209" s="38">
        <v>120.0</v>
      </c>
      <c r="C209" s="1" t="s">
        <v>64</v>
      </c>
      <c r="D209" s="1" t="str">
        <f t="array" ref="D209">INDEX(Rent!M:N,MATCH(C209,Rent!M:M,0),2)</f>
        <v>Sydney</v>
      </c>
      <c r="E209" s="1"/>
      <c r="F209" s="1"/>
      <c r="G209" s="1"/>
      <c r="H209" s="1"/>
      <c r="I209" s="1"/>
      <c r="J209" s="1"/>
      <c r="K209" s="1"/>
      <c r="L209" s="1"/>
      <c r="M209" s="1"/>
    </row>
    <row r="210" ht="15.75" customHeight="1">
      <c r="A210" s="1" t="s">
        <v>35</v>
      </c>
      <c r="B210" s="38">
        <v>80.0</v>
      </c>
      <c r="C210" s="1" t="s">
        <v>64</v>
      </c>
      <c r="D210" s="1" t="str">
        <f t="array" ref="D210">INDEX(Rent!M:N,MATCH(C210,Rent!M:M,0),2)</f>
        <v>Sydney</v>
      </c>
      <c r="E210" s="1"/>
      <c r="F210" s="1"/>
      <c r="G210" s="1"/>
      <c r="H210" s="1"/>
      <c r="I210" s="1"/>
      <c r="J210" s="1"/>
      <c r="K210" s="1"/>
      <c r="L210" s="1"/>
      <c r="M210" s="1"/>
    </row>
    <row r="211" ht="15.75" customHeight="1">
      <c r="A211" s="1" t="s">
        <v>36</v>
      </c>
      <c r="B211" s="38">
        <v>100.0</v>
      </c>
      <c r="C211" s="1" t="s">
        <v>64</v>
      </c>
      <c r="D211" s="1" t="str">
        <f t="array" ref="D211">INDEX(Rent!M:N,MATCH(C211,Rent!M:M,0),2)</f>
        <v>Sydney</v>
      </c>
      <c r="E211" s="1"/>
      <c r="F211" s="1"/>
      <c r="G211" s="1"/>
      <c r="H211" s="1"/>
      <c r="I211" s="1"/>
      <c r="J211" s="1"/>
      <c r="K211" s="1"/>
      <c r="L211" s="1"/>
      <c r="M211" s="1"/>
    </row>
    <row r="212" ht="15.75" customHeight="1">
      <c r="A212" s="1" t="s">
        <v>37</v>
      </c>
      <c r="B212" s="38">
        <v>2000.0</v>
      </c>
      <c r="C212" s="1" t="s">
        <v>64</v>
      </c>
      <c r="D212" s="1" t="str">
        <f t="array" ref="D212">INDEX(Rent!M:N,MATCH(C212,Rent!M:M,0),2)</f>
        <v>Sydney</v>
      </c>
      <c r="E212" s="1"/>
      <c r="F212" s="1"/>
      <c r="G212" s="1"/>
      <c r="H212" s="1"/>
      <c r="I212" s="1"/>
      <c r="J212" s="1"/>
      <c r="K212" s="1"/>
      <c r="L212" s="1"/>
      <c r="M212" s="1"/>
    </row>
    <row r="213" ht="15.75" customHeight="1">
      <c r="A213" s="1" t="s">
        <v>38</v>
      </c>
      <c r="B213" s="38">
        <v>70.0</v>
      </c>
      <c r="C213" s="1" t="s">
        <v>64</v>
      </c>
      <c r="D213" s="1" t="str">
        <f t="array" ref="D213">INDEX(Rent!M:N,MATCH(C213,Rent!M:M,0),2)</f>
        <v>Sydney</v>
      </c>
      <c r="E213" s="1"/>
      <c r="F213" s="1"/>
      <c r="G213" s="1"/>
      <c r="H213" s="1"/>
      <c r="I213" s="1"/>
      <c r="J213" s="1"/>
      <c r="K213" s="1"/>
      <c r="L213" s="1"/>
      <c r="M213" s="1"/>
    </row>
    <row r="214" ht="15.75" customHeight="1">
      <c r="A214" s="1" t="s">
        <v>39</v>
      </c>
      <c r="B214" s="38">
        <v>50.0</v>
      </c>
      <c r="C214" s="1" t="s">
        <v>64</v>
      </c>
      <c r="D214" s="1" t="str">
        <f t="array" ref="D214">INDEX(Rent!M:N,MATCH(C214,Rent!M:M,0),2)</f>
        <v>Sydney</v>
      </c>
      <c r="E214" s="1"/>
      <c r="F214" s="1"/>
      <c r="G214" s="1"/>
      <c r="H214" s="1"/>
      <c r="I214" s="1"/>
      <c r="J214" s="1"/>
      <c r="K214" s="1"/>
      <c r="L214" s="1"/>
      <c r="M214" s="1"/>
    </row>
    <row r="215" ht="15.75" customHeight="1">
      <c r="A215" s="1" t="s">
        <v>40</v>
      </c>
      <c r="B215" s="38">
        <v>380.0</v>
      </c>
      <c r="C215" s="1" t="s">
        <v>64</v>
      </c>
      <c r="D215" s="1" t="str">
        <f t="array" ref="D215">INDEX(Rent!M:N,MATCH(C215,Rent!M:M,0),2)</f>
        <v>Sydney</v>
      </c>
      <c r="E215" s="1"/>
      <c r="F215" s="1"/>
      <c r="G215" s="1"/>
      <c r="H215" s="1"/>
      <c r="I215" s="1"/>
      <c r="J215" s="1"/>
      <c r="K215" s="1"/>
      <c r="L215" s="1"/>
      <c r="M215" s="1"/>
    </row>
    <row r="216" ht="15.75" customHeight="1">
      <c r="A216" s="1" t="s">
        <v>42</v>
      </c>
      <c r="B216" s="38">
        <v>50.0</v>
      </c>
      <c r="C216" s="1" t="s">
        <v>64</v>
      </c>
      <c r="D216" s="1" t="str">
        <f t="array" ref="D216">INDEX(Rent!M:N,MATCH(C216,Rent!M:M,0),2)</f>
        <v>Sydney</v>
      </c>
      <c r="E216" s="1"/>
      <c r="F216" s="1"/>
      <c r="G216" s="1"/>
      <c r="H216" s="1"/>
      <c r="I216" s="1"/>
      <c r="J216" s="1"/>
      <c r="K216" s="1"/>
      <c r="L216" s="1"/>
      <c r="M216" s="1"/>
    </row>
    <row r="217" ht="15.75" customHeight="1">
      <c r="A217" s="1" t="s">
        <v>43</v>
      </c>
      <c r="B217" s="38">
        <v>300.0</v>
      </c>
      <c r="C217" s="1" t="s">
        <v>64</v>
      </c>
      <c r="D217" s="1" t="str">
        <f t="array" ref="D217">INDEX(Rent!M:N,MATCH(C217,Rent!M:M,0),2)</f>
        <v>Sydney</v>
      </c>
      <c r="E217" s="1"/>
      <c r="F217" s="1"/>
      <c r="G217" s="1"/>
      <c r="H217" s="1"/>
      <c r="I217" s="1"/>
      <c r="J217" s="1"/>
      <c r="K217" s="1"/>
      <c r="L217" s="1"/>
      <c r="M217" s="1"/>
    </row>
    <row r="218" ht="15.75" customHeight="1">
      <c r="A218" s="1" t="s">
        <v>44</v>
      </c>
      <c r="B218" s="38">
        <v>150.0</v>
      </c>
      <c r="C218" s="1" t="s">
        <v>64</v>
      </c>
      <c r="D218" s="1" t="str">
        <f t="array" ref="D218">INDEX(Rent!M:N,MATCH(C218,Rent!M:M,0),2)</f>
        <v>Sydney</v>
      </c>
      <c r="E218" s="1"/>
      <c r="F218" s="1"/>
      <c r="G218" s="1"/>
      <c r="H218" s="1"/>
      <c r="I218" s="1"/>
      <c r="J218" s="1"/>
      <c r="K218" s="1"/>
      <c r="L218" s="1"/>
      <c r="M218" s="1"/>
    </row>
    <row r="219" ht="15.75" customHeight="1">
      <c r="A219" s="1" t="s">
        <v>45</v>
      </c>
      <c r="B219" s="38">
        <v>320.0</v>
      </c>
      <c r="C219" s="1" t="s">
        <v>64</v>
      </c>
      <c r="D219" s="1" t="str">
        <f t="array" ref="D219">INDEX(Rent!M:N,MATCH(C219,Rent!M:M,0),2)</f>
        <v>Sydney</v>
      </c>
      <c r="E219" s="1"/>
      <c r="F219" s="1"/>
      <c r="G219" s="1"/>
      <c r="H219" s="1"/>
      <c r="I219" s="1"/>
      <c r="J219" s="1"/>
      <c r="K219" s="1"/>
      <c r="L219" s="1"/>
      <c r="M219" s="1"/>
    </row>
    <row r="220" ht="15.75" customHeight="1">
      <c r="A220" s="1" t="s">
        <v>46</v>
      </c>
      <c r="B220" s="38">
        <v>200.0</v>
      </c>
      <c r="C220" s="1" t="s">
        <v>64</v>
      </c>
      <c r="D220" s="1" t="str">
        <f t="array" ref="D220">INDEX(Rent!M:N,MATCH(C220,Rent!M:M,0),2)</f>
        <v>Sydney</v>
      </c>
      <c r="E220" s="1"/>
      <c r="F220" s="1"/>
      <c r="G220" s="1"/>
      <c r="H220" s="1"/>
      <c r="I220" s="1"/>
      <c r="J220" s="1"/>
      <c r="K220" s="1"/>
      <c r="L220" s="1"/>
      <c r="M220" s="1"/>
    </row>
    <row r="221" ht="15.75" customHeight="1">
      <c r="A221" s="1" t="s">
        <v>47</v>
      </c>
      <c r="B221" s="38">
        <v>800.0</v>
      </c>
      <c r="C221" s="1" t="s">
        <v>64</v>
      </c>
      <c r="D221" s="1" t="str">
        <f t="array" ref="D221">INDEX(Rent!M:N,MATCH(C221,Rent!M:M,0),2)</f>
        <v>Sydney</v>
      </c>
      <c r="E221" s="1"/>
      <c r="F221" s="1"/>
      <c r="G221" s="1"/>
      <c r="H221" s="1"/>
      <c r="I221" s="1"/>
      <c r="J221" s="1"/>
      <c r="K221" s="1"/>
      <c r="L221" s="1"/>
      <c r="M221" s="1"/>
    </row>
    <row r="222" ht="15.75" customHeight="1">
      <c r="A222" s="1" t="s">
        <v>25</v>
      </c>
      <c r="B222" s="38">
        <v>85.0</v>
      </c>
      <c r="C222" s="1" t="s">
        <v>18</v>
      </c>
      <c r="D222" s="1" t="str">
        <f t="array" ref="D222">INDEX(Rent!M:N,MATCH(C222,Rent!M:M,0),2)</f>
        <v>Sydney</v>
      </c>
      <c r="E222" s="1"/>
      <c r="F222" s="1"/>
      <c r="G222" s="1"/>
      <c r="H222" s="1"/>
      <c r="I222" s="1"/>
      <c r="J222" s="1"/>
      <c r="K222" s="1"/>
      <c r="L222" s="1"/>
      <c r="M222" s="1"/>
    </row>
    <row r="223" ht="15.75" customHeight="1">
      <c r="A223" s="1" t="s">
        <v>26</v>
      </c>
      <c r="B223" s="38">
        <v>330.0</v>
      </c>
      <c r="C223" s="1" t="s">
        <v>18</v>
      </c>
      <c r="D223" s="1" t="str">
        <f t="array" ref="D223">INDEX(Rent!M:N,MATCH(C223,Rent!M:M,0),2)</f>
        <v>Sydney</v>
      </c>
      <c r="E223" s="1"/>
      <c r="F223" s="1"/>
      <c r="G223" s="1"/>
      <c r="H223" s="1"/>
      <c r="I223" s="1"/>
      <c r="J223" s="1"/>
      <c r="K223" s="1"/>
      <c r="L223" s="1"/>
      <c r="M223" s="1"/>
    </row>
    <row r="224" ht="15.75" customHeight="1">
      <c r="A224" s="1" t="s">
        <v>27</v>
      </c>
      <c r="B224" s="38">
        <v>150.0</v>
      </c>
      <c r="C224" s="1" t="s">
        <v>18</v>
      </c>
      <c r="D224" s="1" t="str">
        <f t="array" ref="D224">INDEX(Rent!M:N,MATCH(C224,Rent!M:M,0),2)</f>
        <v>Sydney</v>
      </c>
      <c r="E224" s="1"/>
      <c r="F224" s="1"/>
      <c r="G224" s="1"/>
      <c r="H224" s="1"/>
      <c r="I224" s="1"/>
      <c r="J224" s="1"/>
      <c r="K224" s="1"/>
      <c r="L224" s="1"/>
      <c r="M224" s="1"/>
    </row>
    <row r="225" ht="15.75" customHeight="1">
      <c r="A225" s="1" t="s">
        <v>28</v>
      </c>
      <c r="B225" s="38">
        <v>120.0</v>
      </c>
      <c r="C225" s="1" t="s">
        <v>18</v>
      </c>
      <c r="D225" s="1" t="str">
        <f t="array" ref="D225">INDEX(Rent!M:N,MATCH(C225,Rent!M:M,0),2)</f>
        <v>Sydney</v>
      </c>
      <c r="E225" s="1"/>
      <c r="F225" s="1"/>
      <c r="G225" s="1"/>
      <c r="H225" s="1"/>
      <c r="I225" s="1"/>
      <c r="J225" s="1"/>
      <c r="K225" s="1"/>
      <c r="L225" s="1"/>
      <c r="M225" s="1"/>
    </row>
    <row r="226" ht="15.75" customHeight="1">
      <c r="A226" s="1" t="s">
        <v>29</v>
      </c>
      <c r="B226" s="38">
        <v>100.0</v>
      </c>
      <c r="C226" s="1" t="s">
        <v>18</v>
      </c>
      <c r="D226" s="1" t="str">
        <f t="array" ref="D226">INDEX(Rent!M:N,MATCH(C226,Rent!M:M,0),2)</f>
        <v>Sydney</v>
      </c>
      <c r="E226" s="1"/>
      <c r="F226" s="1"/>
      <c r="G226" s="1"/>
      <c r="H226" s="1"/>
      <c r="I226" s="1"/>
      <c r="J226" s="1"/>
      <c r="K226" s="1"/>
      <c r="L226" s="1"/>
      <c r="M226" s="1"/>
    </row>
    <row r="227" ht="15.75" customHeight="1">
      <c r="A227" s="1" t="s">
        <v>30</v>
      </c>
      <c r="B227" s="38">
        <v>90.0</v>
      </c>
      <c r="C227" s="1" t="s">
        <v>18</v>
      </c>
      <c r="D227" s="1" t="str">
        <f t="array" ref="D227">INDEX(Rent!M:N,MATCH(C227,Rent!M:M,0),2)</f>
        <v>Sydney</v>
      </c>
      <c r="E227" s="1"/>
      <c r="F227" s="1"/>
      <c r="G227" s="1"/>
      <c r="H227" s="1"/>
      <c r="I227" s="1"/>
      <c r="J227" s="1"/>
      <c r="K227" s="1"/>
      <c r="L227" s="1"/>
      <c r="M227" s="1"/>
    </row>
    <row r="228" ht="15.75" customHeight="1">
      <c r="A228" s="1" t="s">
        <v>31</v>
      </c>
      <c r="B228" s="38">
        <v>50.0</v>
      </c>
      <c r="C228" s="1" t="s">
        <v>18</v>
      </c>
      <c r="D228" s="1" t="str">
        <f t="array" ref="D228">INDEX(Rent!M:N,MATCH(C228,Rent!M:M,0),2)</f>
        <v>Sydney</v>
      </c>
      <c r="E228" s="1"/>
      <c r="F228" s="1"/>
      <c r="G228" s="1"/>
      <c r="H228" s="1"/>
      <c r="I228" s="1"/>
      <c r="J228" s="1"/>
      <c r="K228" s="1"/>
      <c r="L228" s="1"/>
      <c r="M228" s="1"/>
    </row>
    <row r="229" ht="15.75" customHeight="1">
      <c r="A229" s="1" t="s">
        <v>32</v>
      </c>
      <c r="B229" s="38">
        <v>100.0</v>
      </c>
      <c r="C229" s="1" t="s">
        <v>18</v>
      </c>
      <c r="D229" s="1" t="str">
        <f t="array" ref="D229">INDEX(Rent!M:N,MATCH(C229,Rent!M:M,0),2)</f>
        <v>Sydney</v>
      </c>
      <c r="E229" s="1"/>
      <c r="F229" s="1"/>
      <c r="G229" s="1"/>
      <c r="H229" s="1"/>
      <c r="I229" s="1"/>
      <c r="J229" s="1"/>
      <c r="K229" s="1"/>
      <c r="L229" s="1"/>
      <c r="M229" s="1"/>
    </row>
    <row r="230" ht="15.75" customHeight="1">
      <c r="A230" s="1" t="s">
        <v>33</v>
      </c>
      <c r="B230" s="38">
        <v>100.0</v>
      </c>
      <c r="C230" s="1" t="s">
        <v>18</v>
      </c>
      <c r="D230" s="1" t="str">
        <f t="array" ref="D230">INDEX(Rent!M:N,MATCH(C230,Rent!M:M,0),2)</f>
        <v>Sydney</v>
      </c>
      <c r="E230" s="1"/>
      <c r="F230" s="1"/>
      <c r="G230" s="1"/>
      <c r="H230" s="1"/>
      <c r="I230" s="1"/>
      <c r="J230" s="1"/>
      <c r="K230" s="1"/>
      <c r="L230" s="1"/>
      <c r="M230" s="1"/>
    </row>
    <row r="231" ht="15.75" customHeight="1">
      <c r="A231" s="1" t="s">
        <v>34</v>
      </c>
      <c r="B231" s="38">
        <v>50.0</v>
      </c>
      <c r="C231" s="1" t="s">
        <v>18</v>
      </c>
      <c r="D231" s="1" t="str">
        <f t="array" ref="D231">INDEX(Rent!M:N,MATCH(C231,Rent!M:M,0),2)</f>
        <v>Sydney</v>
      </c>
      <c r="E231" s="1"/>
      <c r="F231" s="1"/>
      <c r="G231" s="1"/>
      <c r="H231" s="1"/>
      <c r="I231" s="1"/>
      <c r="J231" s="1"/>
      <c r="K231" s="1"/>
      <c r="L231" s="1"/>
      <c r="M231" s="1"/>
    </row>
    <row r="232" ht="15.75" customHeight="1">
      <c r="A232" s="1" t="s">
        <v>35</v>
      </c>
      <c r="B232" s="38">
        <v>70.0</v>
      </c>
      <c r="C232" s="1" t="s">
        <v>18</v>
      </c>
      <c r="D232" s="1" t="str">
        <f t="array" ref="D232">INDEX(Rent!M:N,MATCH(C232,Rent!M:M,0),2)</f>
        <v>Sydney</v>
      </c>
      <c r="E232" s="1"/>
      <c r="F232" s="1"/>
      <c r="G232" s="1"/>
      <c r="H232" s="1"/>
      <c r="I232" s="1"/>
      <c r="J232" s="1"/>
      <c r="K232" s="1"/>
      <c r="L232" s="1"/>
      <c r="M232" s="1"/>
    </row>
    <row r="233" ht="15.75" customHeight="1">
      <c r="A233" s="1" t="s">
        <v>36</v>
      </c>
      <c r="B233" s="38">
        <v>100.0</v>
      </c>
      <c r="C233" s="1" t="s">
        <v>18</v>
      </c>
      <c r="D233" s="1" t="str">
        <f t="array" ref="D233">INDEX(Rent!M:N,MATCH(C233,Rent!M:M,0),2)</f>
        <v>Sydney</v>
      </c>
      <c r="E233" s="1"/>
      <c r="F233" s="1"/>
      <c r="G233" s="1"/>
      <c r="H233" s="1"/>
      <c r="I233" s="1"/>
      <c r="J233" s="1"/>
      <c r="K233" s="1"/>
      <c r="L233" s="1"/>
      <c r="M233" s="1"/>
    </row>
    <row r="234" ht="15.75" customHeight="1">
      <c r="A234" s="1" t="s">
        <v>37</v>
      </c>
      <c r="B234" s="38">
        <v>1800.0</v>
      </c>
      <c r="C234" s="1" t="s">
        <v>18</v>
      </c>
      <c r="D234" s="1" t="str">
        <f t="array" ref="D234">INDEX(Rent!M:N,MATCH(C234,Rent!M:M,0),2)</f>
        <v>Sydney</v>
      </c>
      <c r="E234" s="1"/>
      <c r="F234" s="1"/>
      <c r="G234" s="1"/>
      <c r="H234" s="1"/>
      <c r="I234" s="1"/>
      <c r="J234" s="1"/>
      <c r="K234" s="1"/>
      <c r="L234" s="1"/>
      <c r="M234" s="1"/>
    </row>
    <row r="235" ht="15.75" customHeight="1">
      <c r="A235" s="1" t="s">
        <v>38</v>
      </c>
      <c r="B235" s="38">
        <v>70.0</v>
      </c>
      <c r="C235" s="1" t="s">
        <v>18</v>
      </c>
      <c r="D235" s="1" t="str">
        <f t="array" ref="D235">INDEX(Rent!M:N,MATCH(C235,Rent!M:M,0),2)</f>
        <v>Sydney</v>
      </c>
      <c r="E235" s="1"/>
      <c r="F235" s="1"/>
      <c r="G235" s="1"/>
      <c r="H235" s="1"/>
      <c r="I235" s="1"/>
      <c r="J235" s="1"/>
      <c r="K235" s="1"/>
      <c r="L235" s="1"/>
      <c r="M235" s="1"/>
    </row>
    <row r="236" ht="15.75" customHeight="1">
      <c r="A236" s="1" t="s">
        <v>39</v>
      </c>
      <c r="B236" s="38">
        <v>50.0</v>
      </c>
      <c r="C236" s="1" t="s">
        <v>18</v>
      </c>
      <c r="D236" s="1" t="str">
        <f t="array" ref="D236">INDEX(Rent!M:N,MATCH(C236,Rent!M:M,0),2)</f>
        <v>Sydney</v>
      </c>
      <c r="E236" s="1"/>
      <c r="F236" s="1"/>
      <c r="G236" s="1"/>
      <c r="H236" s="1"/>
      <c r="I236" s="1"/>
      <c r="J236" s="1"/>
      <c r="K236" s="1"/>
      <c r="L236" s="1"/>
      <c r="M236" s="1"/>
    </row>
    <row r="237" ht="15.75" customHeight="1">
      <c r="A237" s="1" t="s">
        <v>40</v>
      </c>
      <c r="B237" s="38">
        <v>250.0</v>
      </c>
      <c r="C237" s="1" t="s">
        <v>18</v>
      </c>
      <c r="D237" s="1" t="str">
        <f t="array" ref="D237">INDEX(Rent!M:N,MATCH(C237,Rent!M:M,0),2)</f>
        <v>Sydney</v>
      </c>
      <c r="E237" s="1"/>
      <c r="F237" s="1"/>
      <c r="G237" s="1"/>
      <c r="H237" s="1"/>
      <c r="I237" s="1"/>
      <c r="J237" s="1"/>
      <c r="K237" s="1"/>
      <c r="L237" s="1"/>
      <c r="M237" s="1"/>
    </row>
    <row r="238" ht="15.75" customHeight="1">
      <c r="A238" s="1" t="s">
        <v>42</v>
      </c>
      <c r="B238" s="38">
        <v>50.0</v>
      </c>
      <c r="C238" s="1" t="s">
        <v>18</v>
      </c>
      <c r="D238" s="1" t="str">
        <f t="array" ref="D238">INDEX(Rent!M:N,MATCH(C238,Rent!M:M,0),2)</f>
        <v>Sydney</v>
      </c>
      <c r="E238" s="1"/>
      <c r="F238" s="1"/>
      <c r="G238" s="1"/>
      <c r="H238" s="1"/>
      <c r="I238" s="1"/>
      <c r="J238" s="1"/>
      <c r="K238" s="1"/>
      <c r="L238" s="1"/>
      <c r="M238" s="1"/>
    </row>
    <row r="239" ht="15.75" customHeight="1">
      <c r="A239" s="1" t="s">
        <v>43</v>
      </c>
      <c r="B239" s="38">
        <v>260.0</v>
      </c>
      <c r="C239" s="1" t="s">
        <v>18</v>
      </c>
      <c r="D239" s="1" t="str">
        <f t="array" ref="D239">INDEX(Rent!M:N,MATCH(C239,Rent!M:M,0),2)</f>
        <v>Sydney</v>
      </c>
      <c r="E239" s="1"/>
      <c r="F239" s="1"/>
      <c r="G239" s="1"/>
      <c r="H239" s="1"/>
      <c r="I239" s="1"/>
      <c r="J239" s="1"/>
      <c r="K239" s="1"/>
      <c r="L239" s="1"/>
      <c r="M239" s="1"/>
    </row>
    <row r="240" ht="15.75" customHeight="1">
      <c r="A240" s="1" t="s">
        <v>44</v>
      </c>
      <c r="B240" s="38">
        <v>100.0</v>
      </c>
      <c r="C240" s="1" t="s">
        <v>18</v>
      </c>
      <c r="D240" s="1" t="str">
        <f t="array" ref="D240">INDEX(Rent!M:N,MATCH(C240,Rent!M:M,0),2)</f>
        <v>Sydney</v>
      </c>
      <c r="E240" s="1"/>
      <c r="F240" s="1"/>
      <c r="G240" s="1"/>
      <c r="H240" s="1"/>
      <c r="I240" s="1"/>
      <c r="J240" s="1"/>
      <c r="K240" s="1"/>
      <c r="L240" s="1"/>
      <c r="M240" s="1"/>
    </row>
    <row r="241" ht="15.75" customHeight="1">
      <c r="A241" s="1" t="s">
        <v>45</v>
      </c>
      <c r="B241" s="38">
        <v>320.0</v>
      </c>
      <c r="C241" s="1" t="s">
        <v>18</v>
      </c>
      <c r="D241" s="1" t="str">
        <f t="array" ref="D241">INDEX(Rent!M:N,MATCH(C241,Rent!M:M,0),2)</f>
        <v>Sydney</v>
      </c>
      <c r="E241" s="1"/>
      <c r="F241" s="1"/>
      <c r="G241" s="1"/>
      <c r="H241" s="1"/>
      <c r="I241" s="1"/>
      <c r="J241" s="1"/>
      <c r="K241" s="1"/>
      <c r="L241" s="1"/>
      <c r="M241" s="1"/>
    </row>
    <row r="242" ht="15.75" customHeight="1">
      <c r="A242" s="1" t="s">
        <v>46</v>
      </c>
      <c r="B242" s="38">
        <v>200.0</v>
      </c>
      <c r="C242" s="1" t="s">
        <v>18</v>
      </c>
      <c r="D242" s="1" t="str">
        <f t="array" ref="D242">INDEX(Rent!M:N,MATCH(C242,Rent!M:M,0),2)</f>
        <v>Sydney</v>
      </c>
      <c r="E242" s="1"/>
      <c r="F242" s="1"/>
      <c r="G242" s="1"/>
      <c r="H242" s="1"/>
      <c r="I242" s="1"/>
      <c r="J242" s="1"/>
      <c r="K242" s="1"/>
      <c r="L242" s="1"/>
      <c r="M242" s="1"/>
    </row>
    <row r="243" ht="15.75" customHeight="1">
      <c r="A243" s="1" t="s">
        <v>47</v>
      </c>
      <c r="B243" s="38">
        <v>700.0</v>
      </c>
      <c r="C243" s="1" t="s">
        <v>18</v>
      </c>
      <c r="D243" s="1" t="str">
        <f t="array" ref="D243">INDEX(Rent!M:N,MATCH(C243,Rent!M:M,0),2)</f>
        <v>Sydney</v>
      </c>
      <c r="E243" s="1"/>
      <c r="F243" s="1"/>
      <c r="G243" s="1"/>
      <c r="H243" s="1"/>
      <c r="I243" s="1"/>
      <c r="J243" s="1"/>
      <c r="K243" s="1"/>
      <c r="L243" s="1"/>
      <c r="M243" s="1"/>
    </row>
    <row r="244" ht="15.75" customHeight="1">
      <c r="A244" s="1" t="s">
        <v>25</v>
      </c>
      <c r="B244" s="38">
        <v>85.0</v>
      </c>
      <c r="C244" s="39" t="s">
        <v>65</v>
      </c>
      <c r="D244" s="1" t="str">
        <f t="array" ref="D244">INDEX(Rent!M:N,MATCH(C244,Rent!M:M,0),2)</f>
        <v>Sydney</v>
      </c>
      <c r="E244" s="1"/>
      <c r="F244" s="1"/>
      <c r="G244" s="1"/>
      <c r="H244" s="1"/>
      <c r="I244" s="1"/>
      <c r="J244" s="1"/>
      <c r="K244" s="1"/>
      <c r="L244" s="1"/>
      <c r="M244" s="1"/>
    </row>
    <row r="245" ht="15.75" customHeight="1">
      <c r="A245" s="1" t="s">
        <v>26</v>
      </c>
      <c r="B245" s="38">
        <v>330.0</v>
      </c>
      <c r="C245" s="39" t="s">
        <v>65</v>
      </c>
      <c r="D245" s="1" t="str">
        <f t="array" ref="D245">INDEX(Rent!M:N,MATCH(C245,Rent!M:M,0),2)</f>
        <v>Sydney</v>
      </c>
      <c r="E245" s="1"/>
      <c r="F245" s="1"/>
      <c r="G245" s="1"/>
      <c r="H245" s="1"/>
      <c r="I245" s="1"/>
      <c r="J245" s="1"/>
      <c r="K245" s="1"/>
      <c r="L245" s="1"/>
      <c r="M245" s="1"/>
    </row>
    <row r="246" ht="15.75" customHeight="1">
      <c r="A246" s="1" t="s">
        <v>27</v>
      </c>
      <c r="B246" s="38">
        <v>160.0</v>
      </c>
      <c r="C246" s="39" t="s">
        <v>65</v>
      </c>
      <c r="D246" s="1" t="str">
        <f t="array" ref="D246">INDEX(Rent!M:N,MATCH(C246,Rent!M:M,0),2)</f>
        <v>Sydney</v>
      </c>
      <c r="E246" s="1"/>
      <c r="F246" s="1"/>
      <c r="G246" s="1"/>
      <c r="H246" s="1"/>
      <c r="I246" s="1"/>
      <c r="J246" s="1"/>
      <c r="K246" s="1"/>
      <c r="L246" s="1"/>
      <c r="M246" s="1"/>
    </row>
    <row r="247" ht="15.75" customHeight="1">
      <c r="A247" s="1" t="s">
        <v>28</v>
      </c>
      <c r="B247" s="38">
        <v>120.0</v>
      </c>
      <c r="C247" s="39" t="s">
        <v>65</v>
      </c>
      <c r="D247" s="1" t="str">
        <f t="array" ref="D247">INDEX(Rent!M:N,MATCH(C247,Rent!M:M,0),2)</f>
        <v>Sydney</v>
      </c>
      <c r="E247" s="1"/>
      <c r="F247" s="1"/>
      <c r="G247" s="1"/>
      <c r="H247" s="1"/>
      <c r="I247" s="1"/>
      <c r="J247" s="1"/>
      <c r="K247" s="1"/>
      <c r="L247" s="1"/>
      <c r="M247" s="1"/>
    </row>
    <row r="248" ht="15.75" customHeight="1">
      <c r="A248" s="1" t="s">
        <v>29</v>
      </c>
      <c r="B248" s="38">
        <v>100.0</v>
      </c>
      <c r="C248" s="39" t="s">
        <v>65</v>
      </c>
      <c r="D248" s="1" t="str">
        <f t="array" ref="D248">INDEX(Rent!M:N,MATCH(C248,Rent!M:M,0),2)</f>
        <v>Sydney</v>
      </c>
      <c r="E248" s="1"/>
      <c r="F248" s="1"/>
      <c r="G248" s="1"/>
      <c r="H248" s="1"/>
      <c r="I248" s="1"/>
      <c r="J248" s="1"/>
      <c r="K248" s="1"/>
      <c r="L248" s="1"/>
      <c r="M248" s="1"/>
    </row>
    <row r="249" ht="15.75" customHeight="1">
      <c r="A249" s="1" t="s">
        <v>30</v>
      </c>
      <c r="B249" s="38">
        <v>90.0</v>
      </c>
      <c r="C249" s="39" t="s">
        <v>65</v>
      </c>
      <c r="D249" s="1" t="str">
        <f t="array" ref="D249">INDEX(Rent!M:N,MATCH(C249,Rent!M:M,0),2)</f>
        <v>Sydney</v>
      </c>
      <c r="E249" s="1"/>
      <c r="F249" s="1"/>
      <c r="G249" s="1"/>
      <c r="H249" s="1"/>
      <c r="I249" s="1"/>
      <c r="J249" s="1"/>
      <c r="K249" s="1"/>
      <c r="L249" s="1"/>
      <c r="M249" s="1"/>
    </row>
    <row r="250" ht="15.75" customHeight="1">
      <c r="A250" s="1" t="s">
        <v>31</v>
      </c>
      <c r="B250" s="38">
        <v>50.0</v>
      </c>
      <c r="C250" s="39" t="s">
        <v>65</v>
      </c>
      <c r="D250" s="1" t="str">
        <f t="array" ref="D250">INDEX(Rent!M:N,MATCH(C250,Rent!M:M,0),2)</f>
        <v>Sydney</v>
      </c>
      <c r="E250" s="1"/>
      <c r="F250" s="1"/>
      <c r="G250" s="1"/>
      <c r="H250" s="1"/>
      <c r="I250" s="1"/>
      <c r="J250" s="1"/>
      <c r="K250" s="1"/>
      <c r="L250" s="1"/>
      <c r="M250" s="1"/>
    </row>
    <row r="251" ht="15.75" customHeight="1">
      <c r="A251" s="1" t="s">
        <v>32</v>
      </c>
      <c r="B251" s="38">
        <v>100.0</v>
      </c>
      <c r="C251" s="39" t="s">
        <v>65</v>
      </c>
      <c r="D251" s="1" t="str">
        <f t="array" ref="D251">INDEX(Rent!M:N,MATCH(C251,Rent!M:M,0),2)</f>
        <v>Sydney</v>
      </c>
      <c r="E251" s="1"/>
      <c r="F251" s="1"/>
      <c r="G251" s="1"/>
      <c r="H251" s="1"/>
      <c r="I251" s="1"/>
      <c r="J251" s="1"/>
      <c r="K251" s="1"/>
      <c r="L251" s="1"/>
      <c r="M251" s="1"/>
    </row>
    <row r="252" ht="15.75" customHeight="1">
      <c r="A252" s="1" t="s">
        <v>33</v>
      </c>
      <c r="B252" s="38">
        <v>100.0</v>
      </c>
      <c r="C252" s="39" t="s">
        <v>65</v>
      </c>
      <c r="D252" s="1" t="str">
        <f t="array" ref="D252">INDEX(Rent!M:N,MATCH(C252,Rent!M:M,0),2)</f>
        <v>Sydney</v>
      </c>
      <c r="E252" s="1"/>
      <c r="F252" s="1"/>
      <c r="G252" s="1"/>
      <c r="H252" s="1"/>
      <c r="I252" s="1"/>
      <c r="J252" s="1"/>
      <c r="K252" s="1"/>
      <c r="L252" s="1"/>
      <c r="M252" s="1"/>
    </row>
    <row r="253" ht="15.75" customHeight="1">
      <c r="A253" s="1" t="s">
        <v>34</v>
      </c>
      <c r="B253" s="38">
        <v>50.0</v>
      </c>
      <c r="C253" s="39" t="s">
        <v>65</v>
      </c>
      <c r="D253" s="1" t="str">
        <f t="array" ref="D253">INDEX(Rent!M:N,MATCH(C253,Rent!M:M,0),2)</f>
        <v>Sydney</v>
      </c>
      <c r="E253" s="1"/>
      <c r="F253" s="1"/>
      <c r="G253" s="1"/>
      <c r="H253" s="1"/>
      <c r="I253" s="1"/>
      <c r="J253" s="1"/>
      <c r="K253" s="1"/>
      <c r="L253" s="1"/>
      <c r="M253" s="1"/>
    </row>
    <row r="254" ht="15.75" customHeight="1">
      <c r="A254" s="1" t="s">
        <v>35</v>
      </c>
      <c r="B254" s="38">
        <v>70.0</v>
      </c>
      <c r="C254" s="39" t="s">
        <v>65</v>
      </c>
      <c r="D254" s="1" t="str">
        <f t="array" ref="D254">INDEX(Rent!M:N,MATCH(C254,Rent!M:M,0),2)</f>
        <v>Sydney</v>
      </c>
      <c r="E254" s="1"/>
      <c r="F254" s="1"/>
      <c r="G254" s="1"/>
      <c r="H254" s="1"/>
      <c r="I254" s="1"/>
      <c r="J254" s="1"/>
      <c r="K254" s="1"/>
      <c r="L254" s="1"/>
      <c r="M254" s="1"/>
    </row>
    <row r="255" ht="15.75" customHeight="1">
      <c r="A255" s="1" t="s">
        <v>36</v>
      </c>
      <c r="B255" s="38">
        <v>100.0</v>
      </c>
      <c r="C255" s="39" t="s">
        <v>65</v>
      </c>
      <c r="D255" s="1" t="str">
        <f t="array" ref="D255">INDEX(Rent!M:N,MATCH(C255,Rent!M:M,0),2)</f>
        <v>Sydney</v>
      </c>
      <c r="E255" s="1"/>
      <c r="F255" s="1"/>
      <c r="G255" s="1"/>
      <c r="H255" s="1"/>
      <c r="I255" s="1"/>
      <c r="J255" s="1"/>
      <c r="K255" s="1"/>
      <c r="L255" s="1"/>
      <c r="M255" s="1"/>
    </row>
    <row r="256" ht="15.75" customHeight="1">
      <c r="A256" s="1" t="s">
        <v>37</v>
      </c>
      <c r="B256" s="38">
        <v>1800.0</v>
      </c>
      <c r="C256" s="39" t="s">
        <v>65</v>
      </c>
      <c r="D256" s="1" t="str">
        <f t="array" ref="D256">INDEX(Rent!M:N,MATCH(C256,Rent!M:M,0),2)</f>
        <v>Sydney</v>
      </c>
      <c r="E256" s="1"/>
      <c r="F256" s="1"/>
      <c r="G256" s="1"/>
      <c r="H256" s="1"/>
      <c r="I256" s="1"/>
      <c r="J256" s="1"/>
      <c r="K256" s="1"/>
      <c r="L256" s="1"/>
      <c r="M256" s="1"/>
    </row>
    <row r="257" ht="15.75" customHeight="1">
      <c r="A257" s="1" t="s">
        <v>38</v>
      </c>
      <c r="B257" s="38">
        <v>70.0</v>
      </c>
      <c r="C257" s="39" t="s">
        <v>65</v>
      </c>
      <c r="D257" s="1" t="str">
        <f t="array" ref="D257">INDEX(Rent!M:N,MATCH(C257,Rent!M:M,0),2)</f>
        <v>Sydney</v>
      </c>
      <c r="E257" s="1"/>
      <c r="F257" s="1"/>
      <c r="G257" s="1"/>
      <c r="H257" s="1"/>
      <c r="I257" s="1"/>
      <c r="J257" s="1"/>
      <c r="K257" s="1"/>
      <c r="L257" s="1"/>
      <c r="M257" s="1"/>
    </row>
    <row r="258" ht="15.75" customHeight="1">
      <c r="A258" s="1" t="s">
        <v>39</v>
      </c>
      <c r="B258" s="38">
        <v>50.0</v>
      </c>
      <c r="C258" s="39" t="s">
        <v>65</v>
      </c>
      <c r="D258" s="1" t="str">
        <f t="array" ref="D258">INDEX(Rent!M:N,MATCH(C258,Rent!M:M,0),2)</f>
        <v>Sydney</v>
      </c>
      <c r="E258" s="1"/>
      <c r="F258" s="1"/>
      <c r="G258" s="1"/>
      <c r="H258" s="1"/>
      <c r="I258" s="1"/>
      <c r="J258" s="1"/>
      <c r="K258" s="1"/>
      <c r="L258" s="1"/>
      <c r="M258" s="1"/>
    </row>
    <row r="259" ht="15.75" customHeight="1">
      <c r="A259" s="1" t="s">
        <v>40</v>
      </c>
      <c r="B259" s="38">
        <v>280.0</v>
      </c>
      <c r="C259" s="39" t="s">
        <v>65</v>
      </c>
      <c r="D259" s="1" t="str">
        <f t="array" ref="D259">INDEX(Rent!M:N,MATCH(C259,Rent!M:M,0),2)</f>
        <v>Sydney</v>
      </c>
      <c r="E259" s="1"/>
      <c r="F259" s="1"/>
      <c r="G259" s="1"/>
      <c r="H259" s="1"/>
      <c r="I259" s="1"/>
      <c r="J259" s="1"/>
      <c r="K259" s="1"/>
      <c r="L259" s="1"/>
      <c r="M259" s="1"/>
    </row>
    <row r="260" ht="15.75" customHeight="1">
      <c r="A260" s="1" t="s">
        <v>42</v>
      </c>
      <c r="B260" s="38">
        <v>50.0</v>
      </c>
      <c r="C260" s="39" t="s">
        <v>65</v>
      </c>
      <c r="D260" s="1" t="str">
        <f t="array" ref="D260">INDEX(Rent!M:N,MATCH(C260,Rent!M:M,0),2)</f>
        <v>Sydney</v>
      </c>
      <c r="E260" s="1"/>
      <c r="F260" s="1"/>
      <c r="G260" s="1"/>
      <c r="H260" s="1"/>
      <c r="I260" s="1"/>
      <c r="J260" s="1"/>
      <c r="K260" s="1"/>
      <c r="L260" s="1"/>
      <c r="M260" s="1"/>
    </row>
    <row r="261" ht="15.75" customHeight="1">
      <c r="A261" s="1" t="s">
        <v>43</v>
      </c>
      <c r="B261" s="38">
        <v>260.0</v>
      </c>
      <c r="C261" s="39" t="s">
        <v>65</v>
      </c>
      <c r="D261" s="1" t="str">
        <f t="array" ref="D261">INDEX(Rent!M:N,MATCH(C261,Rent!M:M,0),2)</f>
        <v>Sydney</v>
      </c>
      <c r="E261" s="1"/>
      <c r="F261" s="1"/>
      <c r="G261" s="1"/>
      <c r="H261" s="1"/>
      <c r="I261" s="1"/>
      <c r="J261" s="1"/>
      <c r="K261" s="1"/>
      <c r="L261" s="1"/>
      <c r="M261" s="1"/>
    </row>
    <row r="262" ht="15.75" customHeight="1">
      <c r="A262" s="1" t="s">
        <v>44</v>
      </c>
      <c r="B262" s="38">
        <v>100.0</v>
      </c>
      <c r="C262" s="39" t="s">
        <v>65</v>
      </c>
      <c r="D262" s="1" t="str">
        <f t="array" ref="D262">INDEX(Rent!M:N,MATCH(C262,Rent!M:M,0),2)</f>
        <v>Sydney</v>
      </c>
      <c r="E262" s="1"/>
      <c r="F262" s="1"/>
      <c r="G262" s="1"/>
      <c r="H262" s="1"/>
      <c r="I262" s="1"/>
      <c r="J262" s="1"/>
      <c r="K262" s="1"/>
      <c r="L262" s="1"/>
      <c r="M262" s="1"/>
    </row>
    <row r="263" ht="15.75" customHeight="1">
      <c r="A263" s="1" t="s">
        <v>45</v>
      </c>
      <c r="B263" s="38">
        <v>320.0</v>
      </c>
      <c r="C263" s="39" t="s">
        <v>65</v>
      </c>
      <c r="D263" s="1" t="str">
        <f t="array" ref="D263">INDEX(Rent!M:N,MATCH(C263,Rent!M:M,0),2)</f>
        <v>Sydney</v>
      </c>
      <c r="E263" s="1"/>
      <c r="F263" s="1"/>
      <c r="G263" s="1"/>
      <c r="H263" s="1"/>
      <c r="I263" s="1"/>
      <c r="J263" s="1"/>
      <c r="K263" s="1"/>
      <c r="L263" s="1"/>
      <c r="M263" s="1"/>
    </row>
    <row r="264" ht="15.75" customHeight="1">
      <c r="A264" s="1" t="s">
        <v>46</v>
      </c>
      <c r="B264" s="38">
        <v>200.0</v>
      </c>
      <c r="C264" s="39" t="s">
        <v>65</v>
      </c>
      <c r="D264" s="1" t="str">
        <f t="array" ref="D264">INDEX(Rent!M:N,MATCH(C264,Rent!M:M,0),2)</f>
        <v>Sydney</v>
      </c>
      <c r="E264" s="1"/>
      <c r="F264" s="1"/>
      <c r="G264" s="1"/>
      <c r="H264" s="1"/>
      <c r="I264" s="1"/>
      <c r="J264" s="1"/>
      <c r="K264" s="1"/>
      <c r="L264" s="1"/>
      <c r="M264" s="1"/>
    </row>
    <row r="265" ht="15.75" customHeight="1">
      <c r="A265" s="1" t="s">
        <v>47</v>
      </c>
      <c r="B265" s="38">
        <v>700.0</v>
      </c>
      <c r="C265" s="39" t="s">
        <v>65</v>
      </c>
      <c r="D265" s="1" t="str">
        <f t="array" ref="D265">INDEX(Rent!M:N,MATCH(C265,Rent!M:M,0),2)</f>
        <v>Sydney</v>
      </c>
      <c r="E265" s="1"/>
      <c r="F265" s="1"/>
      <c r="G265" s="1"/>
      <c r="H265" s="1"/>
      <c r="I265" s="1"/>
      <c r="J265" s="1"/>
      <c r="K265" s="1"/>
      <c r="L265" s="1"/>
      <c r="M265" s="1"/>
    </row>
    <row r="266" ht="15.75" customHeight="1">
      <c r="A266" s="1" t="s">
        <v>25</v>
      </c>
      <c r="B266" s="38">
        <v>85.0</v>
      </c>
      <c r="C266" s="1" t="s">
        <v>66</v>
      </c>
      <c r="D266" s="1" t="str">
        <f t="array" ref="D266">INDEX(Rent!M:N,MATCH(C266,Rent!M:M,0),2)</f>
        <v>Sydney</v>
      </c>
      <c r="E266" s="1"/>
      <c r="F266" s="1"/>
      <c r="G266" s="1"/>
      <c r="H266" s="1"/>
      <c r="I266" s="1"/>
      <c r="J266" s="1"/>
      <c r="K266" s="1"/>
      <c r="L266" s="1"/>
      <c r="M266" s="1"/>
    </row>
    <row r="267" ht="15.75" customHeight="1">
      <c r="A267" s="1" t="s">
        <v>26</v>
      </c>
      <c r="B267" s="38">
        <v>330.0</v>
      </c>
      <c r="C267" s="1" t="s">
        <v>66</v>
      </c>
      <c r="D267" s="1" t="str">
        <f t="array" ref="D267">INDEX(Rent!M:N,MATCH(C267,Rent!M:M,0),2)</f>
        <v>Sydney</v>
      </c>
      <c r="E267" s="1"/>
      <c r="F267" s="1"/>
      <c r="G267" s="1"/>
      <c r="H267" s="1"/>
      <c r="I267" s="1"/>
      <c r="J267" s="1"/>
      <c r="K267" s="1"/>
      <c r="L267" s="1"/>
      <c r="M267" s="1"/>
    </row>
    <row r="268" ht="15.75" customHeight="1">
      <c r="A268" s="1" t="s">
        <v>27</v>
      </c>
      <c r="B268" s="38">
        <v>180.0</v>
      </c>
      <c r="C268" s="1" t="s">
        <v>66</v>
      </c>
      <c r="D268" s="1" t="str">
        <f t="array" ref="D268">INDEX(Rent!M:N,MATCH(C268,Rent!M:M,0),2)</f>
        <v>Sydney</v>
      </c>
      <c r="E268" s="1"/>
      <c r="F268" s="1"/>
      <c r="G268" s="1"/>
      <c r="H268" s="1"/>
      <c r="I268" s="1"/>
      <c r="J268" s="1"/>
      <c r="K268" s="1"/>
      <c r="L268" s="1"/>
      <c r="M268" s="1"/>
    </row>
    <row r="269" ht="15.75" customHeight="1">
      <c r="A269" s="1" t="s">
        <v>28</v>
      </c>
      <c r="B269" s="38">
        <v>120.0</v>
      </c>
      <c r="C269" s="1" t="s">
        <v>66</v>
      </c>
      <c r="D269" s="1" t="str">
        <f t="array" ref="D269">INDEX(Rent!M:N,MATCH(C269,Rent!M:M,0),2)</f>
        <v>Sydney</v>
      </c>
      <c r="E269" s="1"/>
      <c r="F269" s="1"/>
      <c r="G269" s="1"/>
      <c r="H269" s="1"/>
      <c r="I269" s="1"/>
      <c r="J269" s="1"/>
      <c r="K269" s="1"/>
      <c r="L269" s="1"/>
      <c r="M269" s="1"/>
    </row>
    <row r="270" ht="15.75" customHeight="1">
      <c r="A270" s="1" t="s">
        <v>29</v>
      </c>
      <c r="B270" s="38">
        <v>120.0</v>
      </c>
      <c r="C270" s="1" t="s">
        <v>66</v>
      </c>
      <c r="D270" s="1" t="str">
        <f t="array" ref="D270">INDEX(Rent!M:N,MATCH(C270,Rent!M:M,0),2)</f>
        <v>Sydney</v>
      </c>
      <c r="E270" s="1"/>
      <c r="F270" s="1"/>
      <c r="G270" s="1"/>
      <c r="H270" s="1"/>
      <c r="I270" s="1"/>
      <c r="J270" s="1"/>
      <c r="K270" s="1"/>
      <c r="L270" s="1"/>
      <c r="M270" s="1"/>
    </row>
    <row r="271" ht="15.75" customHeight="1">
      <c r="A271" s="1" t="s">
        <v>30</v>
      </c>
      <c r="B271" s="38">
        <v>90.0</v>
      </c>
      <c r="C271" s="1" t="s">
        <v>66</v>
      </c>
      <c r="D271" s="1" t="str">
        <f t="array" ref="D271">INDEX(Rent!M:N,MATCH(C271,Rent!M:M,0),2)</f>
        <v>Sydney</v>
      </c>
      <c r="E271" s="1"/>
      <c r="F271" s="1"/>
      <c r="G271" s="1"/>
      <c r="H271" s="1"/>
      <c r="I271" s="1"/>
      <c r="J271" s="1"/>
      <c r="K271" s="1"/>
      <c r="L271" s="1"/>
      <c r="M271" s="1"/>
    </row>
    <row r="272" ht="15.75" customHeight="1">
      <c r="A272" s="1" t="s">
        <v>31</v>
      </c>
      <c r="B272" s="38">
        <v>50.0</v>
      </c>
      <c r="C272" s="1" t="s">
        <v>66</v>
      </c>
      <c r="D272" s="1" t="str">
        <f t="array" ref="D272">INDEX(Rent!M:N,MATCH(C272,Rent!M:M,0),2)</f>
        <v>Sydney</v>
      </c>
      <c r="E272" s="1"/>
      <c r="F272" s="1"/>
      <c r="G272" s="1"/>
      <c r="H272" s="1"/>
      <c r="I272" s="1"/>
      <c r="J272" s="1"/>
      <c r="K272" s="1"/>
      <c r="L272" s="1"/>
      <c r="M272" s="1"/>
    </row>
    <row r="273" ht="15.75" customHeight="1">
      <c r="A273" s="1" t="s">
        <v>32</v>
      </c>
      <c r="B273" s="38">
        <v>100.0</v>
      </c>
      <c r="C273" s="1" t="s">
        <v>66</v>
      </c>
      <c r="D273" s="1" t="str">
        <f t="array" ref="D273">INDEX(Rent!M:N,MATCH(C273,Rent!M:M,0),2)</f>
        <v>Sydney</v>
      </c>
      <c r="E273" s="1"/>
      <c r="F273" s="1"/>
      <c r="G273" s="1"/>
      <c r="H273" s="1"/>
      <c r="I273" s="1"/>
      <c r="J273" s="1"/>
      <c r="K273" s="1"/>
      <c r="L273" s="1"/>
      <c r="M273" s="1"/>
    </row>
    <row r="274" ht="15.75" customHeight="1">
      <c r="A274" s="1" t="s">
        <v>33</v>
      </c>
      <c r="B274" s="38">
        <v>100.0</v>
      </c>
      <c r="C274" s="1" t="s">
        <v>66</v>
      </c>
      <c r="D274" s="1" t="str">
        <f t="array" ref="D274">INDEX(Rent!M:N,MATCH(C274,Rent!M:M,0),2)</f>
        <v>Sydney</v>
      </c>
      <c r="E274" s="1"/>
      <c r="F274" s="1"/>
      <c r="G274" s="1"/>
      <c r="H274" s="1"/>
      <c r="I274" s="1"/>
      <c r="J274" s="1"/>
      <c r="K274" s="1"/>
      <c r="L274" s="1"/>
      <c r="M274" s="1"/>
    </row>
    <row r="275" ht="15.75" customHeight="1">
      <c r="A275" s="1" t="s">
        <v>34</v>
      </c>
      <c r="B275" s="38">
        <v>50.0</v>
      </c>
      <c r="C275" s="1" t="s">
        <v>66</v>
      </c>
      <c r="D275" s="1" t="str">
        <f t="array" ref="D275">INDEX(Rent!M:N,MATCH(C275,Rent!M:M,0),2)</f>
        <v>Sydney</v>
      </c>
      <c r="E275" s="1"/>
      <c r="F275" s="1"/>
      <c r="G275" s="1"/>
      <c r="H275" s="1"/>
      <c r="I275" s="1"/>
      <c r="J275" s="1"/>
      <c r="K275" s="1"/>
      <c r="L275" s="1"/>
      <c r="M275" s="1"/>
    </row>
    <row r="276" ht="15.75" customHeight="1">
      <c r="A276" s="1" t="s">
        <v>35</v>
      </c>
      <c r="B276" s="38">
        <v>70.0</v>
      </c>
      <c r="C276" s="1" t="s">
        <v>66</v>
      </c>
      <c r="D276" s="1" t="str">
        <f t="array" ref="D276">INDEX(Rent!M:N,MATCH(C276,Rent!M:M,0),2)</f>
        <v>Sydney</v>
      </c>
      <c r="E276" s="1"/>
      <c r="F276" s="1"/>
      <c r="G276" s="1"/>
      <c r="H276" s="1"/>
      <c r="I276" s="1"/>
      <c r="J276" s="1"/>
      <c r="K276" s="1"/>
      <c r="L276" s="1"/>
      <c r="M276" s="1"/>
    </row>
    <row r="277" ht="15.75" customHeight="1">
      <c r="A277" s="1" t="s">
        <v>36</v>
      </c>
      <c r="B277" s="38">
        <v>100.0</v>
      </c>
      <c r="C277" s="1" t="s">
        <v>66</v>
      </c>
      <c r="D277" s="1" t="str">
        <f t="array" ref="D277">INDEX(Rent!M:N,MATCH(C277,Rent!M:M,0),2)</f>
        <v>Sydney</v>
      </c>
      <c r="E277" s="1"/>
      <c r="F277" s="1"/>
      <c r="G277" s="1"/>
      <c r="H277" s="1"/>
      <c r="I277" s="1"/>
      <c r="J277" s="1"/>
      <c r="K277" s="1"/>
      <c r="L277" s="1"/>
      <c r="M277" s="1"/>
    </row>
    <row r="278" ht="15.75" customHeight="1">
      <c r="A278" s="1" t="s">
        <v>37</v>
      </c>
      <c r="B278" s="38">
        <v>1800.0</v>
      </c>
      <c r="C278" s="1" t="s">
        <v>66</v>
      </c>
      <c r="D278" s="1" t="str">
        <f t="array" ref="D278">INDEX(Rent!M:N,MATCH(C278,Rent!M:M,0),2)</f>
        <v>Sydney</v>
      </c>
      <c r="E278" s="1"/>
      <c r="F278" s="1"/>
      <c r="G278" s="1"/>
      <c r="H278" s="1"/>
      <c r="I278" s="1"/>
      <c r="J278" s="1"/>
      <c r="K278" s="1"/>
      <c r="L278" s="1"/>
      <c r="M278" s="1"/>
    </row>
    <row r="279" ht="15.75" customHeight="1">
      <c r="A279" s="1" t="s">
        <v>38</v>
      </c>
      <c r="B279" s="38">
        <v>70.0</v>
      </c>
      <c r="C279" s="1" t="s">
        <v>66</v>
      </c>
      <c r="D279" s="1" t="str">
        <f t="array" ref="D279">INDEX(Rent!M:N,MATCH(C279,Rent!M:M,0),2)</f>
        <v>Sydney</v>
      </c>
      <c r="E279" s="1"/>
      <c r="F279" s="1"/>
      <c r="G279" s="1"/>
      <c r="H279" s="1"/>
      <c r="I279" s="1"/>
      <c r="J279" s="1"/>
      <c r="K279" s="1"/>
      <c r="L279" s="1"/>
      <c r="M279" s="1"/>
    </row>
    <row r="280" ht="15.75" customHeight="1">
      <c r="A280" s="1" t="s">
        <v>39</v>
      </c>
      <c r="B280" s="38">
        <v>50.0</v>
      </c>
      <c r="C280" s="1" t="s">
        <v>66</v>
      </c>
      <c r="D280" s="1" t="str">
        <f t="array" ref="D280">INDEX(Rent!M:N,MATCH(C280,Rent!M:M,0),2)</f>
        <v>Sydney</v>
      </c>
      <c r="E280" s="1"/>
      <c r="F280" s="1"/>
      <c r="G280" s="1"/>
      <c r="H280" s="1"/>
      <c r="I280" s="1"/>
      <c r="J280" s="1"/>
      <c r="K280" s="1"/>
      <c r="L280" s="1"/>
      <c r="M280" s="1"/>
    </row>
    <row r="281" ht="15.75" customHeight="1">
      <c r="A281" s="1" t="s">
        <v>40</v>
      </c>
      <c r="B281" s="38">
        <v>430.0</v>
      </c>
      <c r="C281" s="1" t="s">
        <v>66</v>
      </c>
      <c r="D281" s="1" t="str">
        <f t="array" ref="D281">INDEX(Rent!M:N,MATCH(C281,Rent!M:M,0),2)</f>
        <v>Sydney</v>
      </c>
      <c r="E281" s="1"/>
      <c r="F281" s="1"/>
      <c r="G281" s="1"/>
      <c r="H281" s="1"/>
      <c r="I281" s="1"/>
      <c r="J281" s="1"/>
      <c r="K281" s="1"/>
      <c r="L281" s="1"/>
      <c r="M281" s="1"/>
    </row>
    <row r="282" ht="15.75" customHeight="1">
      <c r="A282" s="1" t="s">
        <v>42</v>
      </c>
      <c r="B282" s="38">
        <v>50.0</v>
      </c>
      <c r="C282" s="1" t="s">
        <v>66</v>
      </c>
      <c r="D282" s="1" t="str">
        <f t="array" ref="D282">INDEX(Rent!M:N,MATCH(C282,Rent!M:M,0),2)</f>
        <v>Sydney</v>
      </c>
      <c r="E282" s="1"/>
      <c r="F282" s="1"/>
      <c r="G282" s="1"/>
      <c r="H282" s="1"/>
      <c r="I282" s="1"/>
      <c r="J282" s="1"/>
      <c r="K282" s="1"/>
      <c r="L282" s="1"/>
      <c r="M282" s="1"/>
    </row>
    <row r="283" ht="15.75" customHeight="1">
      <c r="A283" s="1" t="s">
        <v>43</v>
      </c>
      <c r="B283" s="38">
        <v>260.0</v>
      </c>
      <c r="C283" s="1" t="s">
        <v>66</v>
      </c>
      <c r="D283" s="1" t="str">
        <f t="array" ref="D283">INDEX(Rent!M:N,MATCH(C283,Rent!M:M,0),2)</f>
        <v>Sydney</v>
      </c>
      <c r="E283" s="1"/>
      <c r="F283" s="1"/>
      <c r="G283" s="1"/>
      <c r="H283" s="1"/>
      <c r="I283" s="1"/>
      <c r="J283" s="1"/>
      <c r="K283" s="1"/>
      <c r="L283" s="1"/>
      <c r="M283" s="1"/>
    </row>
    <row r="284" ht="15.75" customHeight="1">
      <c r="A284" s="1" t="s">
        <v>44</v>
      </c>
      <c r="B284" s="38">
        <v>100.0</v>
      </c>
      <c r="C284" s="1" t="s">
        <v>66</v>
      </c>
      <c r="D284" s="1" t="str">
        <f t="array" ref="D284">INDEX(Rent!M:N,MATCH(C284,Rent!M:M,0),2)</f>
        <v>Sydney</v>
      </c>
      <c r="E284" s="1"/>
      <c r="F284" s="1"/>
      <c r="G284" s="1"/>
      <c r="H284" s="1"/>
      <c r="I284" s="1"/>
      <c r="J284" s="1"/>
      <c r="K284" s="1"/>
      <c r="L284" s="1"/>
      <c r="M284" s="1"/>
    </row>
    <row r="285" ht="15.75" customHeight="1">
      <c r="A285" s="1" t="s">
        <v>45</v>
      </c>
      <c r="B285" s="38">
        <v>320.0</v>
      </c>
      <c r="C285" s="1" t="s">
        <v>66</v>
      </c>
      <c r="D285" s="1" t="str">
        <f t="array" ref="D285">INDEX(Rent!M:N,MATCH(C285,Rent!M:M,0),2)</f>
        <v>Sydney</v>
      </c>
      <c r="E285" s="1"/>
      <c r="F285" s="1"/>
      <c r="G285" s="1"/>
      <c r="H285" s="1"/>
      <c r="I285" s="1"/>
      <c r="J285" s="1"/>
      <c r="K285" s="1"/>
      <c r="L285" s="1"/>
      <c r="M285" s="1"/>
    </row>
    <row r="286" ht="15.75" customHeight="1">
      <c r="A286" s="1" t="s">
        <v>46</v>
      </c>
      <c r="B286" s="38">
        <v>200.0</v>
      </c>
      <c r="C286" s="1" t="s">
        <v>66</v>
      </c>
      <c r="D286" s="1" t="str">
        <f t="array" ref="D286">INDEX(Rent!M:N,MATCH(C286,Rent!M:M,0),2)</f>
        <v>Sydney</v>
      </c>
      <c r="E286" s="1"/>
      <c r="F286" s="1"/>
      <c r="G286" s="1"/>
      <c r="H286" s="1"/>
      <c r="I286" s="1"/>
      <c r="J286" s="1"/>
      <c r="K286" s="1"/>
      <c r="L286" s="1"/>
      <c r="M286" s="1"/>
    </row>
    <row r="287" ht="15.75" customHeight="1">
      <c r="A287" s="1" t="s">
        <v>47</v>
      </c>
      <c r="B287" s="38">
        <v>700.0</v>
      </c>
      <c r="C287" s="1" t="s">
        <v>66</v>
      </c>
      <c r="D287" s="1" t="str">
        <f t="array" ref="D287">INDEX(Rent!M:N,MATCH(C287,Rent!M:M,0),2)</f>
        <v>Sydney</v>
      </c>
      <c r="E287" s="1"/>
      <c r="F287" s="1"/>
      <c r="G287" s="1"/>
      <c r="H287" s="1"/>
      <c r="I287" s="1"/>
      <c r="J287" s="1"/>
      <c r="K287" s="1"/>
      <c r="L287" s="1"/>
      <c r="M287" s="1"/>
    </row>
    <row r="288" ht="15.75" customHeight="1">
      <c r="A288" s="1" t="s">
        <v>25</v>
      </c>
      <c r="B288" s="38">
        <v>85.0</v>
      </c>
      <c r="C288" s="1" t="s">
        <v>67</v>
      </c>
      <c r="D288" s="1" t="str">
        <f t="array" ref="D288">INDEX(Rent!M:N,MATCH(C288,Rent!M:M,0),2)</f>
        <v>Sydney</v>
      </c>
      <c r="E288" s="1"/>
      <c r="F288" s="1"/>
      <c r="G288" s="1"/>
      <c r="H288" s="1"/>
      <c r="I288" s="1"/>
      <c r="J288" s="1"/>
      <c r="K288" s="1"/>
      <c r="L288" s="1"/>
      <c r="M288" s="1"/>
    </row>
    <row r="289" ht="15.75" customHeight="1">
      <c r="A289" s="1" t="s">
        <v>26</v>
      </c>
      <c r="B289" s="38">
        <v>330.0</v>
      </c>
      <c r="C289" s="1" t="s">
        <v>67</v>
      </c>
      <c r="D289" s="1" t="str">
        <f t="array" ref="D289">INDEX(Rent!M:N,MATCH(C289,Rent!M:M,0),2)</f>
        <v>Sydney</v>
      </c>
      <c r="E289" s="1"/>
      <c r="F289" s="1"/>
      <c r="G289" s="1"/>
      <c r="H289" s="1"/>
      <c r="I289" s="1"/>
      <c r="J289" s="1"/>
      <c r="K289" s="1"/>
      <c r="L289" s="1"/>
      <c r="M289" s="1"/>
    </row>
    <row r="290" ht="15.75" customHeight="1">
      <c r="A290" s="1" t="s">
        <v>27</v>
      </c>
      <c r="B290" s="38">
        <v>180.0</v>
      </c>
      <c r="C290" s="1" t="s">
        <v>67</v>
      </c>
      <c r="D290" s="1" t="str">
        <f t="array" ref="D290">INDEX(Rent!M:N,MATCH(C290,Rent!M:M,0),2)</f>
        <v>Sydney</v>
      </c>
      <c r="E290" s="1"/>
      <c r="F290" s="1"/>
      <c r="G290" s="1"/>
      <c r="H290" s="1"/>
      <c r="I290" s="1"/>
      <c r="J290" s="1"/>
      <c r="K290" s="1"/>
      <c r="L290" s="1"/>
      <c r="M290" s="1"/>
    </row>
    <row r="291" ht="15.75" customHeight="1">
      <c r="A291" s="1" t="s">
        <v>28</v>
      </c>
      <c r="B291" s="38">
        <v>120.0</v>
      </c>
      <c r="C291" s="1" t="s">
        <v>67</v>
      </c>
      <c r="D291" s="1" t="str">
        <f t="array" ref="D291">INDEX(Rent!M:N,MATCH(C291,Rent!M:M,0),2)</f>
        <v>Sydney</v>
      </c>
      <c r="E291" s="1"/>
      <c r="F291" s="1"/>
      <c r="G291" s="1"/>
      <c r="H291" s="1"/>
      <c r="I291" s="1"/>
      <c r="J291" s="1"/>
      <c r="K291" s="1"/>
      <c r="L291" s="1"/>
      <c r="M291" s="1"/>
    </row>
    <row r="292" ht="15.75" customHeight="1">
      <c r="A292" s="1" t="s">
        <v>29</v>
      </c>
      <c r="B292" s="38">
        <v>140.0</v>
      </c>
      <c r="C292" s="1" t="s">
        <v>67</v>
      </c>
      <c r="D292" s="1" t="str">
        <f t="array" ref="D292">INDEX(Rent!M:N,MATCH(C292,Rent!M:M,0),2)</f>
        <v>Sydney</v>
      </c>
      <c r="E292" s="1"/>
      <c r="F292" s="1"/>
      <c r="G292" s="1"/>
      <c r="H292" s="1"/>
      <c r="I292" s="1"/>
      <c r="J292" s="1"/>
      <c r="K292" s="1"/>
      <c r="L292" s="1"/>
      <c r="M292" s="1"/>
    </row>
    <row r="293" ht="15.75" customHeight="1">
      <c r="A293" s="1" t="s">
        <v>30</v>
      </c>
      <c r="B293" s="38">
        <v>90.0</v>
      </c>
      <c r="C293" s="1" t="s">
        <v>67</v>
      </c>
      <c r="D293" s="1" t="str">
        <f t="array" ref="D293">INDEX(Rent!M:N,MATCH(C293,Rent!M:M,0),2)</f>
        <v>Sydney</v>
      </c>
      <c r="E293" s="1"/>
      <c r="F293" s="1"/>
      <c r="G293" s="1"/>
      <c r="H293" s="1"/>
      <c r="I293" s="1"/>
      <c r="J293" s="1"/>
      <c r="K293" s="1"/>
      <c r="L293" s="1"/>
      <c r="M293" s="1"/>
    </row>
    <row r="294" ht="15.75" customHeight="1">
      <c r="A294" s="1" t="s">
        <v>31</v>
      </c>
      <c r="B294" s="38">
        <v>50.0</v>
      </c>
      <c r="C294" s="1" t="s">
        <v>67</v>
      </c>
      <c r="D294" s="1" t="str">
        <f t="array" ref="D294">INDEX(Rent!M:N,MATCH(C294,Rent!M:M,0),2)</f>
        <v>Sydney</v>
      </c>
      <c r="E294" s="1"/>
      <c r="F294" s="1"/>
      <c r="G294" s="1"/>
      <c r="H294" s="1"/>
      <c r="I294" s="1"/>
      <c r="J294" s="1"/>
      <c r="K294" s="1"/>
      <c r="L294" s="1"/>
      <c r="M294" s="1"/>
    </row>
    <row r="295" ht="15.75" customHeight="1">
      <c r="A295" s="1" t="s">
        <v>32</v>
      </c>
      <c r="B295" s="38">
        <v>100.0</v>
      </c>
      <c r="C295" s="1" t="s">
        <v>67</v>
      </c>
      <c r="D295" s="1" t="str">
        <f t="array" ref="D295">INDEX(Rent!M:N,MATCH(C295,Rent!M:M,0),2)</f>
        <v>Sydney</v>
      </c>
      <c r="E295" s="1"/>
      <c r="F295" s="1"/>
      <c r="G295" s="1"/>
      <c r="H295" s="1"/>
      <c r="I295" s="1"/>
      <c r="J295" s="1"/>
      <c r="K295" s="1"/>
      <c r="L295" s="1"/>
      <c r="M295" s="1"/>
    </row>
    <row r="296" ht="15.75" customHeight="1">
      <c r="A296" s="1" t="s">
        <v>33</v>
      </c>
      <c r="B296" s="38">
        <v>100.0</v>
      </c>
      <c r="C296" s="1" t="s">
        <v>67</v>
      </c>
      <c r="D296" s="1" t="str">
        <f t="array" ref="D296">INDEX(Rent!M:N,MATCH(C296,Rent!M:M,0),2)</f>
        <v>Sydney</v>
      </c>
      <c r="E296" s="1"/>
      <c r="F296" s="1"/>
      <c r="G296" s="1"/>
      <c r="H296" s="1"/>
      <c r="I296" s="1"/>
      <c r="J296" s="1"/>
      <c r="K296" s="1"/>
      <c r="L296" s="1"/>
      <c r="M296" s="1"/>
    </row>
    <row r="297" ht="15.75" customHeight="1">
      <c r="A297" s="1" t="s">
        <v>34</v>
      </c>
      <c r="B297" s="38">
        <v>50.0</v>
      </c>
      <c r="C297" s="1" t="s">
        <v>67</v>
      </c>
      <c r="D297" s="1" t="str">
        <f t="array" ref="D297">INDEX(Rent!M:N,MATCH(C297,Rent!M:M,0),2)</f>
        <v>Sydney</v>
      </c>
      <c r="E297" s="1"/>
      <c r="F297" s="1"/>
      <c r="G297" s="1"/>
      <c r="H297" s="1"/>
      <c r="I297" s="1"/>
      <c r="J297" s="1"/>
      <c r="K297" s="1"/>
      <c r="L297" s="1"/>
      <c r="M297" s="1"/>
    </row>
    <row r="298" ht="15.75" customHeight="1">
      <c r="A298" s="1" t="s">
        <v>35</v>
      </c>
      <c r="B298" s="38">
        <v>70.0</v>
      </c>
      <c r="C298" s="1" t="s">
        <v>67</v>
      </c>
      <c r="D298" s="1" t="str">
        <f t="array" ref="D298">INDEX(Rent!M:N,MATCH(C298,Rent!M:M,0),2)</f>
        <v>Sydney</v>
      </c>
      <c r="E298" s="1"/>
      <c r="F298" s="1"/>
      <c r="G298" s="1"/>
      <c r="H298" s="1"/>
      <c r="I298" s="1"/>
      <c r="J298" s="1"/>
      <c r="K298" s="1"/>
      <c r="L298" s="1"/>
      <c r="M298" s="1"/>
    </row>
    <row r="299" ht="15.75" customHeight="1">
      <c r="A299" s="1" t="s">
        <v>36</v>
      </c>
      <c r="B299" s="38">
        <v>100.0</v>
      </c>
      <c r="C299" s="1" t="s">
        <v>67</v>
      </c>
      <c r="D299" s="1" t="str">
        <f t="array" ref="D299">INDEX(Rent!M:N,MATCH(C299,Rent!M:M,0),2)</f>
        <v>Sydney</v>
      </c>
      <c r="E299" s="1"/>
      <c r="F299" s="1"/>
      <c r="G299" s="1"/>
      <c r="H299" s="1"/>
      <c r="I299" s="1"/>
      <c r="J299" s="1"/>
      <c r="K299" s="1"/>
      <c r="L299" s="1"/>
      <c r="M299" s="1"/>
    </row>
    <row r="300" ht="15.75" customHeight="1">
      <c r="A300" s="1" t="s">
        <v>37</v>
      </c>
      <c r="B300" s="38">
        <v>1800.0</v>
      </c>
      <c r="C300" s="1" t="s">
        <v>67</v>
      </c>
      <c r="D300" s="1" t="str">
        <f t="array" ref="D300">INDEX(Rent!M:N,MATCH(C300,Rent!M:M,0),2)</f>
        <v>Sydney</v>
      </c>
      <c r="E300" s="1"/>
      <c r="F300" s="1"/>
      <c r="G300" s="1"/>
      <c r="H300" s="1"/>
      <c r="I300" s="1"/>
      <c r="J300" s="1"/>
      <c r="K300" s="1"/>
      <c r="L300" s="1"/>
      <c r="M300" s="1"/>
    </row>
    <row r="301" ht="15.75" customHeight="1">
      <c r="A301" s="1" t="s">
        <v>38</v>
      </c>
      <c r="B301" s="38">
        <v>70.0</v>
      </c>
      <c r="C301" s="1" t="s">
        <v>67</v>
      </c>
      <c r="D301" s="1" t="str">
        <f t="array" ref="D301">INDEX(Rent!M:N,MATCH(C301,Rent!M:M,0),2)</f>
        <v>Sydney</v>
      </c>
      <c r="E301" s="1"/>
      <c r="F301" s="1"/>
      <c r="G301" s="1"/>
      <c r="H301" s="1"/>
      <c r="I301" s="1"/>
      <c r="J301" s="1"/>
      <c r="K301" s="1"/>
      <c r="L301" s="1"/>
      <c r="M301" s="1"/>
    </row>
    <row r="302" ht="15.75" customHeight="1">
      <c r="A302" s="1" t="s">
        <v>39</v>
      </c>
      <c r="B302" s="38">
        <v>50.0</v>
      </c>
      <c r="C302" s="1" t="s">
        <v>67</v>
      </c>
      <c r="D302" s="1" t="str">
        <f t="array" ref="D302">INDEX(Rent!M:N,MATCH(C302,Rent!M:M,0),2)</f>
        <v>Sydney</v>
      </c>
      <c r="E302" s="1"/>
      <c r="F302" s="1"/>
      <c r="G302" s="1"/>
      <c r="H302" s="1"/>
      <c r="I302" s="1"/>
      <c r="J302" s="1"/>
      <c r="K302" s="1"/>
      <c r="L302" s="1"/>
      <c r="M302" s="1"/>
    </row>
    <row r="303" ht="15.75" customHeight="1">
      <c r="A303" s="1" t="s">
        <v>40</v>
      </c>
      <c r="B303" s="38">
        <v>480.0</v>
      </c>
      <c r="C303" s="1" t="s">
        <v>67</v>
      </c>
      <c r="D303" s="1" t="str">
        <f t="array" ref="D303">INDEX(Rent!M:N,MATCH(C303,Rent!M:M,0),2)</f>
        <v>Sydney</v>
      </c>
      <c r="E303" s="1"/>
      <c r="F303" s="1"/>
      <c r="G303" s="1"/>
      <c r="H303" s="1"/>
      <c r="I303" s="1"/>
      <c r="J303" s="1"/>
      <c r="K303" s="1"/>
      <c r="L303" s="1"/>
      <c r="M303" s="1"/>
    </row>
    <row r="304" ht="15.75" customHeight="1">
      <c r="A304" s="1" t="s">
        <v>42</v>
      </c>
      <c r="B304" s="38">
        <v>50.0</v>
      </c>
      <c r="C304" s="1" t="s">
        <v>67</v>
      </c>
      <c r="D304" s="1" t="str">
        <f t="array" ref="D304">INDEX(Rent!M:N,MATCH(C304,Rent!M:M,0),2)</f>
        <v>Sydney</v>
      </c>
      <c r="E304" s="1"/>
      <c r="F304" s="1"/>
      <c r="G304" s="1"/>
      <c r="H304" s="1"/>
      <c r="I304" s="1"/>
      <c r="J304" s="1"/>
      <c r="K304" s="1"/>
      <c r="L304" s="1"/>
      <c r="M304" s="1"/>
    </row>
    <row r="305" ht="15.75" customHeight="1">
      <c r="A305" s="1" t="s">
        <v>43</v>
      </c>
      <c r="B305" s="38">
        <v>260.0</v>
      </c>
      <c r="C305" s="1" t="s">
        <v>67</v>
      </c>
      <c r="D305" s="1" t="str">
        <f t="array" ref="D305">INDEX(Rent!M:N,MATCH(C305,Rent!M:M,0),2)</f>
        <v>Sydney</v>
      </c>
      <c r="E305" s="1"/>
      <c r="F305" s="1"/>
      <c r="G305" s="1"/>
      <c r="H305" s="1"/>
      <c r="I305" s="1"/>
      <c r="J305" s="1"/>
      <c r="K305" s="1"/>
      <c r="L305" s="1"/>
      <c r="M305" s="1"/>
    </row>
    <row r="306" ht="15.75" customHeight="1">
      <c r="A306" s="1" t="s">
        <v>44</v>
      </c>
      <c r="B306" s="38">
        <v>100.0</v>
      </c>
      <c r="C306" s="1" t="s">
        <v>67</v>
      </c>
      <c r="D306" s="1" t="str">
        <f t="array" ref="D306">INDEX(Rent!M:N,MATCH(C306,Rent!M:M,0),2)</f>
        <v>Sydney</v>
      </c>
      <c r="E306" s="1"/>
      <c r="F306" s="1"/>
      <c r="G306" s="1"/>
      <c r="H306" s="1"/>
      <c r="I306" s="1"/>
      <c r="J306" s="1"/>
      <c r="K306" s="1"/>
      <c r="L306" s="1"/>
      <c r="M306" s="1"/>
    </row>
    <row r="307" ht="15.75" customHeight="1">
      <c r="A307" s="1" t="s">
        <v>45</v>
      </c>
      <c r="B307" s="38">
        <v>320.0</v>
      </c>
      <c r="C307" s="1" t="s">
        <v>67</v>
      </c>
      <c r="D307" s="1" t="str">
        <f t="array" ref="D307">INDEX(Rent!M:N,MATCH(C307,Rent!M:M,0),2)</f>
        <v>Sydney</v>
      </c>
      <c r="E307" s="1"/>
      <c r="F307" s="1"/>
      <c r="G307" s="1"/>
      <c r="H307" s="1"/>
      <c r="I307" s="1"/>
      <c r="J307" s="1"/>
      <c r="K307" s="1"/>
      <c r="L307" s="1"/>
      <c r="M307" s="1"/>
    </row>
    <row r="308" ht="15.75" customHeight="1">
      <c r="A308" s="1" t="s">
        <v>46</v>
      </c>
      <c r="B308" s="38">
        <v>200.0</v>
      </c>
      <c r="C308" s="1" t="s">
        <v>67</v>
      </c>
      <c r="D308" s="1" t="str">
        <f t="array" ref="D308">INDEX(Rent!M:N,MATCH(C308,Rent!M:M,0),2)</f>
        <v>Sydney</v>
      </c>
      <c r="E308" s="1"/>
      <c r="F308" s="1"/>
      <c r="G308" s="1"/>
      <c r="H308" s="1"/>
      <c r="I308" s="1"/>
      <c r="J308" s="1"/>
      <c r="K308" s="1"/>
      <c r="L308" s="1"/>
      <c r="M308" s="1"/>
    </row>
    <row r="309" ht="15.75" customHeight="1">
      <c r="A309" s="1" t="s">
        <v>47</v>
      </c>
      <c r="B309" s="38">
        <v>700.0</v>
      </c>
      <c r="C309" s="1" t="s">
        <v>67</v>
      </c>
      <c r="D309" s="1" t="str">
        <f t="array" ref="D309">INDEX(Rent!M:N,MATCH(C309,Rent!M:M,0),2)</f>
        <v>Sydney</v>
      </c>
      <c r="E309" s="1"/>
      <c r="F309" s="1"/>
      <c r="G309" s="1"/>
      <c r="H309" s="1"/>
      <c r="I309" s="1"/>
      <c r="J309" s="1"/>
      <c r="K309" s="1"/>
      <c r="L309" s="1"/>
      <c r="M309" s="1"/>
    </row>
    <row r="310" ht="15.75" customHeight="1">
      <c r="A310" s="1" t="s">
        <v>25</v>
      </c>
      <c r="B310" s="38">
        <v>85.0</v>
      </c>
      <c r="C310" s="1" t="s">
        <v>68</v>
      </c>
      <c r="D310" s="1" t="str">
        <f t="array" ref="D310">INDEX(Rent!M:N,MATCH(C310,Rent!M:M,0),2)</f>
        <v>Melbourne</v>
      </c>
      <c r="E310" s="1"/>
      <c r="F310" s="1"/>
      <c r="G310" s="1"/>
      <c r="H310" s="1"/>
      <c r="I310" s="1"/>
      <c r="J310" s="1"/>
      <c r="K310" s="1"/>
      <c r="L310" s="1"/>
      <c r="M310" s="1"/>
    </row>
    <row r="311" ht="15.75" customHeight="1">
      <c r="A311" s="1" t="s">
        <v>26</v>
      </c>
      <c r="B311" s="38">
        <v>330.0</v>
      </c>
      <c r="C311" s="1" t="s">
        <v>68</v>
      </c>
      <c r="D311" s="1" t="str">
        <f t="array" ref="D311">INDEX(Rent!M:N,MATCH(C311,Rent!M:M,0),2)</f>
        <v>Melbourne</v>
      </c>
      <c r="E311" s="1"/>
      <c r="F311" s="1"/>
      <c r="G311" s="1"/>
      <c r="H311" s="1"/>
      <c r="I311" s="1"/>
      <c r="J311" s="1"/>
      <c r="K311" s="1"/>
      <c r="L311" s="1"/>
      <c r="M311" s="1"/>
    </row>
    <row r="312" ht="15.75" customHeight="1">
      <c r="A312" s="1" t="s">
        <v>27</v>
      </c>
      <c r="B312" s="38">
        <v>140.0</v>
      </c>
      <c r="C312" s="1" t="s">
        <v>68</v>
      </c>
      <c r="D312" s="1" t="str">
        <f t="array" ref="D312">INDEX(Rent!M:N,MATCH(C312,Rent!M:M,0),2)</f>
        <v>Melbourne</v>
      </c>
      <c r="E312" s="1"/>
      <c r="F312" s="1"/>
      <c r="G312" s="1"/>
      <c r="H312" s="1"/>
      <c r="I312" s="1"/>
      <c r="J312" s="1"/>
      <c r="K312" s="1"/>
      <c r="L312" s="1"/>
      <c r="M312" s="1"/>
    </row>
    <row r="313" ht="15.75" customHeight="1">
      <c r="A313" s="1" t="s">
        <v>28</v>
      </c>
      <c r="B313" s="38">
        <v>120.0</v>
      </c>
      <c r="C313" s="1" t="s">
        <v>68</v>
      </c>
      <c r="D313" s="1" t="str">
        <f t="array" ref="D313">INDEX(Rent!M:N,MATCH(C313,Rent!M:M,0),2)</f>
        <v>Melbourne</v>
      </c>
      <c r="E313" s="1"/>
      <c r="F313" s="1"/>
      <c r="G313" s="1"/>
      <c r="H313" s="1"/>
      <c r="I313" s="1"/>
      <c r="J313" s="1"/>
      <c r="K313" s="1"/>
      <c r="L313" s="1"/>
      <c r="M313" s="1"/>
    </row>
    <row r="314" ht="15.75" customHeight="1">
      <c r="A314" s="1" t="s">
        <v>29</v>
      </c>
      <c r="B314" s="38">
        <v>120.0</v>
      </c>
      <c r="C314" s="1" t="s">
        <v>68</v>
      </c>
      <c r="D314" s="1" t="str">
        <f t="array" ref="D314">INDEX(Rent!M:N,MATCH(C314,Rent!M:M,0),2)</f>
        <v>Melbourne</v>
      </c>
      <c r="E314" s="1"/>
      <c r="F314" s="1"/>
      <c r="G314" s="1"/>
      <c r="H314" s="1"/>
      <c r="I314" s="1"/>
      <c r="J314" s="1"/>
      <c r="K314" s="1"/>
      <c r="L314" s="1"/>
      <c r="M314" s="1"/>
    </row>
    <row r="315" ht="15.75" customHeight="1">
      <c r="A315" s="1" t="s">
        <v>30</v>
      </c>
      <c r="B315" s="38">
        <v>90.0</v>
      </c>
      <c r="C315" s="1" t="s">
        <v>68</v>
      </c>
      <c r="D315" s="1" t="str">
        <f t="array" ref="D315">INDEX(Rent!M:N,MATCH(C315,Rent!M:M,0),2)</f>
        <v>Melbourne</v>
      </c>
      <c r="E315" s="1"/>
      <c r="F315" s="1"/>
      <c r="G315" s="1"/>
      <c r="H315" s="1"/>
      <c r="I315" s="1"/>
      <c r="J315" s="1"/>
      <c r="K315" s="1"/>
      <c r="L315" s="1"/>
      <c r="M315" s="1"/>
    </row>
    <row r="316" ht="15.75" customHeight="1">
      <c r="A316" s="1" t="s">
        <v>31</v>
      </c>
      <c r="B316" s="38">
        <v>50.0</v>
      </c>
      <c r="C316" s="1" t="s">
        <v>68</v>
      </c>
      <c r="D316" s="1" t="str">
        <f t="array" ref="D316">INDEX(Rent!M:N,MATCH(C316,Rent!M:M,0),2)</f>
        <v>Melbourne</v>
      </c>
      <c r="E316" s="1"/>
      <c r="F316" s="1"/>
      <c r="G316" s="1"/>
      <c r="H316" s="1"/>
      <c r="I316" s="1"/>
      <c r="J316" s="1"/>
      <c r="K316" s="1"/>
      <c r="L316" s="1"/>
      <c r="M316" s="1"/>
    </row>
    <row r="317" ht="15.75" customHeight="1">
      <c r="A317" s="1" t="s">
        <v>32</v>
      </c>
      <c r="B317" s="38">
        <v>100.0</v>
      </c>
      <c r="C317" s="1" t="s">
        <v>68</v>
      </c>
      <c r="D317" s="1" t="str">
        <f t="array" ref="D317">INDEX(Rent!M:N,MATCH(C317,Rent!M:M,0),2)</f>
        <v>Melbourne</v>
      </c>
      <c r="E317" s="1"/>
      <c r="F317" s="1"/>
      <c r="G317" s="1"/>
      <c r="H317" s="1"/>
      <c r="I317" s="1"/>
      <c r="J317" s="1"/>
      <c r="K317" s="1"/>
      <c r="L317" s="1"/>
      <c r="M317" s="1"/>
    </row>
    <row r="318" ht="15.75" customHeight="1">
      <c r="A318" s="1" t="s">
        <v>33</v>
      </c>
      <c r="B318" s="38">
        <v>100.0</v>
      </c>
      <c r="C318" s="1" t="s">
        <v>68</v>
      </c>
      <c r="D318" s="1" t="str">
        <f t="array" ref="D318">INDEX(Rent!M:N,MATCH(C318,Rent!M:M,0),2)</f>
        <v>Melbourne</v>
      </c>
      <c r="E318" s="1"/>
      <c r="F318" s="1"/>
      <c r="G318" s="1"/>
      <c r="H318" s="1"/>
      <c r="I318" s="1"/>
      <c r="J318" s="1"/>
      <c r="K318" s="1"/>
      <c r="L318" s="1"/>
      <c r="M318" s="1"/>
    </row>
    <row r="319" ht="15.75" customHeight="1">
      <c r="A319" s="1" t="s">
        <v>34</v>
      </c>
      <c r="B319" s="38">
        <v>50.0</v>
      </c>
      <c r="C319" s="1" t="s">
        <v>68</v>
      </c>
      <c r="D319" s="1" t="str">
        <f t="array" ref="D319">INDEX(Rent!M:N,MATCH(C319,Rent!M:M,0),2)</f>
        <v>Melbourne</v>
      </c>
      <c r="E319" s="1"/>
      <c r="F319" s="1"/>
      <c r="G319" s="1"/>
      <c r="H319" s="1"/>
      <c r="I319" s="1"/>
      <c r="J319" s="1"/>
      <c r="K319" s="1"/>
      <c r="L319" s="1"/>
      <c r="M319" s="1"/>
    </row>
    <row r="320" ht="15.75" customHeight="1">
      <c r="A320" s="1" t="s">
        <v>35</v>
      </c>
      <c r="B320" s="38">
        <v>70.0</v>
      </c>
      <c r="C320" s="1" t="s">
        <v>68</v>
      </c>
      <c r="D320" s="1" t="str">
        <f t="array" ref="D320">INDEX(Rent!M:N,MATCH(C320,Rent!M:M,0),2)</f>
        <v>Melbourne</v>
      </c>
      <c r="E320" s="1"/>
      <c r="F320" s="1"/>
      <c r="G320" s="1"/>
      <c r="H320" s="1"/>
      <c r="I320" s="1"/>
      <c r="J320" s="1"/>
      <c r="K320" s="1"/>
      <c r="L320" s="1"/>
      <c r="M320" s="1"/>
    </row>
    <row r="321" ht="15.75" customHeight="1">
      <c r="A321" s="1" t="s">
        <v>36</v>
      </c>
      <c r="B321" s="38">
        <v>100.0</v>
      </c>
      <c r="C321" s="1" t="s">
        <v>68</v>
      </c>
      <c r="D321" s="1" t="str">
        <f t="array" ref="D321">INDEX(Rent!M:N,MATCH(C321,Rent!M:M,0),2)</f>
        <v>Melbourne</v>
      </c>
      <c r="E321" s="1"/>
      <c r="F321" s="1"/>
      <c r="G321" s="1"/>
      <c r="H321" s="1"/>
      <c r="I321" s="1"/>
      <c r="J321" s="1"/>
      <c r="K321" s="1"/>
      <c r="L321" s="1"/>
      <c r="M321" s="1"/>
    </row>
    <row r="322" ht="15.75" customHeight="1">
      <c r="A322" s="1" t="s">
        <v>37</v>
      </c>
      <c r="B322" s="38">
        <v>1800.0</v>
      </c>
      <c r="C322" s="1" t="s">
        <v>68</v>
      </c>
      <c r="D322" s="1" t="str">
        <f t="array" ref="D322">INDEX(Rent!M:N,MATCH(C322,Rent!M:M,0),2)</f>
        <v>Melbourne</v>
      </c>
      <c r="E322" s="1"/>
      <c r="F322" s="1"/>
      <c r="G322" s="1"/>
      <c r="H322" s="1"/>
      <c r="I322" s="1"/>
      <c r="J322" s="1"/>
      <c r="K322" s="1"/>
      <c r="L322" s="1"/>
      <c r="M322" s="1"/>
    </row>
    <row r="323" ht="15.75" customHeight="1">
      <c r="A323" s="1" t="s">
        <v>38</v>
      </c>
      <c r="B323" s="38">
        <v>70.0</v>
      </c>
      <c r="C323" s="1" t="s">
        <v>68</v>
      </c>
      <c r="D323" s="1" t="str">
        <f t="array" ref="D323">INDEX(Rent!M:N,MATCH(C323,Rent!M:M,0),2)</f>
        <v>Melbourne</v>
      </c>
      <c r="E323" s="1"/>
      <c r="F323" s="1"/>
      <c r="G323" s="1"/>
      <c r="H323" s="1"/>
      <c r="I323" s="1"/>
      <c r="J323" s="1"/>
      <c r="K323" s="1"/>
      <c r="L323" s="1"/>
      <c r="M323" s="1"/>
    </row>
    <row r="324" ht="15.75" customHeight="1">
      <c r="A324" s="1" t="s">
        <v>39</v>
      </c>
      <c r="B324" s="38">
        <v>50.0</v>
      </c>
      <c r="C324" s="1" t="s">
        <v>68</v>
      </c>
      <c r="D324" s="1" t="str">
        <f t="array" ref="D324">INDEX(Rent!M:N,MATCH(C324,Rent!M:M,0),2)</f>
        <v>Melbourne</v>
      </c>
      <c r="E324" s="1"/>
      <c r="F324" s="1"/>
      <c r="G324" s="1"/>
      <c r="H324" s="1"/>
      <c r="I324" s="1"/>
      <c r="J324" s="1"/>
      <c r="K324" s="1"/>
      <c r="L324" s="1"/>
      <c r="M324" s="1"/>
    </row>
    <row r="325" ht="15.75" customHeight="1">
      <c r="A325" s="1" t="s">
        <v>40</v>
      </c>
      <c r="B325" s="38">
        <v>120.0</v>
      </c>
      <c r="C325" s="1" t="s">
        <v>68</v>
      </c>
      <c r="D325" s="1" t="str">
        <f t="array" ref="D325">INDEX(Rent!M:N,MATCH(C325,Rent!M:M,0),2)</f>
        <v>Melbourne</v>
      </c>
      <c r="E325" s="1"/>
      <c r="F325" s="1"/>
      <c r="G325" s="1"/>
      <c r="H325" s="1"/>
      <c r="I325" s="1"/>
      <c r="J325" s="1"/>
      <c r="K325" s="1"/>
      <c r="L325" s="1"/>
      <c r="M325" s="1"/>
    </row>
    <row r="326" ht="15.75" customHeight="1">
      <c r="A326" s="1" t="s">
        <v>42</v>
      </c>
      <c r="B326" s="38">
        <v>50.0</v>
      </c>
      <c r="C326" s="1" t="s">
        <v>68</v>
      </c>
      <c r="D326" s="1" t="str">
        <f t="array" ref="D326">INDEX(Rent!M:N,MATCH(C326,Rent!M:M,0),2)</f>
        <v>Melbourne</v>
      </c>
      <c r="E326" s="1"/>
      <c r="F326" s="1"/>
      <c r="G326" s="1"/>
      <c r="H326" s="1"/>
      <c r="I326" s="1"/>
      <c r="J326" s="1"/>
      <c r="K326" s="1"/>
      <c r="L326" s="1"/>
      <c r="M326" s="1"/>
    </row>
    <row r="327" ht="15.75" customHeight="1">
      <c r="A327" s="1" t="s">
        <v>43</v>
      </c>
      <c r="B327" s="38">
        <v>260.0</v>
      </c>
      <c r="C327" s="1" t="s">
        <v>68</v>
      </c>
      <c r="D327" s="1" t="str">
        <f t="array" ref="D327">INDEX(Rent!M:N,MATCH(C327,Rent!M:M,0),2)</f>
        <v>Melbourne</v>
      </c>
      <c r="E327" s="1"/>
      <c r="F327" s="1"/>
      <c r="G327" s="1"/>
      <c r="H327" s="1"/>
      <c r="I327" s="1"/>
      <c r="J327" s="1"/>
      <c r="K327" s="1"/>
      <c r="L327" s="1"/>
      <c r="M327" s="1"/>
    </row>
    <row r="328" ht="15.75" customHeight="1">
      <c r="A328" s="1" t="s">
        <v>44</v>
      </c>
      <c r="B328" s="38">
        <v>100.0</v>
      </c>
      <c r="C328" s="1" t="s">
        <v>68</v>
      </c>
      <c r="D328" s="1" t="str">
        <f t="array" ref="D328">INDEX(Rent!M:N,MATCH(C328,Rent!M:M,0),2)</f>
        <v>Melbourne</v>
      </c>
      <c r="E328" s="1"/>
      <c r="F328" s="1"/>
      <c r="G328" s="1"/>
      <c r="H328" s="1"/>
      <c r="I328" s="1"/>
      <c r="J328" s="1"/>
      <c r="K328" s="1"/>
      <c r="L328" s="1"/>
      <c r="M328" s="1"/>
    </row>
    <row r="329" ht="15.75" customHeight="1">
      <c r="A329" s="1" t="s">
        <v>45</v>
      </c>
      <c r="B329" s="38">
        <v>320.0</v>
      </c>
      <c r="C329" s="1" t="s">
        <v>68</v>
      </c>
      <c r="D329" s="1" t="str">
        <f t="array" ref="D329">INDEX(Rent!M:N,MATCH(C329,Rent!M:M,0),2)</f>
        <v>Melbourne</v>
      </c>
      <c r="E329" s="1"/>
      <c r="F329" s="1"/>
      <c r="G329" s="1"/>
      <c r="H329" s="1"/>
      <c r="I329" s="1"/>
      <c r="J329" s="1"/>
      <c r="K329" s="1"/>
      <c r="L329" s="1"/>
      <c r="M329" s="1"/>
    </row>
    <row r="330" ht="15.75" customHeight="1">
      <c r="A330" s="1" t="s">
        <v>46</v>
      </c>
      <c r="B330" s="38">
        <v>200.0</v>
      </c>
      <c r="C330" s="1" t="s">
        <v>68</v>
      </c>
      <c r="D330" s="1" t="str">
        <f t="array" ref="D330">INDEX(Rent!M:N,MATCH(C330,Rent!M:M,0),2)</f>
        <v>Melbourne</v>
      </c>
      <c r="E330" s="1"/>
      <c r="F330" s="1"/>
      <c r="G330" s="1"/>
      <c r="H330" s="1"/>
      <c r="I330" s="1"/>
      <c r="J330" s="1"/>
      <c r="K330" s="1"/>
      <c r="L330" s="1"/>
      <c r="M330" s="1"/>
    </row>
    <row r="331" ht="15.75" customHeight="1">
      <c r="A331" s="1" t="s">
        <v>47</v>
      </c>
      <c r="B331" s="38">
        <v>700.0</v>
      </c>
      <c r="C331" s="1" t="s">
        <v>68</v>
      </c>
      <c r="D331" s="1" t="str">
        <f t="array" ref="D331">INDEX(Rent!M:N,MATCH(C331,Rent!M:M,0),2)</f>
        <v>Melbourne</v>
      </c>
      <c r="E331" s="1"/>
      <c r="F331" s="1"/>
      <c r="G331" s="1"/>
      <c r="H331" s="1"/>
      <c r="I331" s="1"/>
      <c r="J331" s="1"/>
      <c r="K331" s="1"/>
      <c r="L331" s="1"/>
      <c r="M331" s="1"/>
    </row>
    <row r="332" ht="15.75" customHeight="1">
      <c r="A332" s="1" t="s">
        <v>25</v>
      </c>
      <c r="B332" s="38">
        <v>85.0</v>
      </c>
      <c r="C332" s="1" t="s">
        <v>69</v>
      </c>
      <c r="D332" s="1" t="str">
        <f t="array" ref="D332">INDEX(Rent!M:N,MATCH(C332,Rent!M:M,0),2)</f>
        <v>Melbourne</v>
      </c>
      <c r="E332" s="1"/>
      <c r="F332" s="1"/>
      <c r="G332" s="1"/>
      <c r="H332" s="1"/>
      <c r="I332" s="1"/>
      <c r="J332" s="1"/>
      <c r="K332" s="1"/>
      <c r="L332" s="1"/>
      <c r="M332" s="1"/>
    </row>
    <row r="333" ht="15.75" customHeight="1">
      <c r="A333" s="1" t="s">
        <v>26</v>
      </c>
      <c r="B333" s="38">
        <v>330.0</v>
      </c>
      <c r="C333" s="1" t="s">
        <v>69</v>
      </c>
      <c r="D333" s="1" t="str">
        <f t="array" ref="D333">INDEX(Rent!M:N,MATCH(C333,Rent!M:M,0),2)</f>
        <v>Melbourne</v>
      </c>
      <c r="E333" s="1"/>
      <c r="F333" s="1"/>
      <c r="G333" s="1"/>
      <c r="H333" s="1"/>
      <c r="I333" s="1"/>
      <c r="J333" s="1"/>
      <c r="K333" s="1"/>
      <c r="L333" s="1"/>
      <c r="M333" s="1"/>
    </row>
    <row r="334" ht="15.75" customHeight="1">
      <c r="A334" s="1" t="s">
        <v>27</v>
      </c>
      <c r="B334" s="38">
        <v>150.0</v>
      </c>
      <c r="C334" s="1" t="s">
        <v>69</v>
      </c>
      <c r="D334" s="1" t="str">
        <f t="array" ref="D334">INDEX(Rent!M:N,MATCH(C334,Rent!M:M,0),2)</f>
        <v>Melbourne</v>
      </c>
      <c r="E334" s="1"/>
      <c r="F334" s="1"/>
      <c r="G334" s="1"/>
      <c r="H334" s="1"/>
      <c r="I334" s="1"/>
      <c r="J334" s="1"/>
      <c r="K334" s="1"/>
      <c r="L334" s="1"/>
      <c r="M334" s="1"/>
    </row>
    <row r="335" ht="15.75" customHeight="1">
      <c r="A335" s="1" t="s">
        <v>28</v>
      </c>
      <c r="B335" s="38">
        <v>120.0</v>
      </c>
      <c r="C335" s="1" t="s">
        <v>69</v>
      </c>
      <c r="D335" s="1" t="str">
        <f t="array" ref="D335">INDEX(Rent!M:N,MATCH(C335,Rent!M:M,0),2)</f>
        <v>Melbourne</v>
      </c>
      <c r="E335" s="1"/>
      <c r="F335" s="1"/>
      <c r="G335" s="1"/>
      <c r="H335" s="1"/>
      <c r="I335" s="1"/>
      <c r="J335" s="1"/>
      <c r="K335" s="1"/>
      <c r="L335" s="1"/>
      <c r="M335" s="1"/>
    </row>
    <row r="336" ht="15.75" customHeight="1">
      <c r="A336" s="1" t="s">
        <v>29</v>
      </c>
      <c r="B336" s="38">
        <v>120.0</v>
      </c>
      <c r="C336" s="1" t="s">
        <v>69</v>
      </c>
      <c r="D336" s="1" t="str">
        <f t="array" ref="D336">INDEX(Rent!M:N,MATCH(C336,Rent!M:M,0),2)</f>
        <v>Melbourne</v>
      </c>
      <c r="E336" s="1"/>
      <c r="F336" s="1"/>
      <c r="G336" s="1"/>
      <c r="H336" s="1"/>
      <c r="I336" s="1"/>
      <c r="J336" s="1"/>
      <c r="K336" s="1"/>
      <c r="L336" s="1"/>
      <c r="M336" s="1"/>
    </row>
    <row r="337" ht="15.75" customHeight="1">
      <c r="A337" s="1" t="s">
        <v>30</v>
      </c>
      <c r="B337" s="38">
        <v>90.0</v>
      </c>
      <c r="C337" s="1" t="s">
        <v>69</v>
      </c>
      <c r="D337" s="1" t="str">
        <f t="array" ref="D337">INDEX(Rent!M:N,MATCH(C337,Rent!M:M,0),2)</f>
        <v>Melbourne</v>
      </c>
      <c r="E337" s="1"/>
      <c r="F337" s="1"/>
      <c r="G337" s="1"/>
      <c r="H337" s="1"/>
      <c r="I337" s="1"/>
      <c r="J337" s="1"/>
      <c r="K337" s="1"/>
      <c r="L337" s="1"/>
      <c r="M337" s="1"/>
    </row>
    <row r="338" ht="15.75" customHeight="1">
      <c r="A338" s="1" t="s">
        <v>31</v>
      </c>
      <c r="B338" s="38">
        <v>50.0</v>
      </c>
      <c r="C338" s="1" t="s">
        <v>69</v>
      </c>
      <c r="D338" s="1" t="str">
        <f t="array" ref="D338">INDEX(Rent!M:N,MATCH(C338,Rent!M:M,0),2)</f>
        <v>Melbourne</v>
      </c>
      <c r="E338" s="1"/>
      <c r="F338" s="1"/>
      <c r="G338" s="1"/>
      <c r="H338" s="1"/>
      <c r="I338" s="1"/>
      <c r="J338" s="1"/>
      <c r="K338" s="1"/>
      <c r="L338" s="1"/>
      <c r="M338" s="1"/>
    </row>
    <row r="339" ht="15.75" customHeight="1">
      <c r="A339" s="1" t="s">
        <v>32</v>
      </c>
      <c r="B339" s="38">
        <v>100.0</v>
      </c>
      <c r="C339" s="1" t="s">
        <v>69</v>
      </c>
      <c r="D339" s="1" t="str">
        <f t="array" ref="D339">INDEX(Rent!M:N,MATCH(C339,Rent!M:M,0),2)</f>
        <v>Melbourne</v>
      </c>
      <c r="E339" s="1"/>
      <c r="F339" s="1"/>
      <c r="G339" s="1"/>
      <c r="H339" s="1"/>
      <c r="I339" s="1"/>
      <c r="J339" s="1"/>
      <c r="K339" s="1"/>
      <c r="L339" s="1"/>
      <c r="M339" s="1"/>
    </row>
    <row r="340" ht="15.75" customHeight="1">
      <c r="A340" s="1" t="s">
        <v>33</v>
      </c>
      <c r="B340" s="38">
        <v>100.0</v>
      </c>
      <c r="C340" s="1" t="s">
        <v>69</v>
      </c>
      <c r="D340" s="1" t="str">
        <f t="array" ref="D340">INDEX(Rent!M:N,MATCH(C340,Rent!M:M,0),2)</f>
        <v>Melbourne</v>
      </c>
      <c r="E340" s="1"/>
      <c r="F340" s="1"/>
      <c r="G340" s="1"/>
      <c r="H340" s="1"/>
      <c r="I340" s="1"/>
      <c r="J340" s="1"/>
      <c r="K340" s="1"/>
      <c r="L340" s="1"/>
      <c r="M340" s="1"/>
    </row>
    <row r="341" ht="15.75" customHeight="1">
      <c r="A341" s="1" t="s">
        <v>34</v>
      </c>
      <c r="B341" s="38">
        <v>50.0</v>
      </c>
      <c r="C341" s="1" t="s">
        <v>69</v>
      </c>
      <c r="D341" s="1" t="str">
        <f t="array" ref="D341">INDEX(Rent!M:N,MATCH(C341,Rent!M:M,0),2)</f>
        <v>Melbourne</v>
      </c>
      <c r="E341" s="1"/>
      <c r="F341" s="1"/>
      <c r="G341" s="1"/>
      <c r="H341" s="1"/>
      <c r="I341" s="1"/>
      <c r="J341" s="1"/>
      <c r="K341" s="1"/>
      <c r="L341" s="1"/>
      <c r="M341" s="1"/>
    </row>
    <row r="342" ht="15.75" customHeight="1">
      <c r="A342" s="1" t="s">
        <v>35</v>
      </c>
      <c r="B342" s="38">
        <v>70.0</v>
      </c>
      <c r="C342" s="1" t="s">
        <v>69</v>
      </c>
      <c r="D342" s="1" t="str">
        <f t="array" ref="D342">INDEX(Rent!M:N,MATCH(C342,Rent!M:M,0),2)</f>
        <v>Melbourne</v>
      </c>
      <c r="E342" s="1"/>
      <c r="F342" s="1"/>
      <c r="G342" s="1"/>
      <c r="H342" s="1"/>
      <c r="I342" s="1"/>
      <c r="J342" s="1"/>
      <c r="K342" s="1"/>
      <c r="L342" s="1"/>
      <c r="M342" s="1"/>
    </row>
    <row r="343" ht="15.75" customHeight="1">
      <c r="A343" s="1" t="s">
        <v>36</v>
      </c>
      <c r="B343" s="38">
        <v>100.0</v>
      </c>
      <c r="C343" s="1" t="s">
        <v>69</v>
      </c>
      <c r="D343" s="1" t="str">
        <f t="array" ref="D343">INDEX(Rent!M:N,MATCH(C343,Rent!M:M,0),2)</f>
        <v>Melbourne</v>
      </c>
      <c r="E343" s="1"/>
      <c r="F343" s="1"/>
      <c r="G343" s="1"/>
      <c r="H343" s="1"/>
      <c r="I343" s="1"/>
      <c r="J343" s="1"/>
      <c r="K343" s="1"/>
      <c r="L343" s="1"/>
      <c r="M343" s="1"/>
    </row>
    <row r="344" ht="15.75" customHeight="1">
      <c r="A344" s="1" t="s">
        <v>37</v>
      </c>
      <c r="B344" s="38">
        <v>1800.0</v>
      </c>
      <c r="C344" s="1" t="s">
        <v>69</v>
      </c>
      <c r="D344" s="1" t="str">
        <f t="array" ref="D344">INDEX(Rent!M:N,MATCH(C344,Rent!M:M,0),2)</f>
        <v>Melbourne</v>
      </c>
      <c r="E344" s="1"/>
      <c r="F344" s="1"/>
      <c r="G344" s="1"/>
      <c r="H344" s="1"/>
      <c r="I344" s="1"/>
      <c r="J344" s="1"/>
      <c r="K344" s="1"/>
      <c r="L344" s="1"/>
      <c r="M344" s="1"/>
    </row>
    <row r="345" ht="15.75" customHeight="1">
      <c r="A345" s="1" t="s">
        <v>38</v>
      </c>
      <c r="B345" s="38">
        <v>70.0</v>
      </c>
      <c r="C345" s="1" t="s">
        <v>69</v>
      </c>
      <c r="D345" s="1" t="str">
        <f t="array" ref="D345">INDEX(Rent!M:N,MATCH(C345,Rent!M:M,0),2)</f>
        <v>Melbourne</v>
      </c>
      <c r="E345" s="1"/>
      <c r="F345" s="1"/>
      <c r="G345" s="1"/>
      <c r="H345" s="1"/>
      <c r="I345" s="1"/>
      <c r="J345" s="1"/>
      <c r="K345" s="1"/>
      <c r="L345" s="1"/>
      <c r="M345" s="1"/>
    </row>
    <row r="346" ht="15.75" customHeight="1">
      <c r="A346" s="1" t="s">
        <v>39</v>
      </c>
      <c r="B346" s="38">
        <v>50.0</v>
      </c>
      <c r="C346" s="1" t="s">
        <v>69</v>
      </c>
      <c r="D346" s="1" t="str">
        <f t="array" ref="D346">INDEX(Rent!M:N,MATCH(C346,Rent!M:M,0),2)</f>
        <v>Melbourne</v>
      </c>
      <c r="E346" s="1"/>
      <c r="F346" s="1"/>
      <c r="G346" s="1"/>
      <c r="H346" s="1"/>
      <c r="I346" s="1"/>
      <c r="J346" s="1"/>
      <c r="K346" s="1"/>
      <c r="L346" s="1"/>
      <c r="M346" s="1"/>
    </row>
    <row r="347" ht="15.75" customHeight="1">
      <c r="A347" s="1" t="s">
        <v>40</v>
      </c>
      <c r="B347" s="38">
        <v>120.0</v>
      </c>
      <c r="C347" s="1" t="s">
        <v>69</v>
      </c>
      <c r="D347" s="1" t="str">
        <f t="array" ref="D347">INDEX(Rent!M:N,MATCH(C347,Rent!M:M,0),2)</f>
        <v>Melbourne</v>
      </c>
      <c r="E347" s="1"/>
      <c r="F347" s="1"/>
      <c r="G347" s="1"/>
      <c r="H347" s="1"/>
      <c r="I347" s="1"/>
      <c r="J347" s="1"/>
      <c r="K347" s="1"/>
      <c r="L347" s="1"/>
      <c r="M347" s="1"/>
    </row>
    <row r="348" ht="15.75" customHeight="1">
      <c r="A348" s="1" t="s">
        <v>42</v>
      </c>
      <c r="B348" s="38">
        <v>50.0</v>
      </c>
      <c r="C348" s="1" t="s">
        <v>69</v>
      </c>
      <c r="D348" s="1" t="str">
        <f t="array" ref="D348">INDEX(Rent!M:N,MATCH(C348,Rent!M:M,0),2)</f>
        <v>Melbourne</v>
      </c>
      <c r="E348" s="1"/>
      <c r="F348" s="1"/>
      <c r="G348" s="1"/>
      <c r="H348" s="1"/>
      <c r="I348" s="1"/>
      <c r="J348" s="1"/>
      <c r="K348" s="1"/>
      <c r="L348" s="1"/>
      <c r="M348" s="1"/>
    </row>
    <row r="349" ht="15.75" customHeight="1">
      <c r="A349" s="1" t="s">
        <v>43</v>
      </c>
      <c r="B349" s="38">
        <v>260.0</v>
      </c>
      <c r="C349" s="1" t="s">
        <v>69</v>
      </c>
      <c r="D349" s="1" t="str">
        <f t="array" ref="D349">INDEX(Rent!M:N,MATCH(C349,Rent!M:M,0),2)</f>
        <v>Melbourne</v>
      </c>
      <c r="E349" s="1"/>
      <c r="F349" s="1"/>
      <c r="G349" s="1"/>
      <c r="H349" s="1"/>
      <c r="I349" s="1"/>
      <c r="J349" s="1"/>
      <c r="K349" s="1"/>
      <c r="L349" s="1"/>
      <c r="M349" s="1"/>
    </row>
    <row r="350" ht="15.75" customHeight="1">
      <c r="A350" s="1" t="s">
        <v>44</v>
      </c>
      <c r="B350" s="38">
        <v>100.0</v>
      </c>
      <c r="C350" s="1" t="s">
        <v>69</v>
      </c>
      <c r="D350" s="1" t="str">
        <f t="array" ref="D350">INDEX(Rent!M:N,MATCH(C350,Rent!M:M,0),2)</f>
        <v>Melbourne</v>
      </c>
      <c r="E350" s="1"/>
      <c r="F350" s="1"/>
      <c r="G350" s="1"/>
      <c r="H350" s="1"/>
      <c r="I350" s="1"/>
      <c r="J350" s="1"/>
      <c r="K350" s="1"/>
      <c r="L350" s="1"/>
      <c r="M350" s="1"/>
    </row>
    <row r="351" ht="15.75" customHeight="1">
      <c r="A351" s="1" t="s">
        <v>45</v>
      </c>
      <c r="B351" s="38">
        <v>320.0</v>
      </c>
      <c r="C351" s="1" t="s">
        <v>69</v>
      </c>
      <c r="D351" s="1" t="str">
        <f t="array" ref="D351">INDEX(Rent!M:N,MATCH(C351,Rent!M:M,0),2)</f>
        <v>Melbourne</v>
      </c>
      <c r="E351" s="1"/>
      <c r="F351" s="1"/>
      <c r="G351" s="1"/>
      <c r="H351" s="1"/>
      <c r="I351" s="1"/>
      <c r="J351" s="1"/>
      <c r="K351" s="1"/>
      <c r="L351" s="1"/>
      <c r="M351" s="1"/>
    </row>
    <row r="352" ht="15.75" customHeight="1">
      <c r="A352" s="1" t="s">
        <v>46</v>
      </c>
      <c r="B352" s="38">
        <v>200.0</v>
      </c>
      <c r="C352" s="1" t="s">
        <v>69</v>
      </c>
      <c r="D352" s="1" t="str">
        <f t="array" ref="D352">INDEX(Rent!M:N,MATCH(C352,Rent!M:M,0),2)</f>
        <v>Melbourne</v>
      </c>
      <c r="E352" s="1"/>
      <c r="F352" s="1"/>
      <c r="G352" s="1"/>
      <c r="H352" s="1"/>
      <c r="I352" s="1"/>
      <c r="J352" s="1"/>
      <c r="K352" s="1"/>
      <c r="L352" s="1"/>
      <c r="M352" s="1"/>
    </row>
    <row r="353" ht="15.75" customHeight="1">
      <c r="A353" s="1" t="s">
        <v>47</v>
      </c>
      <c r="B353" s="38">
        <v>700.0</v>
      </c>
      <c r="C353" s="1" t="s">
        <v>69</v>
      </c>
      <c r="D353" s="1" t="str">
        <f t="array" ref="D353">INDEX(Rent!M:N,MATCH(C353,Rent!M:M,0),2)</f>
        <v>Melbourne</v>
      </c>
      <c r="E353" s="1"/>
      <c r="F353" s="1"/>
      <c r="G353" s="1"/>
      <c r="H353" s="1"/>
      <c r="I353" s="1"/>
      <c r="J353" s="1"/>
      <c r="K353" s="1"/>
      <c r="L353" s="1"/>
      <c r="M353" s="1"/>
    </row>
    <row r="354" ht="15.75" customHeight="1">
      <c r="A354" s="1" t="s">
        <v>25</v>
      </c>
      <c r="B354" s="38">
        <v>85.0</v>
      </c>
      <c r="C354" s="1" t="s">
        <v>19</v>
      </c>
      <c r="D354" s="1" t="str">
        <f t="array" ref="D354">INDEX(Rent!M:N,MATCH(C354,Rent!M:M,0),2)</f>
        <v>Melbourne</v>
      </c>
      <c r="E354" s="1"/>
      <c r="F354" s="1"/>
      <c r="G354" s="1"/>
      <c r="H354" s="1"/>
      <c r="I354" s="1"/>
      <c r="J354" s="1"/>
      <c r="K354" s="1"/>
      <c r="L354" s="1"/>
      <c r="M354" s="1"/>
    </row>
    <row r="355" ht="15.75" customHeight="1">
      <c r="A355" s="1" t="s">
        <v>26</v>
      </c>
      <c r="B355" s="38">
        <v>330.0</v>
      </c>
      <c r="C355" s="1" t="s">
        <v>19</v>
      </c>
      <c r="D355" s="1" t="str">
        <f t="array" ref="D355">INDEX(Rent!M:N,MATCH(C355,Rent!M:M,0),2)</f>
        <v>Melbourne</v>
      </c>
      <c r="E355" s="1"/>
      <c r="F355" s="1"/>
      <c r="G355" s="1"/>
      <c r="H355" s="1"/>
      <c r="I355" s="1"/>
      <c r="J355" s="1"/>
      <c r="K355" s="1"/>
      <c r="L355" s="1"/>
      <c r="M355" s="1"/>
    </row>
    <row r="356" ht="15.75" customHeight="1">
      <c r="A356" s="1" t="s">
        <v>27</v>
      </c>
      <c r="B356" s="38">
        <v>150.0</v>
      </c>
      <c r="C356" s="1" t="s">
        <v>19</v>
      </c>
      <c r="D356" s="1" t="str">
        <f t="array" ref="D356">INDEX(Rent!M:N,MATCH(C356,Rent!M:M,0),2)</f>
        <v>Melbourne</v>
      </c>
      <c r="E356" s="1"/>
      <c r="F356" s="1"/>
      <c r="G356" s="1"/>
      <c r="H356" s="1"/>
      <c r="I356" s="1"/>
      <c r="J356" s="1"/>
      <c r="K356" s="1"/>
      <c r="L356" s="1"/>
      <c r="M356" s="1"/>
    </row>
    <row r="357" ht="15.75" customHeight="1">
      <c r="A357" s="1" t="s">
        <v>28</v>
      </c>
      <c r="B357" s="38">
        <v>120.0</v>
      </c>
      <c r="C357" s="1" t="s">
        <v>19</v>
      </c>
      <c r="D357" s="1" t="str">
        <f t="array" ref="D357">INDEX(Rent!M:N,MATCH(C357,Rent!M:M,0),2)</f>
        <v>Melbourne</v>
      </c>
      <c r="E357" s="1"/>
      <c r="F357" s="1"/>
      <c r="G357" s="1"/>
      <c r="H357" s="1"/>
      <c r="I357" s="1"/>
      <c r="J357" s="1"/>
      <c r="K357" s="1"/>
      <c r="L357" s="1"/>
      <c r="M357" s="1"/>
    </row>
    <row r="358" ht="15.75" customHeight="1">
      <c r="A358" s="1" t="s">
        <v>29</v>
      </c>
      <c r="B358" s="38">
        <v>120.0</v>
      </c>
      <c r="C358" s="1" t="s">
        <v>19</v>
      </c>
      <c r="D358" s="1" t="str">
        <f t="array" ref="D358">INDEX(Rent!M:N,MATCH(C358,Rent!M:M,0),2)</f>
        <v>Melbourne</v>
      </c>
      <c r="E358" s="1"/>
      <c r="F358" s="1"/>
      <c r="G358" s="1"/>
      <c r="H358" s="1"/>
      <c r="I358" s="1"/>
      <c r="J358" s="1"/>
      <c r="K358" s="1"/>
      <c r="L358" s="1"/>
      <c r="M358" s="1"/>
    </row>
    <row r="359" ht="15.75" customHeight="1">
      <c r="A359" s="1" t="s">
        <v>30</v>
      </c>
      <c r="B359" s="38">
        <v>90.0</v>
      </c>
      <c r="C359" s="1" t="s">
        <v>19</v>
      </c>
      <c r="D359" s="1" t="str">
        <f t="array" ref="D359">INDEX(Rent!M:N,MATCH(C359,Rent!M:M,0),2)</f>
        <v>Melbourne</v>
      </c>
      <c r="E359" s="1"/>
      <c r="F359" s="1"/>
      <c r="G359" s="1"/>
      <c r="H359" s="1"/>
      <c r="I359" s="1"/>
      <c r="J359" s="1"/>
      <c r="K359" s="1"/>
      <c r="L359" s="1"/>
      <c r="M359" s="1"/>
    </row>
    <row r="360" ht="15.75" customHeight="1">
      <c r="A360" s="1" t="s">
        <v>31</v>
      </c>
      <c r="B360" s="38">
        <v>50.0</v>
      </c>
      <c r="C360" s="1" t="s">
        <v>19</v>
      </c>
      <c r="D360" s="1" t="str">
        <f t="array" ref="D360">INDEX(Rent!M:N,MATCH(C360,Rent!M:M,0),2)</f>
        <v>Melbourne</v>
      </c>
      <c r="E360" s="1"/>
      <c r="F360" s="1"/>
      <c r="G360" s="1"/>
      <c r="H360" s="1"/>
      <c r="I360" s="1"/>
      <c r="J360" s="1"/>
      <c r="K360" s="1"/>
      <c r="L360" s="1"/>
      <c r="M360" s="1"/>
    </row>
    <row r="361" ht="15.75" customHeight="1">
      <c r="A361" s="1" t="s">
        <v>32</v>
      </c>
      <c r="B361" s="38">
        <v>100.0</v>
      </c>
      <c r="C361" s="1" t="s">
        <v>19</v>
      </c>
      <c r="D361" s="1" t="str">
        <f t="array" ref="D361">INDEX(Rent!M:N,MATCH(C361,Rent!M:M,0),2)</f>
        <v>Melbourne</v>
      </c>
      <c r="E361" s="1"/>
      <c r="F361" s="1"/>
      <c r="G361" s="1"/>
      <c r="H361" s="1"/>
      <c r="I361" s="1"/>
      <c r="J361" s="1"/>
      <c r="K361" s="1"/>
      <c r="L361" s="1"/>
      <c r="M361" s="1"/>
    </row>
    <row r="362" ht="15.75" customHeight="1">
      <c r="A362" s="1" t="s">
        <v>33</v>
      </c>
      <c r="B362" s="38">
        <v>100.0</v>
      </c>
      <c r="C362" s="1" t="s">
        <v>19</v>
      </c>
      <c r="D362" s="1" t="str">
        <f t="array" ref="D362">INDEX(Rent!M:N,MATCH(C362,Rent!M:M,0),2)</f>
        <v>Melbourne</v>
      </c>
      <c r="E362" s="1"/>
      <c r="F362" s="1"/>
      <c r="G362" s="1"/>
      <c r="H362" s="1"/>
      <c r="I362" s="1"/>
      <c r="J362" s="1"/>
      <c r="K362" s="1"/>
      <c r="L362" s="1"/>
      <c r="M362" s="1"/>
    </row>
    <row r="363" ht="15.75" customHeight="1">
      <c r="A363" s="1" t="s">
        <v>34</v>
      </c>
      <c r="B363" s="38">
        <v>50.0</v>
      </c>
      <c r="C363" s="1" t="s">
        <v>19</v>
      </c>
      <c r="D363" s="1" t="str">
        <f t="array" ref="D363">INDEX(Rent!M:N,MATCH(C363,Rent!M:M,0),2)</f>
        <v>Melbourne</v>
      </c>
      <c r="E363" s="1"/>
      <c r="F363" s="1"/>
      <c r="G363" s="1"/>
      <c r="H363" s="1"/>
      <c r="I363" s="1"/>
      <c r="J363" s="1"/>
      <c r="K363" s="1"/>
      <c r="L363" s="1"/>
      <c r="M363" s="1"/>
    </row>
    <row r="364" ht="15.75" customHeight="1">
      <c r="A364" s="1" t="s">
        <v>35</v>
      </c>
      <c r="B364" s="38">
        <v>70.0</v>
      </c>
      <c r="C364" s="1" t="s">
        <v>19</v>
      </c>
      <c r="D364" s="1" t="str">
        <f t="array" ref="D364">INDEX(Rent!M:N,MATCH(C364,Rent!M:M,0),2)</f>
        <v>Melbourne</v>
      </c>
      <c r="E364" s="1"/>
      <c r="F364" s="1"/>
      <c r="G364" s="1"/>
      <c r="H364" s="1"/>
      <c r="I364" s="1"/>
      <c r="J364" s="1"/>
      <c r="K364" s="1"/>
      <c r="L364" s="1"/>
      <c r="M364" s="1"/>
    </row>
    <row r="365" ht="15.75" customHeight="1">
      <c r="A365" s="1" t="s">
        <v>36</v>
      </c>
      <c r="B365" s="38">
        <v>100.0</v>
      </c>
      <c r="C365" s="1" t="s">
        <v>19</v>
      </c>
      <c r="D365" s="1" t="str">
        <f t="array" ref="D365">INDEX(Rent!M:N,MATCH(C365,Rent!M:M,0),2)</f>
        <v>Melbourne</v>
      </c>
      <c r="E365" s="1"/>
      <c r="F365" s="1"/>
      <c r="G365" s="1"/>
      <c r="H365" s="1"/>
      <c r="I365" s="1"/>
      <c r="J365" s="1"/>
      <c r="K365" s="1"/>
      <c r="L365" s="1"/>
      <c r="M365" s="1"/>
    </row>
    <row r="366" ht="15.75" customHeight="1">
      <c r="A366" s="1" t="s">
        <v>37</v>
      </c>
      <c r="B366" s="38">
        <v>1800.0</v>
      </c>
      <c r="C366" s="1" t="s">
        <v>19</v>
      </c>
      <c r="D366" s="1" t="str">
        <f t="array" ref="D366">INDEX(Rent!M:N,MATCH(C366,Rent!M:M,0),2)</f>
        <v>Melbourne</v>
      </c>
      <c r="E366" s="1"/>
      <c r="F366" s="1"/>
      <c r="G366" s="1"/>
      <c r="H366" s="1"/>
      <c r="I366" s="1"/>
      <c r="J366" s="1"/>
      <c r="K366" s="1"/>
      <c r="L366" s="1"/>
      <c r="M366" s="1"/>
    </row>
    <row r="367" ht="15.75" customHeight="1">
      <c r="A367" s="1" t="s">
        <v>38</v>
      </c>
      <c r="B367" s="38">
        <v>70.0</v>
      </c>
      <c r="C367" s="1" t="s">
        <v>19</v>
      </c>
      <c r="D367" s="1" t="str">
        <f t="array" ref="D367">INDEX(Rent!M:N,MATCH(C367,Rent!M:M,0),2)</f>
        <v>Melbourne</v>
      </c>
      <c r="E367" s="1"/>
      <c r="F367" s="1"/>
      <c r="G367" s="1"/>
      <c r="H367" s="1"/>
      <c r="I367" s="1"/>
      <c r="J367" s="1"/>
      <c r="K367" s="1"/>
      <c r="L367" s="1"/>
      <c r="M367" s="1"/>
    </row>
    <row r="368" ht="15.75" customHeight="1">
      <c r="A368" s="1" t="s">
        <v>39</v>
      </c>
      <c r="B368" s="38">
        <v>50.0</v>
      </c>
      <c r="C368" s="1" t="s">
        <v>19</v>
      </c>
      <c r="D368" s="1" t="str">
        <f t="array" ref="D368">INDEX(Rent!M:N,MATCH(C368,Rent!M:M,0),2)</f>
        <v>Melbourne</v>
      </c>
      <c r="E368" s="1"/>
      <c r="F368" s="1"/>
      <c r="G368" s="1"/>
      <c r="H368" s="1"/>
      <c r="I368" s="1"/>
      <c r="J368" s="1"/>
      <c r="K368" s="1"/>
      <c r="L368" s="1"/>
      <c r="M368" s="1"/>
    </row>
    <row r="369" ht="15.75" customHeight="1">
      <c r="A369" s="1" t="s">
        <v>40</v>
      </c>
      <c r="B369" s="38">
        <v>280.0</v>
      </c>
      <c r="C369" s="1" t="s">
        <v>19</v>
      </c>
      <c r="D369" s="1" t="str">
        <f t="array" ref="D369">INDEX(Rent!M:N,MATCH(C369,Rent!M:M,0),2)</f>
        <v>Melbourne</v>
      </c>
      <c r="E369" s="1"/>
      <c r="F369" s="1"/>
      <c r="G369" s="1"/>
      <c r="H369" s="1"/>
      <c r="I369" s="1"/>
      <c r="J369" s="1"/>
      <c r="K369" s="1"/>
      <c r="L369" s="1"/>
      <c r="M369" s="1"/>
    </row>
    <row r="370" ht="15.75" customHeight="1">
      <c r="A370" s="1" t="s">
        <v>42</v>
      </c>
      <c r="B370" s="38">
        <v>60.0</v>
      </c>
      <c r="C370" s="1" t="s">
        <v>19</v>
      </c>
      <c r="D370" s="1" t="str">
        <f t="array" ref="D370">INDEX(Rent!M:N,MATCH(C370,Rent!M:M,0),2)</f>
        <v>Melbourne</v>
      </c>
      <c r="E370" s="1"/>
      <c r="F370" s="1"/>
      <c r="G370" s="1"/>
      <c r="H370" s="1"/>
      <c r="I370" s="1"/>
      <c r="J370" s="1"/>
      <c r="K370" s="1"/>
      <c r="L370" s="1"/>
      <c r="M370" s="1"/>
    </row>
    <row r="371" ht="15.75" customHeight="1">
      <c r="A371" s="1" t="s">
        <v>43</v>
      </c>
      <c r="B371" s="38">
        <v>260.0</v>
      </c>
      <c r="C371" s="1" t="s">
        <v>19</v>
      </c>
      <c r="D371" s="1" t="str">
        <f t="array" ref="D371">INDEX(Rent!M:N,MATCH(C371,Rent!M:M,0),2)</f>
        <v>Melbourne</v>
      </c>
      <c r="E371" s="1"/>
      <c r="F371" s="1"/>
      <c r="G371" s="1"/>
      <c r="H371" s="1"/>
      <c r="I371" s="1"/>
      <c r="J371" s="1"/>
      <c r="K371" s="1"/>
      <c r="L371" s="1"/>
      <c r="M371" s="1"/>
    </row>
    <row r="372" ht="15.75" customHeight="1">
      <c r="A372" s="1" t="s">
        <v>44</v>
      </c>
      <c r="B372" s="38">
        <v>100.0</v>
      </c>
      <c r="C372" s="1" t="s">
        <v>19</v>
      </c>
      <c r="D372" s="1" t="str">
        <f t="array" ref="D372">INDEX(Rent!M:N,MATCH(C372,Rent!M:M,0),2)</f>
        <v>Melbourne</v>
      </c>
      <c r="E372" s="1"/>
      <c r="F372" s="1"/>
      <c r="G372" s="1"/>
      <c r="H372" s="1"/>
      <c r="I372" s="1"/>
      <c r="J372" s="1"/>
      <c r="K372" s="1"/>
      <c r="L372" s="1"/>
      <c r="M372" s="1"/>
    </row>
    <row r="373" ht="15.75" customHeight="1">
      <c r="A373" s="1" t="s">
        <v>45</v>
      </c>
      <c r="B373" s="38">
        <v>320.0</v>
      </c>
      <c r="C373" s="1" t="s">
        <v>19</v>
      </c>
      <c r="D373" s="1" t="str">
        <f t="array" ref="D373">INDEX(Rent!M:N,MATCH(C373,Rent!M:M,0),2)</f>
        <v>Melbourne</v>
      </c>
      <c r="E373" s="1"/>
      <c r="F373" s="1"/>
      <c r="G373" s="1"/>
      <c r="H373" s="1"/>
      <c r="I373" s="1"/>
      <c r="J373" s="1"/>
      <c r="K373" s="1"/>
      <c r="L373" s="1"/>
      <c r="M373" s="1"/>
    </row>
    <row r="374" ht="15.75" customHeight="1">
      <c r="A374" s="1" t="s">
        <v>46</v>
      </c>
      <c r="B374" s="38">
        <v>200.0</v>
      </c>
      <c r="C374" s="1" t="s">
        <v>19</v>
      </c>
      <c r="D374" s="1" t="str">
        <f t="array" ref="D374">INDEX(Rent!M:N,MATCH(C374,Rent!M:M,0),2)</f>
        <v>Melbourne</v>
      </c>
      <c r="E374" s="1"/>
      <c r="F374" s="1"/>
      <c r="G374" s="1"/>
      <c r="H374" s="1"/>
      <c r="I374" s="1"/>
      <c r="J374" s="1"/>
      <c r="K374" s="1"/>
      <c r="L374" s="1"/>
      <c r="M374" s="1"/>
    </row>
    <row r="375" ht="15.75" customHeight="1">
      <c r="A375" s="1" t="s">
        <v>47</v>
      </c>
      <c r="B375" s="38">
        <v>700.0</v>
      </c>
      <c r="C375" s="1" t="s">
        <v>19</v>
      </c>
      <c r="D375" s="1" t="str">
        <f t="array" ref="D375">INDEX(Rent!M:N,MATCH(C375,Rent!M:M,0),2)</f>
        <v>Melbourne</v>
      </c>
      <c r="E375" s="1"/>
      <c r="F375" s="1"/>
      <c r="G375" s="1"/>
      <c r="H375" s="1"/>
      <c r="I375" s="1"/>
      <c r="J375" s="1"/>
      <c r="K375" s="1"/>
      <c r="L375" s="1"/>
      <c r="M375" s="1"/>
    </row>
    <row r="376" ht="15.75" customHeight="1">
      <c r="A376" s="1" t="s">
        <v>25</v>
      </c>
      <c r="B376" s="38">
        <v>85.0</v>
      </c>
      <c r="C376" s="1" t="s">
        <v>70</v>
      </c>
      <c r="D376" s="1" t="s">
        <v>11</v>
      </c>
      <c r="E376" s="1"/>
      <c r="F376" s="1"/>
      <c r="G376" s="1"/>
      <c r="H376" s="1"/>
      <c r="I376" s="1"/>
      <c r="J376" s="1"/>
      <c r="K376" s="1"/>
      <c r="L376" s="1"/>
      <c r="M376" s="1"/>
    </row>
    <row r="377" ht="15.75" customHeight="1">
      <c r="A377" s="1" t="s">
        <v>26</v>
      </c>
      <c r="B377" s="38">
        <v>330.0</v>
      </c>
      <c r="C377" s="1" t="s">
        <v>70</v>
      </c>
      <c r="D377" s="1" t="s">
        <v>11</v>
      </c>
      <c r="E377" s="1"/>
      <c r="F377" s="1"/>
      <c r="G377" s="1"/>
      <c r="H377" s="1"/>
      <c r="I377" s="1"/>
      <c r="J377" s="1"/>
      <c r="K377" s="1"/>
      <c r="L377" s="1"/>
      <c r="M377" s="1"/>
    </row>
    <row r="378" ht="15.75" customHeight="1">
      <c r="A378" s="1" t="s">
        <v>27</v>
      </c>
      <c r="B378" s="38">
        <v>150.0</v>
      </c>
      <c r="C378" s="1" t="s">
        <v>70</v>
      </c>
      <c r="D378" s="1" t="s">
        <v>11</v>
      </c>
      <c r="E378" s="1"/>
      <c r="F378" s="1"/>
      <c r="G378" s="1"/>
      <c r="H378" s="1"/>
      <c r="I378" s="1"/>
      <c r="J378" s="1"/>
      <c r="K378" s="1"/>
      <c r="L378" s="1"/>
      <c r="M378" s="1"/>
    </row>
    <row r="379" ht="15.75" customHeight="1">
      <c r="A379" s="1" t="s">
        <v>28</v>
      </c>
      <c r="B379" s="38">
        <v>120.0</v>
      </c>
      <c r="C379" s="1" t="s">
        <v>70</v>
      </c>
      <c r="D379" s="1" t="s">
        <v>11</v>
      </c>
      <c r="E379" s="1"/>
      <c r="F379" s="1"/>
      <c r="G379" s="1"/>
      <c r="H379" s="1"/>
      <c r="I379" s="1"/>
      <c r="J379" s="1"/>
      <c r="K379" s="1"/>
      <c r="L379" s="1"/>
      <c r="M379" s="1"/>
    </row>
    <row r="380" ht="15.75" customHeight="1">
      <c r="A380" s="1" t="s">
        <v>29</v>
      </c>
      <c r="B380" s="38">
        <v>120.0</v>
      </c>
      <c r="C380" s="1" t="s">
        <v>70</v>
      </c>
      <c r="D380" s="1" t="s">
        <v>11</v>
      </c>
      <c r="E380" s="1"/>
      <c r="F380" s="1"/>
      <c r="G380" s="1"/>
      <c r="H380" s="1"/>
      <c r="I380" s="1"/>
      <c r="J380" s="1"/>
      <c r="K380" s="1"/>
      <c r="L380" s="1"/>
      <c r="M380" s="1"/>
    </row>
    <row r="381" ht="15.75" customHeight="1">
      <c r="A381" s="1" t="s">
        <v>30</v>
      </c>
      <c r="B381" s="38">
        <v>90.0</v>
      </c>
      <c r="C381" s="1" t="s">
        <v>70</v>
      </c>
      <c r="D381" s="1" t="s">
        <v>11</v>
      </c>
      <c r="E381" s="1"/>
      <c r="F381" s="1"/>
      <c r="G381" s="1"/>
      <c r="H381" s="1"/>
      <c r="I381" s="1"/>
      <c r="J381" s="1"/>
      <c r="K381" s="1"/>
      <c r="L381" s="1"/>
      <c r="M381" s="1"/>
    </row>
    <row r="382" ht="15.75" customHeight="1">
      <c r="A382" s="1" t="s">
        <v>31</v>
      </c>
      <c r="B382" s="38">
        <v>50.0</v>
      </c>
      <c r="C382" s="1" t="s">
        <v>70</v>
      </c>
      <c r="D382" s="1" t="s">
        <v>11</v>
      </c>
      <c r="E382" s="1"/>
      <c r="F382" s="1"/>
      <c r="G382" s="1"/>
      <c r="H382" s="1"/>
      <c r="I382" s="1"/>
      <c r="J382" s="1"/>
      <c r="K382" s="1"/>
      <c r="L382" s="1"/>
      <c r="M382" s="1"/>
    </row>
    <row r="383" ht="15.75" customHeight="1">
      <c r="A383" s="1" t="s">
        <v>32</v>
      </c>
      <c r="B383" s="38">
        <v>100.0</v>
      </c>
      <c r="C383" s="1" t="s">
        <v>70</v>
      </c>
      <c r="D383" s="1" t="s">
        <v>11</v>
      </c>
      <c r="E383" s="1"/>
      <c r="F383" s="1"/>
      <c r="G383" s="1"/>
      <c r="H383" s="1"/>
      <c r="I383" s="1"/>
      <c r="J383" s="1"/>
      <c r="K383" s="1"/>
      <c r="L383" s="1"/>
      <c r="M383" s="1"/>
    </row>
    <row r="384" ht="15.75" customHeight="1">
      <c r="A384" s="1" t="s">
        <v>33</v>
      </c>
      <c r="B384" s="38">
        <v>100.0</v>
      </c>
      <c r="C384" s="1" t="s">
        <v>70</v>
      </c>
      <c r="D384" s="1" t="s">
        <v>11</v>
      </c>
      <c r="E384" s="1"/>
      <c r="F384" s="1"/>
      <c r="G384" s="1"/>
      <c r="H384" s="1"/>
      <c r="I384" s="1"/>
      <c r="J384" s="1"/>
      <c r="K384" s="1"/>
      <c r="L384" s="1"/>
      <c r="M384" s="1"/>
    </row>
    <row r="385" ht="15.75" customHeight="1">
      <c r="A385" s="1" t="s">
        <v>34</v>
      </c>
      <c r="B385" s="38">
        <v>50.0</v>
      </c>
      <c r="C385" s="1" t="s">
        <v>70</v>
      </c>
      <c r="D385" s="1" t="s">
        <v>11</v>
      </c>
      <c r="E385" s="1"/>
      <c r="F385" s="1"/>
      <c r="G385" s="1"/>
      <c r="H385" s="1"/>
      <c r="I385" s="1"/>
      <c r="J385" s="1"/>
      <c r="K385" s="1"/>
      <c r="L385" s="1"/>
      <c r="M385" s="1"/>
    </row>
    <row r="386" ht="15.75" customHeight="1">
      <c r="A386" s="1" t="s">
        <v>35</v>
      </c>
      <c r="B386" s="38">
        <v>70.0</v>
      </c>
      <c r="C386" s="1" t="s">
        <v>70</v>
      </c>
      <c r="D386" s="1" t="s">
        <v>11</v>
      </c>
      <c r="E386" s="1"/>
      <c r="F386" s="1"/>
      <c r="G386" s="1"/>
      <c r="H386" s="1"/>
      <c r="I386" s="1"/>
      <c r="J386" s="1"/>
      <c r="K386" s="1"/>
      <c r="L386" s="1"/>
      <c r="M386" s="1"/>
    </row>
    <row r="387" ht="15.75" customHeight="1">
      <c r="A387" s="1" t="s">
        <v>36</v>
      </c>
      <c r="B387" s="38">
        <v>100.0</v>
      </c>
      <c r="C387" s="1" t="s">
        <v>70</v>
      </c>
      <c r="D387" s="1" t="s">
        <v>11</v>
      </c>
      <c r="E387" s="1"/>
      <c r="F387" s="1"/>
      <c r="G387" s="1"/>
      <c r="H387" s="1"/>
      <c r="I387" s="1"/>
      <c r="J387" s="1"/>
      <c r="K387" s="1"/>
      <c r="L387" s="1"/>
      <c r="M387" s="1"/>
    </row>
    <row r="388" ht="15.75" customHeight="1">
      <c r="A388" s="1" t="s">
        <v>37</v>
      </c>
      <c r="B388" s="38">
        <v>1800.0</v>
      </c>
      <c r="C388" s="1" t="s">
        <v>70</v>
      </c>
      <c r="D388" s="1" t="s">
        <v>11</v>
      </c>
      <c r="E388" s="1"/>
      <c r="F388" s="1"/>
      <c r="G388" s="1"/>
      <c r="H388" s="1"/>
      <c r="I388" s="1"/>
      <c r="J388" s="1"/>
      <c r="K388" s="1"/>
      <c r="L388" s="1"/>
      <c r="M388" s="1"/>
    </row>
    <row r="389" ht="15.75" customHeight="1">
      <c r="A389" s="1" t="s">
        <v>38</v>
      </c>
      <c r="B389" s="38">
        <v>70.0</v>
      </c>
      <c r="C389" s="1" t="s">
        <v>70</v>
      </c>
      <c r="D389" s="1" t="s">
        <v>11</v>
      </c>
      <c r="E389" s="1"/>
      <c r="F389" s="1"/>
      <c r="G389" s="1"/>
      <c r="H389" s="1"/>
      <c r="I389" s="1"/>
      <c r="J389" s="1"/>
      <c r="K389" s="1"/>
      <c r="L389" s="1"/>
      <c r="M389" s="1"/>
    </row>
    <row r="390" ht="15.75" customHeight="1">
      <c r="A390" s="1" t="s">
        <v>39</v>
      </c>
      <c r="B390" s="38">
        <v>50.0</v>
      </c>
      <c r="C390" s="1" t="s">
        <v>70</v>
      </c>
      <c r="D390" s="1" t="s">
        <v>11</v>
      </c>
      <c r="E390" s="1"/>
      <c r="F390" s="1"/>
      <c r="G390" s="1"/>
      <c r="H390" s="1"/>
      <c r="I390" s="1"/>
      <c r="J390" s="1"/>
      <c r="K390" s="1"/>
      <c r="L390" s="1"/>
      <c r="M390" s="1"/>
    </row>
    <row r="391" ht="15.75" customHeight="1">
      <c r="A391" s="1" t="s">
        <v>40</v>
      </c>
      <c r="B391" s="38">
        <v>180.0</v>
      </c>
      <c r="C391" s="1" t="s">
        <v>70</v>
      </c>
      <c r="D391" s="1" t="s">
        <v>11</v>
      </c>
      <c r="E391" s="1"/>
      <c r="F391" s="1"/>
      <c r="G391" s="1"/>
      <c r="H391" s="1"/>
      <c r="I391" s="1"/>
      <c r="J391" s="1"/>
      <c r="K391" s="1"/>
      <c r="L391" s="1"/>
      <c r="M391" s="1"/>
    </row>
    <row r="392" ht="15.75" customHeight="1">
      <c r="A392" s="1" t="s">
        <v>42</v>
      </c>
      <c r="B392" s="38">
        <v>50.0</v>
      </c>
      <c r="C392" s="1" t="s">
        <v>70</v>
      </c>
      <c r="D392" s="1" t="s">
        <v>11</v>
      </c>
      <c r="E392" s="1"/>
      <c r="F392" s="1"/>
      <c r="G392" s="1"/>
      <c r="H392" s="1"/>
      <c r="I392" s="1"/>
      <c r="J392" s="1"/>
      <c r="K392" s="1"/>
      <c r="L392" s="1"/>
      <c r="M392" s="1"/>
    </row>
    <row r="393" ht="15.75" customHeight="1">
      <c r="A393" s="1" t="s">
        <v>43</v>
      </c>
      <c r="B393" s="38">
        <v>260.0</v>
      </c>
      <c r="C393" s="1" t="s">
        <v>70</v>
      </c>
      <c r="D393" s="1" t="s">
        <v>11</v>
      </c>
      <c r="E393" s="1"/>
      <c r="F393" s="1"/>
      <c r="G393" s="1"/>
      <c r="H393" s="1"/>
      <c r="I393" s="1"/>
      <c r="J393" s="1"/>
      <c r="K393" s="1"/>
      <c r="L393" s="1"/>
      <c r="M393" s="1"/>
    </row>
    <row r="394" ht="15.75" customHeight="1">
      <c r="A394" s="1" t="s">
        <v>44</v>
      </c>
      <c r="B394" s="38">
        <v>100.0</v>
      </c>
      <c r="C394" s="1" t="s">
        <v>70</v>
      </c>
      <c r="D394" s="1" t="s">
        <v>11</v>
      </c>
      <c r="E394" s="1"/>
      <c r="F394" s="1"/>
      <c r="G394" s="1"/>
      <c r="H394" s="1"/>
      <c r="I394" s="1"/>
      <c r="J394" s="1"/>
      <c r="K394" s="1"/>
      <c r="L394" s="1"/>
      <c r="M394" s="1"/>
    </row>
    <row r="395" ht="15.75" customHeight="1">
      <c r="A395" s="1" t="s">
        <v>45</v>
      </c>
      <c r="B395" s="38">
        <v>320.0</v>
      </c>
      <c r="C395" s="1" t="s">
        <v>70</v>
      </c>
      <c r="D395" s="1" t="s">
        <v>11</v>
      </c>
      <c r="E395" s="1"/>
      <c r="F395" s="1"/>
      <c r="G395" s="1"/>
      <c r="H395" s="1"/>
      <c r="I395" s="1"/>
      <c r="J395" s="1"/>
      <c r="K395" s="1"/>
      <c r="L395" s="1"/>
      <c r="M395" s="1"/>
    </row>
    <row r="396" ht="15.75" customHeight="1">
      <c r="A396" s="1" t="s">
        <v>46</v>
      </c>
      <c r="B396" s="38">
        <v>200.0</v>
      </c>
      <c r="C396" s="1" t="s">
        <v>70</v>
      </c>
      <c r="D396" s="1" t="s">
        <v>11</v>
      </c>
      <c r="E396" s="1"/>
      <c r="F396" s="1"/>
      <c r="G396" s="1"/>
      <c r="H396" s="1"/>
      <c r="I396" s="1"/>
      <c r="J396" s="1"/>
      <c r="K396" s="1"/>
      <c r="L396" s="1"/>
      <c r="M396" s="1"/>
    </row>
    <row r="397" ht="15.75" customHeight="1">
      <c r="A397" s="1" t="s">
        <v>47</v>
      </c>
      <c r="B397" s="38">
        <v>700.0</v>
      </c>
      <c r="C397" s="1" t="s">
        <v>70</v>
      </c>
      <c r="D397" s="1" t="s">
        <v>11</v>
      </c>
      <c r="E397" s="1"/>
      <c r="F397" s="1"/>
      <c r="G397" s="1"/>
      <c r="H397" s="1"/>
      <c r="I397" s="1"/>
      <c r="J397" s="1"/>
      <c r="K397" s="1"/>
      <c r="L397" s="1"/>
      <c r="M397" s="1"/>
    </row>
    <row r="398" ht="15.75" customHeight="1">
      <c r="A398" s="1" t="s">
        <v>25</v>
      </c>
      <c r="B398" s="38">
        <v>85.0</v>
      </c>
      <c r="C398" s="1" t="s">
        <v>71</v>
      </c>
      <c r="D398" s="1" t="str">
        <f t="array" ref="D398">INDEX(Rent!M:N,MATCH(C398,Rent!M:M,0),2)</f>
        <v>Melbourne</v>
      </c>
      <c r="E398" s="1"/>
      <c r="F398" s="1"/>
      <c r="G398" s="1"/>
      <c r="H398" s="1"/>
      <c r="I398" s="1"/>
      <c r="J398" s="1"/>
      <c r="K398" s="1"/>
      <c r="L398" s="1"/>
      <c r="M398" s="1"/>
    </row>
    <row r="399" ht="15.75" customHeight="1">
      <c r="A399" s="1" t="s">
        <v>26</v>
      </c>
      <c r="B399" s="38">
        <v>330.0</v>
      </c>
      <c r="C399" s="1" t="s">
        <v>71</v>
      </c>
      <c r="D399" s="1" t="str">
        <f t="array" ref="D399">INDEX(Rent!M:N,MATCH(C399,Rent!M:M,0),2)</f>
        <v>Melbourne</v>
      </c>
      <c r="E399" s="1"/>
      <c r="F399" s="1"/>
      <c r="G399" s="1"/>
      <c r="H399" s="1"/>
      <c r="I399" s="1"/>
      <c r="J399" s="1"/>
      <c r="K399" s="1"/>
      <c r="L399" s="1"/>
      <c r="M399" s="1"/>
    </row>
    <row r="400" ht="15.75" customHeight="1">
      <c r="A400" s="1" t="s">
        <v>27</v>
      </c>
      <c r="B400" s="38">
        <v>150.0</v>
      </c>
      <c r="C400" s="1" t="s">
        <v>71</v>
      </c>
      <c r="D400" s="1" t="str">
        <f t="array" ref="D400">INDEX(Rent!M:N,MATCH(C400,Rent!M:M,0),2)</f>
        <v>Melbourne</v>
      </c>
      <c r="E400" s="1"/>
      <c r="F400" s="1"/>
      <c r="G400" s="1"/>
      <c r="H400" s="1"/>
      <c r="I400" s="1"/>
      <c r="J400" s="1"/>
      <c r="K400" s="1"/>
      <c r="L400" s="1"/>
      <c r="M400" s="1"/>
    </row>
    <row r="401" ht="15.75" customHeight="1">
      <c r="A401" s="1" t="s">
        <v>28</v>
      </c>
      <c r="B401" s="38">
        <v>120.0</v>
      </c>
      <c r="C401" s="1" t="s">
        <v>71</v>
      </c>
      <c r="D401" s="1" t="str">
        <f t="array" ref="D401">INDEX(Rent!M:N,MATCH(C401,Rent!M:M,0),2)</f>
        <v>Melbourne</v>
      </c>
      <c r="E401" s="1"/>
      <c r="F401" s="1"/>
      <c r="G401" s="1"/>
      <c r="H401" s="1"/>
      <c r="I401" s="1"/>
      <c r="J401" s="1"/>
      <c r="K401" s="1"/>
      <c r="L401" s="1"/>
      <c r="M401" s="1"/>
    </row>
    <row r="402" ht="15.75" customHeight="1">
      <c r="A402" s="1" t="s">
        <v>29</v>
      </c>
      <c r="B402" s="38">
        <v>120.0</v>
      </c>
      <c r="C402" s="1" t="s">
        <v>71</v>
      </c>
      <c r="D402" s="1" t="str">
        <f t="array" ref="D402">INDEX(Rent!M:N,MATCH(C402,Rent!M:M,0),2)</f>
        <v>Melbourne</v>
      </c>
      <c r="E402" s="1"/>
      <c r="F402" s="1"/>
      <c r="G402" s="1"/>
      <c r="H402" s="1"/>
      <c r="I402" s="1"/>
      <c r="J402" s="1"/>
      <c r="K402" s="1"/>
      <c r="L402" s="1"/>
      <c r="M402" s="1"/>
    </row>
    <row r="403" ht="15.75" customHeight="1">
      <c r="A403" s="1" t="s">
        <v>30</v>
      </c>
      <c r="B403" s="38">
        <v>90.0</v>
      </c>
      <c r="C403" s="1" t="s">
        <v>71</v>
      </c>
      <c r="D403" s="1" t="str">
        <f t="array" ref="D403">INDEX(Rent!M:N,MATCH(C403,Rent!M:M,0),2)</f>
        <v>Melbourne</v>
      </c>
      <c r="E403" s="1"/>
      <c r="F403" s="1"/>
      <c r="G403" s="1"/>
      <c r="H403" s="1"/>
      <c r="I403" s="1"/>
      <c r="J403" s="1"/>
      <c r="K403" s="1"/>
      <c r="L403" s="1"/>
      <c r="M403" s="1"/>
    </row>
    <row r="404" ht="15.75" customHeight="1">
      <c r="A404" s="1" t="s">
        <v>31</v>
      </c>
      <c r="B404" s="38">
        <v>50.0</v>
      </c>
      <c r="C404" s="1" t="s">
        <v>71</v>
      </c>
      <c r="D404" s="1" t="str">
        <f t="array" ref="D404">INDEX(Rent!M:N,MATCH(C404,Rent!M:M,0),2)</f>
        <v>Melbourne</v>
      </c>
      <c r="E404" s="1"/>
      <c r="F404" s="1"/>
      <c r="G404" s="1"/>
      <c r="H404" s="1"/>
      <c r="I404" s="1"/>
      <c r="J404" s="1"/>
      <c r="K404" s="1"/>
      <c r="L404" s="1"/>
      <c r="M404" s="1"/>
    </row>
    <row r="405" ht="15.75" customHeight="1">
      <c r="A405" s="1" t="s">
        <v>32</v>
      </c>
      <c r="B405" s="38">
        <v>100.0</v>
      </c>
      <c r="C405" s="1" t="s">
        <v>71</v>
      </c>
      <c r="D405" s="1" t="str">
        <f t="array" ref="D405">INDEX(Rent!M:N,MATCH(C405,Rent!M:M,0),2)</f>
        <v>Melbourne</v>
      </c>
      <c r="E405" s="1"/>
      <c r="F405" s="1"/>
      <c r="G405" s="1"/>
      <c r="H405" s="1"/>
      <c r="I405" s="1"/>
      <c r="J405" s="1"/>
      <c r="K405" s="1"/>
      <c r="L405" s="1"/>
      <c r="M405" s="1"/>
    </row>
    <row r="406" ht="15.75" customHeight="1">
      <c r="A406" s="1" t="s">
        <v>33</v>
      </c>
      <c r="B406" s="38">
        <v>100.0</v>
      </c>
      <c r="C406" s="1" t="s">
        <v>71</v>
      </c>
      <c r="D406" s="1" t="str">
        <f t="array" ref="D406">INDEX(Rent!M:N,MATCH(C406,Rent!M:M,0),2)</f>
        <v>Melbourne</v>
      </c>
      <c r="E406" s="1"/>
      <c r="F406" s="1"/>
      <c r="G406" s="1"/>
      <c r="H406" s="1"/>
      <c r="I406" s="1"/>
      <c r="J406" s="1"/>
      <c r="K406" s="1"/>
      <c r="L406" s="1"/>
      <c r="M406" s="1"/>
    </row>
    <row r="407" ht="15.75" customHeight="1">
      <c r="A407" s="1" t="s">
        <v>34</v>
      </c>
      <c r="B407" s="38">
        <v>50.0</v>
      </c>
      <c r="C407" s="1" t="s">
        <v>71</v>
      </c>
      <c r="D407" s="1" t="str">
        <f t="array" ref="D407">INDEX(Rent!M:N,MATCH(C407,Rent!M:M,0),2)</f>
        <v>Melbourne</v>
      </c>
      <c r="E407" s="1"/>
      <c r="F407" s="1"/>
      <c r="G407" s="1"/>
      <c r="H407" s="1"/>
      <c r="I407" s="1"/>
      <c r="J407" s="1"/>
      <c r="K407" s="1"/>
      <c r="L407" s="1"/>
      <c r="M407" s="1"/>
    </row>
    <row r="408" ht="15.75" customHeight="1">
      <c r="A408" s="1" t="s">
        <v>35</v>
      </c>
      <c r="B408" s="38">
        <v>70.0</v>
      </c>
      <c r="C408" s="1" t="s">
        <v>71</v>
      </c>
      <c r="D408" s="1" t="str">
        <f t="array" ref="D408">INDEX(Rent!M:N,MATCH(C408,Rent!M:M,0),2)</f>
        <v>Melbourne</v>
      </c>
      <c r="E408" s="1"/>
      <c r="F408" s="1"/>
      <c r="G408" s="1"/>
      <c r="H408" s="1"/>
      <c r="I408" s="1"/>
      <c r="J408" s="1"/>
      <c r="K408" s="1"/>
      <c r="L408" s="1"/>
      <c r="M408" s="1"/>
    </row>
    <row r="409" ht="15.75" customHeight="1">
      <c r="A409" s="1" t="s">
        <v>36</v>
      </c>
      <c r="B409" s="38">
        <v>100.0</v>
      </c>
      <c r="C409" s="1" t="s">
        <v>71</v>
      </c>
      <c r="D409" s="1" t="str">
        <f t="array" ref="D409">INDEX(Rent!M:N,MATCH(C409,Rent!M:M,0),2)</f>
        <v>Melbourne</v>
      </c>
      <c r="E409" s="1"/>
      <c r="F409" s="1"/>
      <c r="G409" s="1"/>
      <c r="H409" s="1"/>
      <c r="I409" s="1"/>
      <c r="J409" s="1"/>
      <c r="K409" s="1"/>
      <c r="L409" s="1"/>
      <c r="M409" s="1"/>
    </row>
    <row r="410" ht="15.75" customHeight="1">
      <c r="A410" s="1" t="s">
        <v>37</v>
      </c>
      <c r="B410" s="38">
        <v>1800.0</v>
      </c>
      <c r="C410" s="1" t="s">
        <v>71</v>
      </c>
      <c r="D410" s="1" t="str">
        <f t="array" ref="D410">INDEX(Rent!M:N,MATCH(C410,Rent!M:M,0),2)</f>
        <v>Melbourne</v>
      </c>
      <c r="E410" s="1"/>
      <c r="F410" s="1"/>
      <c r="G410" s="1"/>
      <c r="H410" s="1"/>
      <c r="I410" s="1"/>
      <c r="J410" s="1"/>
      <c r="K410" s="1"/>
      <c r="L410" s="1"/>
      <c r="M410" s="1"/>
    </row>
    <row r="411" ht="15.75" customHeight="1">
      <c r="A411" s="1" t="s">
        <v>38</v>
      </c>
      <c r="B411" s="38">
        <v>70.0</v>
      </c>
      <c r="C411" s="1" t="s">
        <v>71</v>
      </c>
      <c r="D411" s="1" t="str">
        <f t="array" ref="D411">INDEX(Rent!M:N,MATCH(C411,Rent!M:M,0),2)</f>
        <v>Melbourne</v>
      </c>
      <c r="E411" s="1"/>
      <c r="F411" s="1"/>
      <c r="G411" s="1"/>
      <c r="H411" s="1"/>
      <c r="I411" s="1"/>
      <c r="J411" s="1"/>
      <c r="K411" s="1"/>
      <c r="L411" s="1"/>
      <c r="M411" s="1"/>
    </row>
    <row r="412" ht="15.75" customHeight="1">
      <c r="A412" s="1" t="s">
        <v>39</v>
      </c>
      <c r="B412" s="38">
        <v>50.0</v>
      </c>
      <c r="C412" s="1" t="s">
        <v>71</v>
      </c>
      <c r="D412" s="1" t="str">
        <f t="array" ref="D412">INDEX(Rent!M:N,MATCH(C412,Rent!M:M,0),2)</f>
        <v>Melbourne</v>
      </c>
      <c r="E412" s="1"/>
      <c r="F412" s="1"/>
      <c r="G412" s="1"/>
      <c r="H412" s="1"/>
      <c r="I412" s="1"/>
      <c r="J412" s="1"/>
      <c r="K412" s="1"/>
      <c r="L412" s="1"/>
      <c r="M412" s="1"/>
    </row>
    <row r="413" ht="15.75" customHeight="1">
      <c r="A413" s="1" t="s">
        <v>40</v>
      </c>
      <c r="B413" s="38">
        <v>200.0</v>
      </c>
      <c r="C413" s="1" t="s">
        <v>71</v>
      </c>
      <c r="D413" s="1" t="str">
        <f t="array" ref="D413">INDEX(Rent!M:N,MATCH(C413,Rent!M:M,0),2)</f>
        <v>Melbourne</v>
      </c>
      <c r="E413" s="1"/>
      <c r="F413" s="1"/>
      <c r="G413" s="1"/>
      <c r="H413" s="1"/>
      <c r="I413" s="1"/>
      <c r="J413" s="1"/>
      <c r="K413" s="1"/>
      <c r="L413" s="1"/>
      <c r="M413" s="1"/>
    </row>
    <row r="414" ht="15.75" customHeight="1">
      <c r="A414" s="1" t="s">
        <v>42</v>
      </c>
      <c r="B414" s="38">
        <v>50.0</v>
      </c>
      <c r="C414" s="1" t="s">
        <v>71</v>
      </c>
      <c r="D414" s="1" t="str">
        <f t="array" ref="D414">INDEX(Rent!M:N,MATCH(C414,Rent!M:M,0),2)</f>
        <v>Melbourne</v>
      </c>
      <c r="E414" s="1"/>
      <c r="F414" s="1"/>
      <c r="G414" s="1"/>
      <c r="H414" s="1"/>
      <c r="I414" s="1"/>
      <c r="J414" s="1"/>
      <c r="K414" s="1"/>
      <c r="L414" s="1"/>
      <c r="M414" s="1"/>
    </row>
    <row r="415" ht="15.75" customHeight="1">
      <c r="A415" s="1" t="s">
        <v>43</v>
      </c>
      <c r="B415" s="38">
        <v>260.0</v>
      </c>
      <c r="C415" s="1" t="s">
        <v>71</v>
      </c>
      <c r="D415" s="1" t="str">
        <f t="array" ref="D415">INDEX(Rent!M:N,MATCH(C415,Rent!M:M,0),2)</f>
        <v>Melbourne</v>
      </c>
      <c r="E415" s="1"/>
      <c r="F415" s="1"/>
      <c r="G415" s="1"/>
      <c r="H415" s="1"/>
      <c r="I415" s="1"/>
      <c r="J415" s="1"/>
      <c r="K415" s="1"/>
      <c r="L415" s="1"/>
      <c r="M415" s="1"/>
    </row>
    <row r="416" ht="15.75" customHeight="1">
      <c r="A416" s="1" t="s">
        <v>44</v>
      </c>
      <c r="B416" s="38">
        <v>100.0</v>
      </c>
      <c r="C416" s="1" t="s">
        <v>71</v>
      </c>
      <c r="D416" s="1" t="str">
        <f t="array" ref="D416">INDEX(Rent!M:N,MATCH(C416,Rent!M:M,0),2)</f>
        <v>Melbourne</v>
      </c>
      <c r="E416" s="1"/>
      <c r="F416" s="1"/>
      <c r="G416" s="1"/>
      <c r="H416" s="1"/>
      <c r="I416" s="1"/>
      <c r="J416" s="1"/>
      <c r="K416" s="1"/>
      <c r="L416" s="1"/>
      <c r="M416" s="1"/>
    </row>
    <row r="417" ht="15.75" customHeight="1">
      <c r="A417" s="1" t="s">
        <v>45</v>
      </c>
      <c r="B417" s="38">
        <v>320.0</v>
      </c>
      <c r="C417" s="1" t="s">
        <v>71</v>
      </c>
      <c r="D417" s="1" t="str">
        <f t="array" ref="D417">INDEX(Rent!M:N,MATCH(C417,Rent!M:M,0),2)</f>
        <v>Melbourne</v>
      </c>
      <c r="E417" s="1"/>
      <c r="F417" s="1"/>
      <c r="G417" s="1"/>
      <c r="H417" s="1"/>
      <c r="I417" s="1"/>
      <c r="J417" s="1"/>
      <c r="K417" s="1"/>
      <c r="L417" s="1"/>
      <c r="M417" s="1"/>
    </row>
    <row r="418" ht="15.75" customHeight="1">
      <c r="A418" s="1" t="s">
        <v>46</v>
      </c>
      <c r="B418" s="38">
        <v>200.0</v>
      </c>
      <c r="C418" s="1" t="s">
        <v>71</v>
      </c>
      <c r="D418" s="1" t="str">
        <f t="array" ref="D418">INDEX(Rent!M:N,MATCH(C418,Rent!M:M,0),2)</f>
        <v>Melbourne</v>
      </c>
      <c r="E418" s="1"/>
      <c r="F418" s="1"/>
      <c r="G418" s="1"/>
      <c r="H418" s="1"/>
      <c r="I418" s="1"/>
      <c r="J418" s="1"/>
      <c r="K418" s="1"/>
      <c r="L418" s="1"/>
      <c r="M418" s="1"/>
    </row>
    <row r="419" ht="15.75" customHeight="1">
      <c r="A419" s="1" t="s">
        <v>47</v>
      </c>
      <c r="B419" s="38">
        <v>700.0</v>
      </c>
      <c r="C419" s="1" t="s">
        <v>71</v>
      </c>
      <c r="D419" s="1" t="str">
        <f t="array" ref="D419">INDEX(Rent!M:N,MATCH(C419,Rent!M:M,0),2)</f>
        <v>Melbourne</v>
      </c>
      <c r="E419" s="1"/>
      <c r="F419" s="1"/>
      <c r="G419" s="1"/>
      <c r="H419" s="1"/>
      <c r="I419" s="1"/>
      <c r="J419" s="1"/>
      <c r="K419" s="1"/>
      <c r="L419" s="1"/>
      <c r="M419" s="1"/>
    </row>
    <row r="420" ht="15.75" customHeight="1">
      <c r="A420" s="1" t="s">
        <v>25</v>
      </c>
      <c r="B420" s="38">
        <v>250.0</v>
      </c>
      <c r="C420" s="1" t="s">
        <v>15</v>
      </c>
      <c r="D420" s="1" t="str">
        <f t="array" ref="D420">INDEX(Rent!M:N,MATCH(C420,Rent!M:M,0),2)</f>
        <v>Miami</v>
      </c>
      <c r="E420" s="1"/>
      <c r="F420" s="1"/>
      <c r="G420" s="1"/>
      <c r="H420" s="1"/>
      <c r="I420" s="1"/>
      <c r="J420" s="1"/>
      <c r="K420" s="1"/>
      <c r="L420" s="1"/>
      <c r="M420" s="1"/>
    </row>
    <row r="421" ht="15.75" customHeight="1">
      <c r="A421" s="1" t="s">
        <v>26</v>
      </c>
      <c r="B421" s="38">
        <v>850.0</v>
      </c>
      <c r="C421" s="1" t="s">
        <v>15</v>
      </c>
      <c r="D421" s="1" t="str">
        <f t="array" ref="D421">INDEX(Rent!M:N,MATCH(C421,Rent!M:M,0),2)</f>
        <v>Miami</v>
      </c>
      <c r="E421" s="1"/>
      <c r="F421" s="1"/>
      <c r="G421" s="1"/>
      <c r="H421" s="1"/>
      <c r="I421" s="1"/>
      <c r="J421" s="1"/>
      <c r="K421" s="1"/>
      <c r="L421" s="1"/>
      <c r="M421" s="1"/>
    </row>
    <row r="422" ht="15.75" customHeight="1">
      <c r="A422" s="1" t="s">
        <v>27</v>
      </c>
      <c r="B422" s="38">
        <v>150.0</v>
      </c>
      <c r="C422" s="1" t="s">
        <v>15</v>
      </c>
      <c r="D422" s="1" t="str">
        <f t="array" ref="D422">INDEX(Rent!M:N,MATCH(C422,Rent!M:M,0),2)</f>
        <v>Miami</v>
      </c>
      <c r="E422" s="1"/>
      <c r="F422" s="1"/>
      <c r="G422" s="1"/>
      <c r="H422" s="1"/>
      <c r="I422" s="1"/>
      <c r="J422" s="1"/>
      <c r="K422" s="1"/>
      <c r="L422" s="1"/>
      <c r="M422" s="1"/>
    </row>
    <row r="423" ht="15.75" customHeight="1">
      <c r="A423" s="1" t="s">
        <v>28</v>
      </c>
      <c r="B423" s="38">
        <v>100.0</v>
      </c>
      <c r="C423" s="1" t="s">
        <v>15</v>
      </c>
      <c r="D423" s="1" t="str">
        <f t="array" ref="D423">INDEX(Rent!M:N,MATCH(C423,Rent!M:M,0),2)</f>
        <v>Miami</v>
      </c>
      <c r="E423" s="1"/>
      <c r="F423" s="1"/>
      <c r="G423" s="1"/>
      <c r="H423" s="1"/>
      <c r="I423" s="1"/>
      <c r="J423" s="1"/>
      <c r="K423" s="1"/>
      <c r="L423" s="1"/>
      <c r="M423" s="1"/>
    </row>
    <row r="424" ht="15.75" customHeight="1">
      <c r="A424" s="1" t="s">
        <v>29</v>
      </c>
      <c r="B424" s="38">
        <v>50.0</v>
      </c>
      <c r="C424" s="1" t="s">
        <v>15</v>
      </c>
      <c r="D424" s="1" t="str">
        <f t="array" ref="D424">INDEX(Rent!M:N,MATCH(C424,Rent!M:M,0),2)</f>
        <v>Miami</v>
      </c>
      <c r="E424" s="1"/>
      <c r="F424" s="1"/>
      <c r="G424" s="1"/>
      <c r="H424" s="1"/>
      <c r="I424" s="1"/>
      <c r="J424" s="1"/>
      <c r="K424" s="1"/>
      <c r="L424" s="1"/>
      <c r="M424" s="1"/>
    </row>
    <row r="425" ht="15.75" customHeight="1">
      <c r="A425" s="1" t="s">
        <v>30</v>
      </c>
      <c r="B425" s="38">
        <v>60.0</v>
      </c>
      <c r="C425" s="1" t="s">
        <v>15</v>
      </c>
      <c r="D425" s="1" t="str">
        <f t="array" ref="D425">INDEX(Rent!M:N,MATCH(C425,Rent!M:M,0),2)</f>
        <v>Miami</v>
      </c>
      <c r="E425" s="1"/>
      <c r="F425" s="1"/>
      <c r="G425" s="1"/>
      <c r="H425" s="1"/>
      <c r="I425" s="1"/>
      <c r="J425" s="1"/>
      <c r="K425" s="1"/>
      <c r="L425" s="1"/>
      <c r="M425" s="1"/>
    </row>
    <row r="426" ht="15.75" customHeight="1">
      <c r="A426" s="1" t="s">
        <v>31</v>
      </c>
      <c r="B426" s="38">
        <v>20.0</v>
      </c>
      <c r="C426" s="1" t="s">
        <v>15</v>
      </c>
      <c r="D426" s="1" t="str">
        <f t="array" ref="D426">INDEX(Rent!M:N,MATCH(C426,Rent!M:M,0),2)</f>
        <v>Miami</v>
      </c>
      <c r="E426" s="1"/>
      <c r="F426" s="1"/>
      <c r="G426" s="1"/>
      <c r="H426" s="1"/>
      <c r="I426" s="1"/>
      <c r="J426" s="1"/>
      <c r="K426" s="1"/>
      <c r="L426" s="1"/>
      <c r="M426" s="1"/>
    </row>
    <row r="427" ht="15.75" customHeight="1">
      <c r="A427" s="1" t="s">
        <v>32</v>
      </c>
      <c r="B427" s="38">
        <v>120.0</v>
      </c>
      <c r="C427" s="1" t="s">
        <v>15</v>
      </c>
      <c r="D427" s="1" t="str">
        <f t="array" ref="D427">INDEX(Rent!M:N,MATCH(C427,Rent!M:M,0),2)</f>
        <v>Miami</v>
      </c>
      <c r="E427" s="1"/>
      <c r="F427" s="1"/>
      <c r="G427" s="1"/>
      <c r="H427" s="1"/>
      <c r="I427" s="1"/>
      <c r="J427" s="1"/>
      <c r="K427" s="1"/>
      <c r="L427" s="1"/>
      <c r="M427" s="1"/>
    </row>
    <row r="428" ht="15.75" customHeight="1">
      <c r="A428" s="1" t="s">
        <v>33</v>
      </c>
      <c r="B428" s="38">
        <v>100.0</v>
      </c>
      <c r="C428" s="1" t="s">
        <v>15</v>
      </c>
      <c r="D428" s="1" t="str">
        <f t="array" ref="D428">INDEX(Rent!M:N,MATCH(C428,Rent!M:M,0),2)</f>
        <v>Miami</v>
      </c>
      <c r="E428" s="1"/>
      <c r="F428" s="1"/>
      <c r="G428" s="1"/>
      <c r="H428" s="1"/>
      <c r="I428" s="1"/>
      <c r="J428" s="1"/>
      <c r="K428" s="1"/>
      <c r="L428" s="1"/>
      <c r="M428" s="1"/>
    </row>
    <row r="429" ht="15.75" customHeight="1">
      <c r="A429" s="1" t="s">
        <v>34</v>
      </c>
      <c r="B429" s="38">
        <v>100.0</v>
      </c>
      <c r="C429" s="1" t="s">
        <v>15</v>
      </c>
      <c r="D429" s="1" t="str">
        <f t="array" ref="D429">INDEX(Rent!M:N,MATCH(C429,Rent!M:M,0),2)</f>
        <v>Miami</v>
      </c>
      <c r="E429" s="1"/>
      <c r="F429" s="1"/>
      <c r="G429" s="1"/>
      <c r="H429" s="1"/>
      <c r="I429" s="1"/>
      <c r="J429" s="1"/>
      <c r="K429" s="1"/>
      <c r="L429" s="1"/>
      <c r="M429" s="1"/>
    </row>
    <row r="430" ht="15.75" customHeight="1">
      <c r="A430" s="1" t="s">
        <v>35</v>
      </c>
      <c r="B430" s="38">
        <v>42.0</v>
      </c>
      <c r="C430" s="1" t="s">
        <v>15</v>
      </c>
      <c r="D430" s="1" t="str">
        <f t="array" ref="D430">INDEX(Rent!M:N,MATCH(C430,Rent!M:M,0),2)</f>
        <v>Miami</v>
      </c>
      <c r="E430" s="1"/>
      <c r="F430" s="1"/>
      <c r="G430" s="1"/>
      <c r="H430" s="1"/>
      <c r="I430" s="1"/>
      <c r="J430" s="1"/>
      <c r="K430" s="1"/>
      <c r="L430" s="1"/>
      <c r="M430" s="1"/>
    </row>
    <row r="431" ht="15.75" customHeight="1">
      <c r="A431" s="1" t="s">
        <v>36</v>
      </c>
      <c r="B431" s="38">
        <v>10.0</v>
      </c>
      <c r="C431" s="1" t="s">
        <v>15</v>
      </c>
      <c r="D431" s="1" t="str">
        <f t="array" ref="D431">INDEX(Rent!M:N,MATCH(C431,Rent!M:M,0),2)</f>
        <v>Miami</v>
      </c>
      <c r="E431" s="1"/>
      <c r="F431" s="1"/>
      <c r="G431" s="1"/>
      <c r="H431" s="1"/>
      <c r="I431" s="1"/>
      <c r="J431" s="1"/>
      <c r="K431" s="1"/>
      <c r="L431" s="1"/>
      <c r="M431" s="1"/>
    </row>
    <row r="432" ht="15.75" customHeight="1">
      <c r="A432" s="1" t="s">
        <v>37</v>
      </c>
      <c r="B432" s="38">
        <v>860.0</v>
      </c>
      <c r="C432" s="1" t="s">
        <v>15</v>
      </c>
      <c r="D432" s="1" t="str">
        <f t="array" ref="D432">INDEX(Rent!M:N,MATCH(C432,Rent!M:M,0),2)</f>
        <v>Miami</v>
      </c>
      <c r="E432" s="1"/>
      <c r="F432" s="1"/>
      <c r="G432" s="1"/>
      <c r="H432" s="1"/>
      <c r="I432" s="1"/>
      <c r="J432" s="1"/>
      <c r="K432" s="1"/>
      <c r="L432" s="1"/>
      <c r="M432" s="1"/>
    </row>
    <row r="433" ht="15.75" customHeight="1">
      <c r="A433" s="1" t="s">
        <v>38</v>
      </c>
      <c r="B433" s="38">
        <v>35.0</v>
      </c>
      <c r="C433" s="1" t="s">
        <v>15</v>
      </c>
      <c r="D433" s="1" t="str">
        <f t="array" ref="D433">INDEX(Rent!M:N,MATCH(C433,Rent!M:M,0),2)</f>
        <v>Miami</v>
      </c>
      <c r="E433" s="1"/>
      <c r="F433" s="1"/>
      <c r="G433" s="1"/>
      <c r="H433" s="1"/>
      <c r="I433" s="1"/>
      <c r="J433" s="1"/>
      <c r="K433" s="1"/>
      <c r="L433" s="1"/>
      <c r="M433" s="1"/>
    </row>
    <row r="434" ht="15.75" customHeight="1">
      <c r="A434" s="1" t="s">
        <v>39</v>
      </c>
      <c r="B434" s="38">
        <v>57.0</v>
      </c>
      <c r="C434" s="1" t="s">
        <v>15</v>
      </c>
      <c r="D434" s="1" t="str">
        <f t="array" ref="D434">INDEX(Rent!M:N,MATCH(C434,Rent!M:M,0),2)</f>
        <v>Miami</v>
      </c>
      <c r="E434" s="1"/>
      <c r="F434" s="1"/>
      <c r="G434" s="1"/>
      <c r="H434" s="1"/>
      <c r="I434" s="1"/>
      <c r="J434" s="1"/>
      <c r="K434" s="1"/>
      <c r="L434" s="1"/>
      <c r="M434" s="1"/>
    </row>
    <row r="435" ht="15.75" customHeight="1">
      <c r="A435" s="1" t="s">
        <v>40</v>
      </c>
      <c r="B435" s="38">
        <v>50.0</v>
      </c>
      <c r="C435" s="1" t="s">
        <v>15</v>
      </c>
      <c r="D435" s="1" t="str">
        <f t="array" ref="D435">INDEX(Rent!M:N,MATCH(C435,Rent!M:M,0),2)</f>
        <v>Miami</v>
      </c>
      <c r="E435" s="1"/>
      <c r="F435" s="1"/>
      <c r="G435" s="1"/>
      <c r="H435" s="1"/>
      <c r="I435" s="1"/>
      <c r="J435" s="1"/>
      <c r="K435" s="1"/>
      <c r="L435" s="1"/>
      <c r="M435" s="1"/>
    </row>
    <row r="436" ht="15.75" customHeight="1">
      <c r="A436" s="1" t="s">
        <v>42</v>
      </c>
      <c r="B436" s="38">
        <v>40.0</v>
      </c>
      <c r="C436" s="1" t="s">
        <v>15</v>
      </c>
      <c r="D436" s="1" t="str">
        <f t="array" ref="D436">INDEX(Rent!M:N,MATCH(C436,Rent!M:M,0),2)</f>
        <v>Miami</v>
      </c>
      <c r="E436" s="1"/>
      <c r="F436" s="1"/>
      <c r="G436" s="1"/>
      <c r="H436" s="1"/>
      <c r="I436" s="1"/>
      <c r="J436" s="1"/>
      <c r="K436" s="1"/>
      <c r="L436" s="1"/>
      <c r="M436" s="1"/>
    </row>
    <row r="437" ht="15.75" customHeight="1">
      <c r="A437" s="1" t="s">
        <v>43</v>
      </c>
      <c r="B437" s="38">
        <v>200.0</v>
      </c>
      <c r="C437" s="1" t="s">
        <v>15</v>
      </c>
      <c r="D437" s="1" t="str">
        <f t="array" ref="D437">INDEX(Rent!M:N,MATCH(C437,Rent!M:M,0),2)</f>
        <v>Miami</v>
      </c>
      <c r="E437" s="1"/>
      <c r="F437" s="1"/>
      <c r="G437" s="1"/>
      <c r="H437" s="1"/>
      <c r="I437" s="1"/>
      <c r="J437" s="1"/>
      <c r="K437" s="1"/>
      <c r="L437" s="1"/>
      <c r="M437" s="1"/>
    </row>
    <row r="438" ht="15.75" customHeight="1">
      <c r="A438" s="1" t="s">
        <v>44</v>
      </c>
      <c r="B438" s="38">
        <v>150.0</v>
      </c>
      <c r="C438" s="1" t="s">
        <v>15</v>
      </c>
      <c r="D438" s="1" t="str">
        <f t="array" ref="D438">INDEX(Rent!M:N,MATCH(C438,Rent!M:M,0),2)</f>
        <v>Miami</v>
      </c>
      <c r="E438" s="1"/>
      <c r="F438" s="1"/>
      <c r="G438" s="1"/>
      <c r="H438" s="1"/>
      <c r="I438" s="1"/>
      <c r="J438" s="1"/>
      <c r="K438" s="1"/>
      <c r="L438" s="1"/>
      <c r="M438" s="1"/>
    </row>
    <row r="439" ht="15.75" customHeight="1">
      <c r="A439" s="1" t="s">
        <v>45</v>
      </c>
      <c r="B439" s="38">
        <v>230.0</v>
      </c>
      <c r="C439" s="1" t="s">
        <v>15</v>
      </c>
      <c r="D439" s="1" t="str">
        <f t="array" ref="D439">INDEX(Rent!M:N,MATCH(C439,Rent!M:M,0),2)</f>
        <v>Miami</v>
      </c>
      <c r="E439" s="1"/>
      <c r="F439" s="1"/>
      <c r="G439" s="1"/>
      <c r="H439" s="1"/>
      <c r="I439" s="1"/>
      <c r="J439" s="1"/>
      <c r="K439" s="1"/>
      <c r="L439" s="1"/>
      <c r="M439" s="1"/>
    </row>
    <row r="440" ht="15.75" customHeight="1">
      <c r="A440" s="1" t="s">
        <v>46</v>
      </c>
      <c r="B440" s="38">
        <v>150.0</v>
      </c>
      <c r="C440" s="1" t="s">
        <v>15</v>
      </c>
      <c r="D440" s="1" t="str">
        <f t="array" ref="D440">INDEX(Rent!M:N,MATCH(C440,Rent!M:M,0),2)</f>
        <v>Miami</v>
      </c>
      <c r="E440" s="1"/>
      <c r="F440" s="1"/>
      <c r="G440" s="1"/>
      <c r="H440" s="1"/>
      <c r="I440" s="1"/>
      <c r="J440" s="1"/>
      <c r="K440" s="1"/>
      <c r="L440" s="1"/>
      <c r="M440" s="1"/>
    </row>
    <row r="441" ht="15.75" customHeight="1">
      <c r="A441" s="1" t="s">
        <v>47</v>
      </c>
      <c r="B441" s="38">
        <v>600.0</v>
      </c>
      <c r="C441" s="1" t="s">
        <v>15</v>
      </c>
      <c r="D441" s="1" t="str">
        <f t="array" ref="D441">INDEX(Rent!M:N,MATCH(C441,Rent!M:M,0),2)</f>
        <v>Miami</v>
      </c>
      <c r="E441" s="1"/>
      <c r="F441" s="1"/>
      <c r="G441" s="1"/>
      <c r="H441" s="1"/>
      <c r="I441" s="1"/>
      <c r="J441" s="1"/>
      <c r="K441" s="1"/>
      <c r="L441" s="1"/>
      <c r="M441" s="1"/>
    </row>
    <row r="442" ht="15.75" customHeight="1">
      <c r="A442" s="1" t="s">
        <v>25</v>
      </c>
      <c r="B442" s="38">
        <v>250.0</v>
      </c>
      <c r="C442" s="1" t="s">
        <v>7</v>
      </c>
      <c r="D442" s="1" t="str">
        <f t="array" ref="D442">INDEX(Rent!M:N,MATCH(C442,Rent!M:M,0),2)</f>
        <v>San Francisco</v>
      </c>
      <c r="E442" s="1"/>
      <c r="F442" s="1"/>
      <c r="G442" s="1"/>
      <c r="H442" s="1"/>
      <c r="I442" s="1"/>
      <c r="J442" s="1"/>
      <c r="K442" s="1"/>
      <c r="L442" s="1"/>
      <c r="M442" s="1"/>
    </row>
    <row r="443" ht="15.75" customHeight="1">
      <c r="A443" s="1" t="s">
        <v>26</v>
      </c>
      <c r="B443" s="38">
        <v>850.0</v>
      </c>
      <c r="C443" s="1" t="s">
        <v>7</v>
      </c>
      <c r="D443" s="1" t="str">
        <f t="array" ref="D443">INDEX(Rent!M:N,MATCH(C443,Rent!M:M,0),2)</f>
        <v>San Francisco</v>
      </c>
      <c r="E443" s="1"/>
      <c r="F443" s="1"/>
      <c r="G443" s="1"/>
      <c r="H443" s="1"/>
      <c r="I443" s="1"/>
      <c r="J443" s="1"/>
      <c r="K443" s="1"/>
      <c r="L443" s="1"/>
      <c r="M443" s="1"/>
    </row>
    <row r="444" ht="15.75" customHeight="1">
      <c r="A444" s="1" t="s">
        <v>27</v>
      </c>
      <c r="B444" s="38">
        <v>150.0</v>
      </c>
      <c r="C444" s="1" t="s">
        <v>7</v>
      </c>
      <c r="D444" s="1" t="str">
        <f t="array" ref="D444">INDEX(Rent!M:N,MATCH(C444,Rent!M:M,0),2)</f>
        <v>San Francisco</v>
      </c>
      <c r="E444" s="1"/>
      <c r="F444" s="1"/>
      <c r="G444" s="1"/>
      <c r="H444" s="1"/>
      <c r="I444" s="1"/>
      <c r="J444" s="1"/>
      <c r="K444" s="1"/>
      <c r="L444" s="1"/>
      <c r="M444" s="1"/>
    </row>
    <row r="445" ht="15.75" customHeight="1">
      <c r="A445" s="1" t="s">
        <v>28</v>
      </c>
      <c r="B445" s="38">
        <v>100.0</v>
      </c>
      <c r="C445" s="1" t="s">
        <v>7</v>
      </c>
      <c r="D445" s="1" t="str">
        <f t="array" ref="D445">INDEX(Rent!M:N,MATCH(C445,Rent!M:M,0),2)</f>
        <v>San Francisco</v>
      </c>
      <c r="E445" s="1"/>
      <c r="F445" s="1"/>
      <c r="G445" s="1"/>
      <c r="H445" s="1"/>
      <c r="I445" s="1"/>
      <c r="J445" s="1"/>
      <c r="K445" s="1"/>
      <c r="L445" s="1"/>
      <c r="M445" s="1"/>
    </row>
    <row r="446" ht="15.75" customHeight="1">
      <c r="A446" s="1" t="s">
        <v>29</v>
      </c>
      <c r="B446" s="38">
        <v>50.0</v>
      </c>
      <c r="C446" s="1" t="s">
        <v>7</v>
      </c>
      <c r="D446" s="1" t="str">
        <f t="array" ref="D446">INDEX(Rent!M:N,MATCH(C446,Rent!M:M,0),2)</f>
        <v>San Francisco</v>
      </c>
      <c r="E446" s="1"/>
      <c r="F446" s="1"/>
      <c r="G446" s="1"/>
      <c r="H446" s="1"/>
      <c r="I446" s="1"/>
      <c r="J446" s="1"/>
      <c r="K446" s="1"/>
      <c r="L446" s="1"/>
      <c r="M446" s="1"/>
    </row>
    <row r="447" ht="15.75" customHeight="1">
      <c r="A447" s="1" t="s">
        <v>30</v>
      </c>
      <c r="B447" s="38">
        <v>60.0</v>
      </c>
      <c r="C447" s="1" t="s">
        <v>7</v>
      </c>
      <c r="D447" s="1" t="str">
        <f t="array" ref="D447">INDEX(Rent!M:N,MATCH(C447,Rent!M:M,0),2)</f>
        <v>San Francisco</v>
      </c>
      <c r="E447" s="1"/>
      <c r="F447" s="1"/>
      <c r="G447" s="1"/>
      <c r="H447" s="1"/>
      <c r="I447" s="1"/>
      <c r="J447" s="1"/>
      <c r="K447" s="1"/>
      <c r="L447" s="1"/>
      <c r="M447" s="1"/>
    </row>
    <row r="448" ht="15.75" customHeight="1">
      <c r="A448" s="1" t="s">
        <v>31</v>
      </c>
      <c r="B448" s="38">
        <v>20.0</v>
      </c>
      <c r="C448" s="1" t="s">
        <v>7</v>
      </c>
      <c r="D448" s="1" t="str">
        <f t="array" ref="D448">INDEX(Rent!M:N,MATCH(C448,Rent!M:M,0),2)</f>
        <v>San Francisco</v>
      </c>
      <c r="E448" s="1"/>
      <c r="F448" s="1"/>
      <c r="G448" s="1"/>
      <c r="H448" s="1"/>
      <c r="I448" s="1"/>
      <c r="J448" s="1"/>
      <c r="K448" s="1"/>
      <c r="L448" s="1"/>
      <c r="M448" s="1"/>
    </row>
    <row r="449" ht="15.75" customHeight="1">
      <c r="A449" s="1" t="s">
        <v>32</v>
      </c>
      <c r="B449" s="38">
        <v>120.0</v>
      </c>
      <c r="C449" s="1" t="s">
        <v>7</v>
      </c>
      <c r="D449" s="1" t="str">
        <f t="array" ref="D449">INDEX(Rent!M:N,MATCH(C449,Rent!M:M,0),2)</f>
        <v>San Francisco</v>
      </c>
      <c r="E449" s="1"/>
      <c r="F449" s="1"/>
      <c r="G449" s="1"/>
      <c r="H449" s="1"/>
      <c r="I449" s="1"/>
      <c r="J449" s="1"/>
      <c r="K449" s="1"/>
      <c r="L449" s="1"/>
      <c r="M449" s="1"/>
    </row>
    <row r="450" ht="15.75" customHeight="1">
      <c r="A450" s="1" t="s">
        <v>33</v>
      </c>
      <c r="B450" s="38">
        <v>100.0</v>
      </c>
      <c r="C450" s="1" t="s">
        <v>7</v>
      </c>
      <c r="D450" s="1" t="str">
        <f t="array" ref="D450">INDEX(Rent!M:N,MATCH(C450,Rent!M:M,0),2)</f>
        <v>San Francisco</v>
      </c>
      <c r="E450" s="1"/>
      <c r="F450" s="1"/>
      <c r="G450" s="1"/>
      <c r="H450" s="1"/>
      <c r="I450" s="1"/>
      <c r="J450" s="1"/>
      <c r="K450" s="1"/>
      <c r="L450" s="1"/>
      <c r="M450" s="1"/>
    </row>
    <row r="451" ht="15.75" customHeight="1">
      <c r="A451" s="1" t="s">
        <v>34</v>
      </c>
      <c r="B451" s="38">
        <v>100.0</v>
      </c>
      <c r="C451" s="1" t="s">
        <v>7</v>
      </c>
      <c r="D451" s="1" t="str">
        <f t="array" ref="D451">INDEX(Rent!M:N,MATCH(C451,Rent!M:M,0),2)</f>
        <v>San Francisco</v>
      </c>
      <c r="E451" s="1"/>
      <c r="F451" s="1"/>
      <c r="G451" s="1"/>
      <c r="H451" s="1"/>
      <c r="I451" s="1"/>
      <c r="J451" s="1"/>
      <c r="K451" s="1"/>
      <c r="L451" s="1"/>
      <c r="M451" s="1"/>
    </row>
    <row r="452" ht="15.75" customHeight="1">
      <c r="A452" s="1" t="s">
        <v>35</v>
      </c>
      <c r="B452" s="38">
        <v>42.0</v>
      </c>
      <c r="C452" s="1" t="s">
        <v>7</v>
      </c>
      <c r="D452" s="1" t="str">
        <f t="array" ref="D452">INDEX(Rent!M:N,MATCH(C452,Rent!M:M,0),2)</f>
        <v>San Francisco</v>
      </c>
      <c r="E452" s="1"/>
      <c r="F452" s="1"/>
      <c r="G452" s="1"/>
      <c r="H452" s="1"/>
      <c r="I452" s="1"/>
      <c r="J452" s="1"/>
      <c r="K452" s="1"/>
      <c r="L452" s="1"/>
      <c r="M452" s="1"/>
    </row>
    <row r="453" ht="15.75" customHeight="1">
      <c r="A453" s="1" t="s">
        <v>36</v>
      </c>
      <c r="B453" s="38">
        <v>10.0</v>
      </c>
      <c r="C453" s="1" t="s">
        <v>7</v>
      </c>
      <c r="D453" s="1" t="str">
        <f t="array" ref="D453">INDEX(Rent!M:N,MATCH(C453,Rent!M:M,0),2)</f>
        <v>San Francisco</v>
      </c>
      <c r="E453" s="1"/>
      <c r="F453" s="1"/>
      <c r="G453" s="1"/>
      <c r="H453" s="1"/>
      <c r="I453" s="1"/>
      <c r="J453" s="1"/>
      <c r="K453" s="1"/>
      <c r="L453" s="1"/>
      <c r="M453" s="1"/>
    </row>
    <row r="454" ht="15.75" customHeight="1">
      <c r="A454" s="1" t="s">
        <v>37</v>
      </c>
      <c r="B454" s="38">
        <v>1200.0</v>
      </c>
      <c r="C454" s="1" t="s">
        <v>7</v>
      </c>
      <c r="D454" s="1" t="str">
        <f t="array" ref="D454">INDEX(Rent!M:N,MATCH(C454,Rent!M:M,0),2)</f>
        <v>San Francisco</v>
      </c>
      <c r="E454" s="1"/>
      <c r="F454" s="1"/>
      <c r="G454" s="1"/>
      <c r="H454" s="1"/>
      <c r="I454" s="1"/>
      <c r="J454" s="1"/>
      <c r="K454" s="1"/>
      <c r="L454" s="1"/>
      <c r="M454" s="1"/>
    </row>
    <row r="455" ht="15.75" customHeight="1">
      <c r="A455" s="1" t="s">
        <v>38</v>
      </c>
      <c r="B455" s="38">
        <v>35.0</v>
      </c>
      <c r="C455" s="1" t="s">
        <v>7</v>
      </c>
      <c r="D455" s="1" t="str">
        <f t="array" ref="D455">INDEX(Rent!M:N,MATCH(C455,Rent!M:M,0),2)</f>
        <v>San Francisco</v>
      </c>
      <c r="E455" s="1"/>
      <c r="F455" s="1"/>
      <c r="G455" s="1"/>
      <c r="H455" s="1"/>
      <c r="I455" s="1"/>
      <c r="J455" s="1"/>
      <c r="K455" s="1"/>
      <c r="L455" s="1"/>
      <c r="M455" s="1"/>
    </row>
    <row r="456" ht="15.75" customHeight="1">
      <c r="A456" s="1" t="s">
        <v>39</v>
      </c>
      <c r="B456" s="38">
        <v>57.0</v>
      </c>
      <c r="C456" s="1" t="s">
        <v>7</v>
      </c>
      <c r="D456" s="1" t="str">
        <f t="array" ref="D456">INDEX(Rent!M:N,MATCH(C456,Rent!M:M,0),2)</f>
        <v>San Francisco</v>
      </c>
      <c r="E456" s="1"/>
      <c r="F456" s="1"/>
      <c r="G456" s="1"/>
      <c r="H456" s="1"/>
      <c r="I456" s="1"/>
      <c r="J456" s="1"/>
      <c r="K456" s="1"/>
      <c r="L456" s="1"/>
      <c r="M456" s="1"/>
    </row>
    <row r="457" ht="15.75" customHeight="1">
      <c r="A457" s="1" t="s">
        <v>40</v>
      </c>
      <c r="B457" s="38">
        <v>50.0</v>
      </c>
      <c r="C457" s="1" t="s">
        <v>7</v>
      </c>
      <c r="D457" s="1" t="str">
        <f t="array" ref="D457">INDEX(Rent!M:N,MATCH(C457,Rent!M:M,0),2)</f>
        <v>San Francisco</v>
      </c>
      <c r="E457" s="1"/>
      <c r="F457" s="1"/>
      <c r="G457" s="1"/>
      <c r="H457" s="1"/>
      <c r="I457" s="1"/>
      <c r="J457" s="1"/>
      <c r="K457" s="1"/>
      <c r="L457" s="1"/>
      <c r="M457" s="1"/>
    </row>
    <row r="458" ht="15.75" customHeight="1">
      <c r="A458" s="1" t="s">
        <v>42</v>
      </c>
      <c r="B458" s="38">
        <v>40.0</v>
      </c>
      <c r="C458" s="1" t="s">
        <v>7</v>
      </c>
      <c r="D458" s="1" t="str">
        <f t="array" ref="D458">INDEX(Rent!M:N,MATCH(C458,Rent!M:M,0),2)</f>
        <v>San Francisco</v>
      </c>
      <c r="E458" s="1"/>
      <c r="F458" s="1"/>
      <c r="G458" s="1"/>
      <c r="H458" s="1"/>
      <c r="I458" s="1"/>
      <c r="J458" s="1"/>
      <c r="K458" s="1"/>
      <c r="L458" s="1"/>
      <c r="M458" s="1"/>
    </row>
    <row r="459" ht="15.75" customHeight="1">
      <c r="A459" s="1" t="s">
        <v>43</v>
      </c>
      <c r="B459" s="38">
        <v>200.0</v>
      </c>
      <c r="C459" s="1" t="s">
        <v>7</v>
      </c>
      <c r="D459" s="1" t="str">
        <f t="array" ref="D459">INDEX(Rent!M:N,MATCH(C459,Rent!M:M,0),2)</f>
        <v>San Francisco</v>
      </c>
      <c r="E459" s="1"/>
      <c r="F459" s="1"/>
      <c r="G459" s="1"/>
      <c r="H459" s="1"/>
      <c r="I459" s="1"/>
      <c r="J459" s="1"/>
      <c r="K459" s="1"/>
      <c r="L459" s="1"/>
      <c r="M459" s="1"/>
    </row>
    <row r="460" ht="15.75" customHeight="1">
      <c r="A460" s="1" t="s">
        <v>44</v>
      </c>
      <c r="B460" s="38">
        <v>150.0</v>
      </c>
      <c r="C460" s="1" t="s">
        <v>7</v>
      </c>
      <c r="D460" s="1" t="str">
        <f t="array" ref="D460">INDEX(Rent!M:N,MATCH(C460,Rent!M:M,0),2)</f>
        <v>San Francisco</v>
      </c>
      <c r="E460" s="1"/>
      <c r="F460" s="1"/>
      <c r="G460" s="1"/>
      <c r="H460" s="1"/>
      <c r="I460" s="1"/>
      <c r="J460" s="1"/>
      <c r="K460" s="1"/>
      <c r="L460" s="1"/>
      <c r="M460" s="1"/>
    </row>
    <row r="461" ht="15.75" customHeight="1">
      <c r="A461" s="1" t="s">
        <v>45</v>
      </c>
      <c r="B461" s="38">
        <v>230.0</v>
      </c>
      <c r="C461" s="1" t="s">
        <v>7</v>
      </c>
      <c r="D461" s="1" t="str">
        <f t="array" ref="D461">INDEX(Rent!M:N,MATCH(C461,Rent!M:M,0),2)</f>
        <v>San Francisco</v>
      </c>
      <c r="E461" s="1"/>
      <c r="F461" s="1"/>
      <c r="G461" s="1"/>
      <c r="H461" s="1"/>
      <c r="I461" s="1"/>
      <c r="J461" s="1"/>
      <c r="K461" s="1"/>
      <c r="L461" s="1"/>
      <c r="M461" s="1"/>
    </row>
    <row r="462" ht="15.75" customHeight="1">
      <c r="A462" s="1" t="s">
        <v>46</v>
      </c>
      <c r="B462" s="38">
        <v>150.0</v>
      </c>
      <c r="C462" s="1" t="s">
        <v>7</v>
      </c>
      <c r="D462" s="1" t="str">
        <f t="array" ref="D462">INDEX(Rent!M:N,MATCH(C462,Rent!M:M,0),2)</f>
        <v>San Francisco</v>
      </c>
      <c r="E462" s="1"/>
      <c r="F462" s="1"/>
      <c r="G462" s="1"/>
      <c r="H462" s="1"/>
      <c r="I462" s="1"/>
      <c r="J462" s="1"/>
      <c r="K462" s="1"/>
      <c r="L462" s="1"/>
      <c r="M462" s="1"/>
    </row>
    <row r="463" ht="15.75" customHeight="1">
      <c r="A463" s="1" t="s">
        <v>47</v>
      </c>
      <c r="B463" s="38">
        <v>600.0</v>
      </c>
      <c r="C463" s="1" t="s">
        <v>7</v>
      </c>
      <c r="D463" s="1" t="str">
        <f t="array" ref="D463">INDEX(Rent!M:N,MATCH(C463,Rent!M:M,0),2)</f>
        <v>San Francisco</v>
      </c>
      <c r="E463" s="1"/>
      <c r="F463" s="1"/>
      <c r="G463" s="1"/>
      <c r="H463" s="1"/>
      <c r="I463" s="1"/>
      <c r="J463" s="1"/>
      <c r="K463" s="1"/>
      <c r="L463" s="1"/>
      <c r="M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workbookViewId="0"/>
  </sheetViews>
  <sheetFormatPr customHeight="1" defaultColWidth="14.43" defaultRowHeight="15.0"/>
  <cols>
    <col customWidth="1" min="1" max="1" width="21.57"/>
    <col customWidth="1" min="2" max="6" width="14.43"/>
  </cols>
  <sheetData>
    <row r="1" ht="15.75" customHeight="1">
      <c r="A1" s="78" t="s">
        <v>24</v>
      </c>
      <c r="B1" s="78" t="s">
        <v>72</v>
      </c>
      <c r="C1" s="79" t="s">
        <v>73</v>
      </c>
      <c r="D1" s="1"/>
    </row>
    <row r="2" ht="15.75" customHeight="1">
      <c r="A2" s="80" t="s">
        <v>74</v>
      </c>
      <c r="B2" s="81">
        <v>25000.0</v>
      </c>
      <c r="C2" s="82">
        <v>280.0</v>
      </c>
    </row>
    <row r="3" ht="15.75" customHeight="1">
      <c r="A3" s="80" t="s">
        <v>75</v>
      </c>
      <c r="B3" s="81">
        <v>45000.0</v>
      </c>
      <c r="C3" s="82">
        <v>699.0</v>
      </c>
    </row>
    <row r="4" ht="15.75" customHeight="1">
      <c r="A4" s="80" t="s">
        <v>76</v>
      </c>
      <c r="B4" s="81">
        <v>33000.0</v>
      </c>
      <c r="C4" s="82">
        <v>250.0</v>
      </c>
    </row>
    <row r="5" ht="15.75" customHeight="1">
      <c r="A5" s="80" t="s">
        <v>77</v>
      </c>
      <c r="B5" s="81">
        <v>33000.0</v>
      </c>
      <c r="C5" s="82">
        <v>350.0</v>
      </c>
    </row>
    <row r="6" ht="15.75" customHeight="1">
      <c r="A6" s="80" t="s">
        <v>23</v>
      </c>
      <c r="B6" s="81">
        <v>33400.0</v>
      </c>
      <c r="C6" s="82">
        <v>352.0</v>
      </c>
    </row>
    <row r="7" ht="15.75" customHeight="1">
      <c r="A7" s="39" t="s">
        <v>78</v>
      </c>
      <c r="B7" s="38">
        <v>33120.0</v>
      </c>
      <c r="C7" s="62">
        <v>334.0</v>
      </c>
    </row>
    <row r="8" ht="15.75" customHeight="1">
      <c r="A8" s="39" t="s">
        <v>79</v>
      </c>
      <c r="B8" s="38">
        <v>46795.0</v>
      </c>
      <c r="C8" s="62">
        <v>394.0</v>
      </c>
    </row>
    <row r="9" ht="15.75" customHeight="1">
      <c r="A9" s="39" t="s">
        <v>80</v>
      </c>
      <c r="B9" s="38">
        <v>37075.0</v>
      </c>
      <c r="C9" s="62">
        <v>351.0</v>
      </c>
    </row>
    <row r="10" ht="15.75" customHeight="1">
      <c r="A10" s="39" t="s">
        <v>81</v>
      </c>
      <c r="B10" s="38">
        <v>46000.0</v>
      </c>
      <c r="C10" s="62">
        <v>430.0</v>
      </c>
    </row>
    <row r="11" ht="15.75" customHeight="1">
      <c r="A11" s="39" t="s">
        <v>82</v>
      </c>
      <c r="B11" s="38">
        <v>41000.0</v>
      </c>
      <c r="C11" s="62">
        <v>541.0</v>
      </c>
    </row>
    <row r="12" ht="15.75" customHeight="1">
      <c r="A12" s="83" t="s">
        <v>83</v>
      </c>
      <c r="B12" s="38">
        <v>36250.0</v>
      </c>
      <c r="C12" s="38">
        <v>326.0</v>
      </c>
    </row>
    <row r="13" ht="15.75" customHeight="1">
      <c r="C13" s="62"/>
    </row>
    <row r="14" ht="15.75" customHeight="1">
      <c r="C14" s="62"/>
    </row>
    <row r="15" ht="15.75" customHeight="1">
      <c r="C15" s="62"/>
    </row>
    <row r="16" ht="15.75" customHeight="1">
      <c r="C16" s="62"/>
    </row>
    <row r="17" ht="15.75" customHeight="1">
      <c r="C17" s="62"/>
    </row>
    <row r="18" ht="15.75" customHeight="1">
      <c r="C18" s="62"/>
    </row>
    <row r="19" ht="15.75" customHeight="1">
      <c r="C19" s="62"/>
    </row>
    <row r="20" ht="15.75" customHeight="1">
      <c r="C20" s="62"/>
    </row>
    <row r="21" ht="15.75" customHeight="1">
      <c r="C21" s="62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0.57"/>
    <col customWidth="1" min="3" max="3" width="14.43"/>
    <col customWidth="1" min="4" max="4" width="17.57"/>
    <col customWidth="1" min="5" max="9" width="14.43"/>
    <col customWidth="1" min="10" max="10" width="13.0"/>
    <col customWidth="1" min="11" max="11" width="17.86"/>
    <col customWidth="1" min="12" max="12" width="14.43"/>
    <col customWidth="1" min="13" max="13" width="17.86"/>
    <col customWidth="1" min="14" max="18" width="14.43"/>
  </cols>
  <sheetData>
    <row r="1" ht="15.75" customHeight="1">
      <c r="A1" s="76" t="s">
        <v>84</v>
      </c>
      <c r="B1" s="76" t="s">
        <v>85</v>
      </c>
      <c r="C1" s="76" t="s">
        <v>52</v>
      </c>
      <c r="D1" s="76" t="s">
        <v>57</v>
      </c>
      <c r="E1" s="76" t="s">
        <v>4</v>
      </c>
      <c r="F1" s="84" t="s">
        <v>56</v>
      </c>
      <c r="H1" s="1"/>
      <c r="I1" s="1"/>
      <c r="J1" s="85" t="s">
        <v>4</v>
      </c>
      <c r="K1" s="59" t="s">
        <v>57</v>
      </c>
      <c r="M1" s="76" t="str">
        <f>IFERROR(__xludf.DUMMYFUNCTION("UNIQUE(D:D)"),"Neighbourhood")</f>
        <v>Neighbourhood</v>
      </c>
      <c r="N1" s="76" t="s">
        <v>4</v>
      </c>
      <c r="P1" s="76" t="str">
        <f>IFERROR(__xludf.DUMMYFUNCTION("UNIQUE(A:A)"),"Bedrooms")</f>
        <v>Bedrooms</v>
      </c>
      <c r="Q1" s="76" t="str">
        <f>IFERROR(__xludf.DUMMYFUNCTION("UNIQUE(B:B)"),"Property")</f>
        <v>Property</v>
      </c>
      <c r="R1" s="76" t="str">
        <f>IFERROR(__xludf.DUMMYFUNCTION("UNIQUE(C:C)"),"Type")</f>
        <v>Type</v>
      </c>
    </row>
    <row r="2" ht="15.75" customHeight="1">
      <c r="A2" s="1">
        <v>1.0</v>
      </c>
      <c r="B2" s="1" t="s">
        <v>21</v>
      </c>
      <c r="C2" s="1" t="s">
        <v>3</v>
      </c>
      <c r="D2" s="1" t="s">
        <v>58</v>
      </c>
      <c r="E2" s="1" t="s">
        <v>5</v>
      </c>
      <c r="F2" s="38">
        <v>1100.0</v>
      </c>
      <c r="G2" s="1"/>
      <c r="H2" s="1"/>
      <c r="J2" s="16" t="s">
        <v>5</v>
      </c>
      <c r="K2" s="86" t="s">
        <v>58</v>
      </c>
      <c r="M2" s="1" t="str">
        <f>IFERROR(__xludf.DUMMYFUNCTION("""COMPUTED_VALUE"""),"Windermere")</f>
        <v>Windermere</v>
      </c>
      <c r="N2" s="1" t="str">
        <f t="shared" ref="N2:N21" si="1">vlookup(M2,D:E,2,0)</f>
        <v>Orlando</v>
      </c>
      <c r="O2" s="1"/>
      <c r="P2" s="1">
        <f>IFERROR(__xludf.DUMMYFUNCTION("""COMPUTED_VALUE"""),1.0)</f>
        <v>1</v>
      </c>
      <c r="Q2" s="1" t="str">
        <f>IFERROR(__xludf.DUMMYFUNCTION("""COMPUTED_VALUE"""),"Apartment")</f>
        <v>Apartment</v>
      </c>
      <c r="R2" s="1" t="str">
        <f>IFERROR(__xludf.DUMMYFUNCTION("""COMPUTED_VALUE"""),"Rent")</f>
        <v>Rent</v>
      </c>
    </row>
    <row r="3" ht="15.75" customHeight="1">
      <c r="A3" s="1">
        <v>1.0</v>
      </c>
      <c r="B3" s="1" t="s">
        <v>21</v>
      </c>
      <c r="C3" s="1" t="s">
        <v>3</v>
      </c>
      <c r="D3" s="1" t="s">
        <v>59</v>
      </c>
      <c r="E3" s="1" t="s">
        <v>5</v>
      </c>
      <c r="F3" s="38">
        <v>1350.0</v>
      </c>
      <c r="G3" s="1"/>
      <c r="H3" s="1"/>
      <c r="I3" s="1"/>
      <c r="J3" s="87"/>
      <c r="K3" s="86" t="s">
        <v>59</v>
      </c>
      <c r="L3" s="1"/>
      <c r="M3" s="1" t="str">
        <f>IFERROR(__xludf.DUMMYFUNCTION("""COMPUTED_VALUE"""),"Doctor Phillips")</f>
        <v>Doctor Phillips</v>
      </c>
      <c r="N3" s="1" t="str">
        <f t="shared" si="1"/>
        <v>Orlando</v>
      </c>
      <c r="O3" s="1"/>
      <c r="P3" s="1">
        <f>IFERROR(__xludf.DUMMYFUNCTION("""COMPUTED_VALUE"""),2.0)</f>
        <v>2</v>
      </c>
      <c r="Q3" s="1" t="str">
        <f>IFERROR(__xludf.DUMMYFUNCTION("""COMPUTED_VALUE"""),"House")</f>
        <v>House</v>
      </c>
      <c r="R3" s="1" t="str">
        <f>IFERROR(__xludf.DUMMYFUNCTION("""COMPUTED_VALUE"""),"Mortgage")</f>
        <v>Mortgage</v>
      </c>
    </row>
    <row r="4" ht="15.75" customHeight="1">
      <c r="A4" s="1">
        <v>1.0</v>
      </c>
      <c r="B4" s="1" t="s">
        <v>21</v>
      </c>
      <c r="C4" s="1" t="s">
        <v>3</v>
      </c>
      <c r="D4" s="1" t="s">
        <v>14</v>
      </c>
      <c r="E4" s="1" t="s">
        <v>5</v>
      </c>
      <c r="F4" s="38">
        <v>1310.0</v>
      </c>
      <c r="G4" s="1"/>
      <c r="H4" s="1"/>
      <c r="I4" s="1"/>
      <c r="J4" s="87"/>
      <c r="K4" s="86" t="s">
        <v>14</v>
      </c>
      <c r="L4" s="1"/>
      <c r="M4" s="1" t="str">
        <f>IFERROR(__xludf.DUMMYFUNCTION("""COMPUTED_VALUE"""),"Winter Park")</f>
        <v>Winter Park</v>
      </c>
      <c r="N4" s="1" t="str">
        <f t="shared" si="1"/>
        <v>Orlando</v>
      </c>
      <c r="O4" s="1"/>
      <c r="P4" s="1">
        <f>IFERROR(__xludf.DUMMYFUNCTION("""COMPUTED_VALUE"""),3.0)</f>
        <v>3</v>
      </c>
      <c r="Q4" s="1" t="str">
        <f>IFERROR(__xludf.DUMMYFUNCTION("""COMPUTED_VALUE"""),"Townhouse")</f>
        <v>Townhouse</v>
      </c>
      <c r="R4" s="1"/>
    </row>
    <row r="5" ht="15.75" customHeight="1">
      <c r="A5" s="1">
        <v>2.0</v>
      </c>
      <c r="B5" s="1" t="s">
        <v>21</v>
      </c>
      <c r="C5" s="1" t="s">
        <v>3</v>
      </c>
      <c r="D5" s="1" t="s">
        <v>58</v>
      </c>
      <c r="E5" s="1" t="s">
        <v>5</v>
      </c>
      <c r="F5" s="38">
        <v>1700.0</v>
      </c>
      <c r="G5" s="1"/>
      <c r="H5" s="1"/>
      <c r="I5" s="1"/>
      <c r="J5" s="88" t="s">
        <v>9</v>
      </c>
      <c r="K5" s="89" t="s">
        <v>17</v>
      </c>
      <c r="L5" s="1"/>
      <c r="M5" s="1" t="str">
        <f>IFERROR(__xludf.DUMMYFUNCTION("""COMPUTED_VALUE"""),"Downtown")</f>
        <v>Downtown</v>
      </c>
      <c r="N5" s="1" t="str">
        <f t="shared" si="1"/>
        <v>Austin</v>
      </c>
      <c r="O5" s="1"/>
      <c r="P5" s="39"/>
      <c r="Q5" s="39"/>
    </row>
    <row r="6" ht="15.75" customHeight="1">
      <c r="A6" s="1">
        <v>2.0</v>
      </c>
      <c r="B6" s="1" t="s">
        <v>21</v>
      </c>
      <c r="C6" s="1" t="s">
        <v>3</v>
      </c>
      <c r="D6" s="1" t="s">
        <v>59</v>
      </c>
      <c r="E6" s="1" t="s">
        <v>5</v>
      </c>
      <c r="F6" s="38">
        <v>1800.0</v>
      </c>
      <c r="G6" s="1"/>
      <c r="H6" s="1"/>
      <c r="I6" s="1"/>
      <c r="J6" s="73"/>
      <c r="K6" s="89" t="s">
        <v>60</v>
      </c>
      <c r="L6" s="1"/>
      <c r="M6" s="1" t="str">
        <f>IFERROR(__xludf.DUMMYFUNCTION("""COMPUTED_VALUE"""),"Leander")</f>
        <v>Leander</v>
      </c>
      <c r="N6" s="1" t="str">
        <f t="shared" si="1"/>
        <v>Austin</v>
      </c>
      <c r="O6" s="1"/>
    </row>
    <row r="7" ht="15.75" customHeight="1">
      <c r="A7" s="1">
        <v>2.0</v>
      </c>
      <c r="B7" s="1" t="s">
        <v>21</v>
      </c>
      <c r="C7" s="1" t="s">
        <v>3</v>
      </c>
      <c r="D7" s="1" t="s">
        <v>14</v>
      </c>
      <c r="E7" s="1" t="s">
        <v>5</v>
      </c>
      <c r="F7" s="38">
        <v>1800.0</v>
      </c>
      <c r="G7" s="1"/>
      <c r="H7" s="1"/>
      <c r="I7" s="1"/>
      <c r="J7" s="73"/>
      <c r="K7" s="89" t="s">
        <v>61</v>
      </c>
      <c r="L7" s="1"/>
      <c r="M7" s="1" t="str">
        <f>IFERROR(__xludf.DUMMYFUNCTION("""COMPUTED_VALUE"""),"Round Rock")</f>
        <v>Round Rock</v>
      </c>
      <c r="N7" s="1" t="str">
        <f t="shared" si="1"/>
        <v>Austin</v>
      </c>
      <c r="O7" s="1"/>
    </row>
    <row r="8" ht="15.75" customHeight="1">
      <c r="A8" s="1">
        <v>3.0</v>
      </c>
      <c r="B8" s="1" t="s">
        <v>21</v>
      </c>
      <c r="C8" s="1" t="s">
        <v>3</v>
      </c>
      <c r="D8" s="1" t="s">
        <v>58</v>
      </c>
      <c r="E8" s="1" t="s">
        <v>5</v>
      </c>
      <c r="F8" s="38">
        <v>1700.0</v>
      </c>
      <c r="G8" s="1"/>
      <c r="H8" s="1"/>
      <c r="I8" s="1"/>
      <c r="J8" s="19" t="s">
        <v>86</v>
      </c>
      <c r="K8" s="90" t="s">
        <v>62</v>
      </c>
      <c r="L8" s="1"/>
      <c r="M8" s="1" t="str">
        <f>IFERROR(__xludf.DUMMYFUNCTION("""COMPUTED_VALUE"""),"Midtown")</f>
        <v>Midtown</v>
      </c>
      <c r="N8" s="1" t="str">
        <f t="shared" si="1"/>
        <v>New York City</v>
      </c>
      <c r="O8" s="1"/>
    </row>
    <row r="9" ht="15.75" customHeight="1">
      <c r="A9" s="1">
        <v>3.0</v>
      </c>
      <c r="B9" s="1" t="s">
        <v>21</v>
      </c>
      <c r="C9" s="1" t="s">
        <v>3</v>
      </c>
      <c r="D9" s="1" t="s">
        <v>59</v>
      </c>
      <c r="E9" s="1" t="s">
        <v>5</v>
      </c>
      <c r="F9" s="38">
        <v>2600.0</v>
      </c>
      <c r="G9" s="1"/>
      <c r="H9" s="1"/>
      <c r="I9" s="1"/>
      <c r="J9" s="72"/>
      <c r="K9" s="90" t="s">
        <v>16</v>
      </c>
      <c r="L9" s="1"/>
      <c r="M9" s="1" t="str">
        <f>IFERROR(__xludf.DUMMYFUNCTION("""COMPUTED_VALUE"""),"Financial District")</f>
        <v>Financial District</v>
      </c>
      <c r="N9" s="1" t="str">
        <f t="shared" si="1"/>
        <v>New York City</v>
      </c>
      <c r="O9" s="1"/>
    </row>
    <row r="10" ht="15.75" customHeight="1">
      <c r="A10" s="1">
        <v>3.0</v>
      </c>
      <c r="B10" s="1" t="s">
        <v>21</v>
      </c>
      <c r="C10" s="1" t="s">
        <v>3</v>
      </c>
      <c r="D10" s="1" t="s">
        <v>14</v>
      </c>
      <c r="E10" s="1" t="s">
        <v>5</v>
      </c>
      <c r="F10" s="38">
        <v>2400.0</v>
      </c>
      <c r="G10" s="1"/>
      <c r="H10" s="1"/>
      <c r="I10" s="1"/>
      <c r="J10" s="72"/>
      <c r="K10" s="90" t="s">
        <v>63</v>
      </c>
      <c r="L10" s="1"/>
      <c r="M10" s="1" t="str">
        <f>IFERROR(__xludf.DUMMYFUNCTION("""COMPUTED_VALUE"""),"Brooklyn")</f>
        <v>Brooklyn</v>
      </c>
      <c r="N10" s="1" t="str">
        <f t="shared" si="1"/>
        <v>New York City</v>
      </c>
      <c r="O10" s="1"/>
    </row>
    <row r="11" ht="15.75" customHeight="1">
      <c r="A11" s="1">
        <v>3.0</v>
      </c>
      <c r="B11" s="1" t="s">
        <v>87</v>
      </c>
      <c r="C11" s="1" t="s">
        <v>3</v>
      </c>
      <c r="D11" s="1" t="s">
        <v>58</v>
      </c>
      <c r="E11" s="1" t="s">
        <v>5</v>
      </c>
      <c r="F11" s="38">
        <v>2200.0</v>
      </c>
      <c r="J11" s="18" t="s">
        <v>7</v>
      </c>
      <c r="K11" s="91" t="s">
        <v>7</v>
      </c>
      <c r="M11" s="1" t="str">
        <f>IFERROR(__xludf.DUMMYFUNCTION("""COMPUTED_VALUE"""),"Balgowlah")</f>
        <v>Balgowlah</v>
      </c>
      <c r="N11" s="1" t="str">
        <f t="shared" si="1"/>
        <v>Sydney</v>
      </c>
    </row>
    <row r="12" ht="15.75" customHeight="1">
      <c r="A12" s="1">
        <v>3.0</v>
      </c>
      <c r="B12" s="1" t="s">
        <v>87</v>
      </c>
      <c r="C12" s="1" t="s">
        <v>3</v>
      </c>
      <c r="D12" s="1" t="s">
        <v>59</v>
      </c>
      <c r="E12" s="1" t="s">
        <v>5</v>
      </c>
      <c r="F12" s="38">
        <v>2550.0</v>
      </c>
      <c r="J12" s="92" t="s">
        <v>6</v>
      </c>
      <c r="K12" s="93" t="s">
        <v>15</v>
      </c>
      <c r="M12" s="1" t="str">
        <f>IFERROR(__xludf.DUMMYFUNCTION("""COMPUTED_VALUE"""),"North Sydney")</f>
        <v>North Sydney</v>
      </c>
      <c r="N12" s="1" t="str">
        <f t="shared" si="1"/>
        <v>Sydney</v>
      </c>
    </row>
    <row r="13" ht="15.75" customHeight="1">
      <c r="A13" s="1">
        <v>3.0</v>
      </c>
      <c r="B13" s="1" t="s">
        <v>87</v>
      </c>
      <c r="C13" s="1" t="s">
        <v>3</v>
      </c>
      <c r="D13" s="1" t="s">
        <v>14</v>
      </c>
      <c r="E13" s="1" t="s">
        <v>5</v>
      </c>
      <c r="F13" s="38">
        <v>2600.0</v>
      </c>
      <c r="J13" s="21" t="s">
        <v>10</v>
      </c>
      <c r="K13" s="94" t="s">
        <v>64</v>
      </c>
      <c r="M13" s="1" t="str">
        <f>IFERROR(__xludf.DUMMYFUNCTION("""COMPUTED_VALUE"""),"Breakfast Point")</f>
        <v>Breakfast Point</v>
      </c>
      <c r="N13" s="1" t="str">
        <f t="shared" si="1"/>
        <v>Sydney</v>
      </c>
    </row>
    <row r="14" ht="15.75" customHeight="1">
      <c r="A14" s="1">
        <v>3.0</v>
      </c>
      <c r="B14" s="1" t="s">
        <v>88</v>
      </c>
      <c r="C14" s="1" t="s">
        <v>3</v>
      </c>
      <c r="D14" s="1" t="s">
        <v>58</v>
      </c>
      <c r="E14" s="1" t="s">
        <v>5</v>
      </c>
      <c r="F14" s="38">
        <v>1650.0</v>
      </c>
      <c r="J14" s="74"/>
      <c r="K14" s="94" t="s">
        <v>18</v>
      </c>
      <c r="M14" s="1" t="str">
        <f>IFERROR(__xludf.DUMMYFUNCTION("""COMPUTED_VALUE"""),"Bella Vista")</f>
        <v>Bella Vista</v>
      </c>
      <c r="N14" s="1" t="str">
        <f t="shared" si="1"/>
        <v>Sydney</v>
      </c>
    </row>
    <row r="15" ht="15.75" customHeight="1">
      <c r="A15" s="1">
        <v>3.0</v>
      </c>
      <c r="B15" s="1" t="s">
        <v>88</v>
      </c>
      <c r="C15" s="1" t="s">
        <v>3</v>
      </c>
      <c r="D15" s="1" t="s">
        <v>59</v>
      </c>
      <c r="E15" s="1" t="s">
        <v>5</v>
      </c>
      <c r="F15" s="38">
        <v>2200.0</v>
      </c>
      <c r="J15" s="74"/>
      <c r="K15" s="94" t="s">
        <v>65</v>
      </c>
      <c r="M15" s="1" t="str">
        <f>IFERROR(__xludf.DUMMYFUNCTION("""COMPUTED_VALUE"""),"Central Coast")</f>
        <v>Central Coast</v>
      </c>
      <c r="N15" s="1" t="str">
        <f t="shared" si="1"/>
        <v>Sydney</v>
      </c>
    </row>
    <row r="16" ht="15.75" customHeight="1">
      <c r="A16" s="1">
        <v>3.0</v>
      </c>
      <c r="B16" s="1" t="s">
        <v>88</v>
      </c>
      <c r="C16" s="1" t="s">
        <v>3</v>
      </c>
      <c r="D16" s="1" t="s">
        <v>14</v>
      </c>
      <c r="E16" s="1" t="s">
        <v>5</v>
      </c>
      <c r="F16" s="38">
        <v>1400.0</v>
      </c>
      <c r="J16" s="74"/>
      <c r="K16" s="94" t="s">
        <v>66</v>
      </c>
      <c r="M16" s="1" t="str">
        <f>IFERROR(__xludf.DUMMYFUNCTION("""COMPUTED_VALUE"""),"CBD")</f>
        <v>CBD</v>
      </c>
      <c r="N16" s="1" t="str">
        <f t="shared" si="1"/>
        <v>Melbourne</v>
      </c>
    </row>
    <row r="17" ht="15.75" customHeight="1">
      <c r="A17" s="1">
        <v>2.0</v>
      </c>
      <c r="B17" s="1" t="s">
        <v>21</v>
      </c>
      <c r="C17" s="1" t="s">
        <v>54</v>
      </c>
      <c r="D17" s="1" t="s">
        <v>58</v>
      </c>
      <c r="E17" s="1" t="s">
        <v>5</v>
      </c>
      <c r="F17" s="38">
        <v>730.0</v>
      </c>
      <c r="J17" s="74"/>
      <c r="K17" s="94" t="s">
        <v>67</v>
      </c>
      <c r="M17" s="1" t="str">
        <f>IFERROR(__xludf.DUMMYFUNCTION("""COMPUTED_VALUE"""),"Docklands")</f>
        <v>Docklands</v>
      </c>
      <c r="N17" s="1" t="str">
        <f t="shared" si="1"/>
        <v>Melbourne</v>
      </c>
    </row>
    <row r="18" ht="15.75" customHeight="1">
      <c r="A18" s="1">
        <v>2.0</v>
      </c>
      <c r="B18" s="1" t="s">
        <v>21</v>
      </c>
      <c r="C18" s="1" t="s">
        <v>54</v>
      </c>
      <c r="D18" s="1" t="s">
        <v>59</v>
      </c>
      <c r="E18" s="1" t="s">
        <v>5</v>
      </c>
      <c r="F18" s="38">
        <v>780.0</v>
      </c>
      <c r="J18" s="95" t="s">
        <v>11</v>
      </c>
      <c r="K18" s="96" t="s">
        <v>68</v>
      </c>
      <c r="M18" s="1" t="str">
        <f>IFERROR(__xludf.DUMMYFUNCTION("""COMPUTED_VALUE"""),"St Kilda")</f>
        <v>St Kilda</v>
      </c>
      <c r="N18" s="1" t="str">
        <f t="shared" si="1"/>
        <v>Melbourne</v>
      </c>
    </row>
    <row r="19" ht="15.75" customHeight="1">
      <c r="A19" s="1">
        <v>2.0</v>
      </c>
      <c r="B19" s="1" t="s">
        <v>21</v>
      </c>
      <c r="C19" s="1" t="s">
        <v>54</v>
      </c>
      <c r="D19" s="1" t="s">
        <v>14</v>
      </c>
      <c r="E19" s="1" t="s">
        <v>5</v>
      </c>
      <c r="F19" s="38">
        <v>1100.0</v>
      </c>
      <c r="J19" s="75"/>
      <c r="K19" s="96" t="s">
        <v>69</v>
      </c>
      <c r="M19" s="1" t="str">
        <f>IFERROR(__xludf.DUMMYFUNCTION("""COMPUTED_VALUE"""),"East Melbourne")</f>
        <v>East Melbourne</v>
      </c>
      <c r="N19" s="1" t="str">
        <f t="shared" si="1"/>
        <v>Melbourne</v>
      </c>
    </row>
    <row r="20" ht="15.75" customHeight="1">
      <c r="A20" s="1">
        <v>3.0</v>
      </c>
      <c r="B20" s="1" t="s">
        <v>21</v>
      </c>
      <c r="C20" s="1" t="s">
        <v>54</v>
      </c>
      <c r="D20" s="1" t="s">
        <v>58</v>
      </c>
      <c r="E20" s="1" t="s">
        <v>5</v>
      </c>
      <c r="F20" s="38">
        <v>820.0</v>
      </c>
      <c r="J20" s="75"/>
      <c r="K20" s="96" t="s">
        <v>19</v>
      </c>
      <c r="M20" s="1" t="str">
        <f>IFERROR(__xludf.DUMMYFUNCTION("""COMPUTED_VALUE"""),"San Francisco")</f>
        <v>San Francisco</v>
      </c>
      <c r="N20" s="1" t="str">
        <f t="shared" si="1"/>
        <v>San Francisco</v>
      </c>
    </row>
    <row r="21" ht="15.75" customHeight="1">
      <c r="A21" s="1">
        <v>3.0</v>
      </c>
      <c r="B21" s="1" t="s">
        <v>21</v>
      </c>
      <c r="C21" s="1" t="s">
        <v>54</v>
      </c>
      <c r="D21" s="1" t="s">
        <v>59</v>
      </c>
      <c r="E21" s="1" t="s">
        <v>5</v>
      </c>
      <c r="F21" s="38">
        <v>890.0</v>
      </c>
      <c r="J21" s="75"/>
      <c r="K21" s="96" t="s">
        <v>71</v>
      </c>
      <c r="M21" s="1" t="str">
        <f>IFERROR(__xludf.DUMMYFUNCTION("""COMPUTED_VALUE"""),"Aventura")</f>
        <v>Aventura</v>
      </c>
      <c r="N21" s="1" t="str">
        <f t="shared" si="1"/>
        <v>Miami</v>
      </c>
    </row>
    <row r="22" ht="15.75" customHeight="1">
      <c r="A22" s="1">
        <v>3.0</v>
      </c>
      <c r="B22" s="1" t="s">
        <v>21</v>
      </c>
      <c r="C22" s="1" t="s">
        <v>54</v>
      </c>
      <c r="D22" s="1" t="s">
        <v>14</v>
      </c>
      <c r="E22" s="1" t="s">
        <v>5</v>
      </c>
      <c r="F22" s="38">
        <v>1430.0</v>
      </c>
      <c r="K22" s="1"/>
      <c r="M22" s="1" t="str">
        <f>IFERROR(__xludf.DUMMYFUNCTION("""COMPUTED_VALUE"""),"Baldwin Park")</f>
        <v>Baldwin Park</v>
      </c>
      <c r="N22" s="1"/>
    </row>
    <row r="23" ht="15.75" customHeight="1">
      <c r="A23" s="1">
        <v>3.0</v>
      </c>
      <c r="B23" s="1" t="s">
        <v>88</v>
      </c>
      <c r="C23" s="1" t="s">
        <v>54</v>
      </c>
      <c r="D23" s="1" t="s">
        <v>58</v>
      </c>
      <c r="E23" s="1" t="s">
        <v>5</v>
      </c>
      <c r="F23" s="38">
        <v>1100.0</v>
      </c>
      <c r="M23" s="1"/>
      <c r="N23" s="1"/>
    </row>
    <row r="24" ht="15.75" customHeight="1">
      <c r="A24" s="1">
        <v>3.0</v>
      </c>
      <c r="B24" s="1" t="s">
        <v>88</v>
      </c>
      <c r="C24" s="1" t="s">
        <v>54</v>
      </c>
      <c r="D24" s="1" t="s">
        <v>59</v>
      </c>
      <c r="E24" s="1" t="s">
        <v>5</v>
      </c>
      <c r="F24" s="38">
        <v>1100.0</v>
      </c>
      <c r="M24" s="1"/>
      <c r="N24" s="1"/>
    </row>
    <row r="25" ht="15.75" customHeight="1">
      <c r="A25" s="1">
        <v>3.0</v>
      </c>
      <c r="B25" s="1" t="s">
        <v>88</v>
      </c>
      <c r="C25" s="1" t="s">
        <v>54</v>
      </c>
      <c r="D25" s="1" t="s">
        <v>14</v>
      </c>
      <c r="E25" s="1" t="s">
        <v>5</v>
      </c>
      <c r="F25" s="38">
        <v>1562.0</v>
      </c>
      <c r="M25" s="1"/>
      <c r="N25" s="1"/>
    </row>
    <row r="26" ht="15.75" customHeight="1">
      <c r="A26" s="1">
        <v>3.0</v>
      </c>
      <c r="B26" s="1" t="s">
        <v>87</v>
      </c>
      <c r="C26" s="1" t="s">
        <v>54</v>
      </c>
      <c r="D26" s="1" t="s">
        <v>58</v>
      </c>
      <c r="E26" s="1" t="s">
        <v>5</v>
      </c>
      <c r="F26" s="38">
        <v>1200.0</v>
      </c>
      <c r="M26" s="1"/>
      <c r="N26" s="1"/>
    </row>
    <row r="27" ht="15.75" customHeight="1">
      <c r="A27" s="1">
        <v>3.0</v>
      </c>
      <c r="B27" s="1" t="s">
        <v>87</v>
      </c>
      <c r="C27" s="1" t="s">
        <v>54</v>
      </c>
      <c r="D27" s="1" t="s">
        <v>59</v>
      </c>
      <c r="E27" s="1" t="s">
        <v>5</v>
      </c>
      <c r="F27" s="38">
        <v>1300.0</v>
      </c>
      <c r="M27" s="1"/>
      <c r="N27" s="1"/>
    </row>
    <row r="28" ht="15.75" customHeight="1">
      <c r="A28" s="1">
        <v>3.0</v>
      </c>
      <c r="B28" s="1" t="s">
        <v>87</v>
      </c>
      <c r="C28" s="1" t="s">
        <v>54</v>
      </c>
      <c r="D28" s="1" t="s">
        <v>14</v>
      </c>
      <c r="E28" s="1" t="s">
        <v>5</v>
      </c>
      <c r="F28" s="38">
        <v>1500.0</v>
      </c>
      <c r="M28" s="1"/>
      <c r="N28" s="1"/>
    </row>
    <row r="29" ht="15.75" customHeight="1">
      <c r="A29" s="1">
        <v>1.0</v>
      </c>
      <c r="B29" s="1" t="s">
        <v>21</v>
      </c>
      <c r="C29" s="1" t="s">
        <v>3</v>
      </c>
      <c r="D29" s="1" t="s">
        <v>17</v>
      </c>
      <c r="E29" s="1" t="s">
        <v>9</v>
      </c>
      <c r="F29" s="38">
        <v>1800.0</v>
      </c>
      <c r="M29" s="1"/>
      <c r="N29" s="1"/>
    </row>
    <row r="30" ht="15.75" customHeight="1">
      <c r="A30" s="1">
        <v>1.0</v>
      </c>
      <c r="B30" s="1" t="s">
        <v>21</v>
      </c>
      <c r="C30" s="1" t="s">
        <v>3</v>
      </c>
      <c r="D30" s="1" t="s">
        <v>60</v>
      </c>
      <c r="E30" s="1" t="s">
        <v>9</v>
      </c>
      <c r="F30" s="38">
        <v>800.0</v>
      </c>
      <c r="M30" s="1"/>
      <c r="N30" s="1"/>
    </row>
    <row r="31" ht="15.75" customHeight="1">
      <c r="A31" s="1">
        <v>1.0</v>
      </c>
      <c r="B31" s="1" t="s">
        <v>21</v>
      </c>
      <c r="C31" s="1" t="s">
        <v>3</v>
      </c>
      <c r="D31" s="1" t="s">
        <v>61</v>
      </c>
      <c r="E31" s="1" t="s">
        <v>9</v>
      </c>
      <c r="F31" s="38">
        <v>1000.0</v>
      </c>
      <c r="M31" s="1"/>
      <c r="N31" s="1"/>
    </row>
    <row r="32" ht="15.75" customHeight="1">
      <c r="A32" s="1">
        <v>2.0</v>
      </c>
      <c r="B32" s="1" t="s">
        <v>21</v>
      </c>
      <c r="C32" s="1" t="s">
        <v>3</v>
      </c>
      <c r="D32" s="1" t="s">
        <v>17</v>
      </c>
      <c r="E32" s="1" t="s">
        <v>9</v>
      </c>
      <c r="F32" s="38">
        <v>2500.0</v>
      </c>
      <c r="M32" s="1"/>
      <c r="N32" s="1"/>
    </row>
    <row r="33" ht="15.75" customHeight="1">
      <c r="A33" s="1">
        <v>2.0</v>
      </c>
      <c r="B33" s="1" t="s">
        <v>21</v>
      </c>
      <c r="C33" s="1" t="s">
        <v>3</v>
      </c>
      <c r="D33" s="1" t="s">
        <v>60</v>
      </c>
      <c r="E33" s="1" t="s">
        <v>9</v>
      </c>
      <c r="F33" s="38">
        <v>1000.0</v>
      </c>
      <c r="M33" s="1"/>
      <c r="N33" s="1"/>
    </row>
    <row r="34" ht="15.75" customHeight="1">
      <c r="A34" s="1">
        <v>2.0</v>
      </c>
      <c r="B34" s="1" t="s">
        <v>21</v>
      </c>
      <c r="C34" s="1" t="s">
        <v>3</v>
      </c>
      <c r="D34" s="1" t="s">
        <v>61</v>
      </c>
      <c r="E34" s="1" t="s">
        <v>9</v>
      </c>
      <c r="F34" s="38">
        <v>1300.0</v>
      </c>
      <c r="M34" s="1"/>
      <c r="N34" s="1"/>
    </row>
    <row r="35" ht="15.75" customHeight="1">
      <c r="A35" s="1">
        <v>3.0</v>
      </c>
      <c r="B35" s="1" t="s">
        <v>21</v>
      </c>
      <c r="C35" s="1" t="s">
        <v>3</v>
      </c>
      <c r="D35" s="1" t="s">
        <v>17</v>
      </c>
      <c r="E35" s="1" t="s">
        <v>9</v>
      </c>
      <c r="F35" s="38">
        <v>3300.0</v>
      </c>
      <c r="M35" s="1"/>
      <c r="N35" s="1"/>
    </row>
    <row r="36" ht="15.75" customHeight="1">
      <c r="A36" s="1">
        <v>3.0</v>
      </c>
      <c r="B36" s="1" t="s">
        <v>21</v>
      </c>
      <c r="C36" s="1" t="s">
        <v>3</v>
      </c>
      <c r="D36" s="1" t="s">
        <v>60</v>
      </c>
      <c r="E36" s="1" t="s">
        <v>9</v>
      </c>
      <c r="F36" s="38">
        <v>1300.0</v>
      </c>
      <c r="M36" s="1"/>
      <c r="N36" s="1"/>
    </row>
    <row r="37" ht="15.75" customHeight="1">
      <c r="A37" s="1">
        <v>3.0</v>
      </c>
      <c r="B37" s="1" t="s">
        <v>21</v>
      </c>
      <c r="C37" s="1" t="s">
        <v>3</v>
      </c>
      <c r="D37" s="1" t="s">
        <v>61</v>
      </c>
      <c r="E37" s="1" t="s">
        <v>9</v>
      </c>
      <c r="F37" s="38">
        <v>1750.0</v>
      </c>
      <c r="M37" s="1"/>
      <c r="N37" s="1"/>
    </row>
    <row r="38" ht="15.75" customHeight="1">
      <c r="A38" s="1">
        <v>3.0</v>
      </c>
      <c r="B38" s="1" t="s">
        <v>87</v>
      </c>
      <c r="C38" s="1" t="s">
        <v>3</v>
      </c>
      <c r="D38" s="1" t="s">
        <v>17</v>
      </c>
      <c r="E38" s="1" t="s">
        <v>9</v>
      </c>
      <c r="F38" s="38">
        <v>3000.0</v>
      </c>
      <c r="M38" s="1"/>
      <c r="N38" s="1"/>
    </row>
    <row r="39" ht="15.75" customHeight="1">
      <c r="A39" s="1">
        <v>3.0</v>
      </c>
      <c r="B39" s="1" t="s">
        <v>87</v>
      </c>
      <c r="C39" s="1" t="s">
        <v>3</v>
      </c>
      <c r="D39" s="1" t="s">
        <v>60</v>
      </c>
      <c r="E39" s="1" t="s">
        <v>9</v>
      </c>
      <c r="F39" s="38">
        <v>1800.0</v>
      </c>
      <c r="M39" s="1"/>
      <c r="N39" s="1"/>
    </row>
    <row r="40" ht="15.75" customHeight="1">
      <c r="A40" s="1">
        <v>3.0</v>
      </c>
      <c r="B40" s="1" t="s">
        <v>87</v>
      </c>
      <c r="C40" s="1" t="s">
        <v>3</v>
      </c>
      <c r="D40" s="1" t="s">
        <v>61</v>
      </c>
      <c r="E40" s="1" t="s">
        <v>9</v>
      </c>
      <c r="F40" s="38">
        <v>1900.0</v>
      </c>
      <c r="M40" s="1"/>
      <c r="N40" s="1"/>
    </row>
    <row r="41" ht="15.75" customHeight="1">
      <c r="A41" s="1">
        <v>3.0</v>
      </c>
      <c r="B41" s="1" t="s">
        <v>88</v>
      </c>
      <c r="C41" s="1" t="s">
        <v>3</v>
      </c>
      <c r="D41" s="1" t="s">
        <v>17</v>
      </c>
      <c r="E41" s="1" t="s">
        <v>9</v>
      </c>
      <c r="F41" s="38">
        <v>2900.0</v>
      </c>
      <c r="M41" s="1"/>
      <c r="N41" s="1"/>
    </row>
    <row r="42" ht="15.75" customHeight="1">
      <c r="A42" s="1">
        <v>3.0</v>
      </c>
      <c r="B42" s="1" t="s">
        <v>88</v>
      </c>
      <c r="C42" s="1" t="s">
        <v>3</v>
      </c>
      <c r="D42" s="1" t="s">
        <v>60</v>
      </c>
      <c r="E42" s="1" t="s">
        <v>9</v>
      </c>
      <c r="F42" s="38">
        <v>1700.0</v>
      </c>
      <c r="M42" s="1"/>
      <c r="N42" s="1"/>
    </row>
    <row r="43" ht="15.75" customHeight="1">
      <c r="A43" s="1">
        <v>3.0</v>
      </c>
      <c r="B43" s="1" t="s">
        <v>88</v>
      </c>
      <c r="C43" s="1" t="s">
        <v>3</v>
      </c>
      <c r="D43" s="1" t="s">
        <v>61</v>
      </c>
      <c r="E43" s="1" t="s">
        <v>9</v>
      </c>
      <c r="F43" s="38">
        <v>1700.0</v>
      </c>
      <c r="M43" s="1"/>
      <c r="N43" s="1"/>
    </row>
    <row r="44" ht="15.75" customHeight="1">
      <c r="A44" s="1">
        <v>2.0</v>
      </c>
      <c r="B44" s="1" t="s">
        <v>21</v>
      </c>
      <c r="C44" s="1" t="s">
        <v>54</v>
      </c>
      <c r="D44" s="1" t="s">
        <v>17</v>
      </c>
      <c r="E44" s="1" t="s">
        <v>9</v>
      </c>
      <c r="F44" s="38">
        <v>2100.0</v>
      </c>
      <c r="M44" s="1"/>
      <c r="N44" s="1"/>
    </row>
    <row r="45" ht="15.75" customHeight="1">
      <c r="A45" s="1">
        <v>2.0</v>
      </c>
      <c r="B45" s="1" t="s">
        <v>21</v>
      </c>
      <c r="C45" s="1" t="s">
        <v>54</v>
      </c>
      <c r="D45" s="1" t="s">
        <v>60</v>
      </c>
      <c r="E45" s="1" t="s">
        <v>9</v>
      </c>
      <c r="F45" s="38">
        <v>500.0</v>
      </c>
      <c r="M45" s="1"/>
      <c r="N45" s="1"/>
    </row>
    <row r="46" ht="15.75" customHeight="1">
      <c r="A46" s="1">
        <v>2.0</v>
      </c>
      <c r="B46" s="1" t="s">
        <v>21</v>
      </c>
      <c r="C46" s="1" t="s">
        <v>54</v>
      </c>
      <c r="D46" s="1" t="s">
        <v>61</v>
      </c>
      <c r="E46" s="1" t="s">
        <v>9</v>
      </c>
      <c r="F46" s="38">
        <v>630.0</v>
      </c>
      <c r="M46" s="1"/>
      <c r="N46" s="1"/>
    </row>
    <row r="47" ht="15.75" customHeight="1">
      <c r="A47" s="1">
        <v>3.0</v>
      </c>
      <c r="B47" s="1" t="s">
        <v>21</v>
      </c>
      <c r="C47" s="1" t="s">
        <v>54</v>
      </c>
      <c r="D47" s="1" t="s">
        <v>17</v>
      </c>
      <c r="E47" s="1" t="s">
        <v>9</v>
      </c>
      <c r="F47" s="38">
        <v>2715.0</v>
      </c>
      <c r="M47" s="1"/>
      <c r="N47" s="1"/>
    </row>
    <row r="48" ht="15.75" customHeight="1">
      <c r="A48" s="1">
        <v>3.0</v>
      </c>
      <c r="B48" s="1" t="s">
        <v>21</v>
      </c>
      <c r="C48" s="1" t="s">
        <v>54</v>
      </c>
      <c r="D48" s="1" t="s">
        <v>60</v>
      </c>
      <c r="E48" s="1" t="s">
        <v>9</v>
      </c>
      <c r="F48" s="38">
        <v>630.0</v>
      </c>
      <c r="M48" s="1"/>
      <c r="N48" s="1"/>
    </row>
    <row r="49" ht="15.75" customHeight="1">
      <c r="A49" s="1">
        <v>3.0</v>
      </c>
      <c r="B49" s="1" t="s">
        <v>21</v>
      </c>
      <c r="C49" s="1" t="s">
        <v>54</v>
      </c>
      <c r="D49" s="1" t="s">
        <v>61</v>
      </c>
      <c r="E49" s="1" t="s">
        <v>9</v>
      </c>
      <c r="F49" s="38">
        <v>700.0</v>
      </c>
      <c r="M49" s="1"/>
      <c r="N49" s="1"/>
    </row>
    <row r="50" ht="15.75" customHeight="1">
      <c r="A50" s="1">
        <v>3.0</v>
      </c>
      <c r="B50" s="1" t="s">
        <v>88</v>
      </c>
      <c r="C50" s="1" t="s">
        <v>54</v>
      </c>
      <c r="D50" s="1" t="s">
        <v>17</v>
      </c>
      <c r="E50" s="1" t="s">
        <v>9</v>
      </c>
      <c r="F50" s="38">
        <v>2680.0</v>
      </c>
      <c r="M50" s="1"/>
      <c r="N50" s="1"/>
    </row>
    <row r="51" ht="15.75" customHeight="1">
      <c r="A51" s="1">
        <v>3.0</v>
      </c>
      <c r="B51" s="1" t="s">
        <v>88</v>
      </c>
      <c r="C51" s="1" t="s">
        <v>54</v>
      </c>
      <c r="D51" s="1" t="s">
        <v>60</v>
      </c>
      <c r="E51" s="1" t="s">
        <v>9</v>
      </c>
      <c r="F51" s="38">
        <v>645.0</v>
      </c>
      <c r="M51" s="1"/>
      <c r="N51" s="1"/>
    </row>
    <row r="52" ht="15.75" customHeight="1">
      <c r="A52" s="1">
        <v>3.0</v>
      </c>
      <c r="B52" s="1" t="s">
        <v>88</v>
      </c>
      <c r="C52" s="1" t="s">
        <v>54</v>
      </c>
      <c r="D52" s="1" t="s">
        <v>61</v>
      </c>
      <c r="E52" s="1" t="s">
        <v>9</v>
      </c>
      <c r="F52" s="38">
        <v>688.0</v>
      </c>
      <c r="M52" s="1"/>
      <c r="N52" s="1"/>
    </row>
    <row r="53" ht="15.75" customHeight="1">
      <c r="A53" s="1">
        <v>3.0</v>
      </c>
      <c r="B53" s="1" t="s">
        <v>87</v>
      </c>
      <c r="C53" s="1" t="s">
        <v>54</v>
      </c>
      <c r="D53" s="1" t="s">
        <v>17</v>
      </c>
      <c r="E53" s="1" t="s">
        <v>9</v>
      </c>
      <c r="F53" s="38">
        <v>2000.0</v>
      </c>
      <c r="M53" s="1"/>
      <c r="N53" s="1"/>
    </row>
    <row r="54" ht="15.75" customHeight="1">
      <c r="A54" s="1">
        <v>3.0</v>
      </c>
      <c r="B54" s="1" t="s">
        <v>87</v>
      </c>
      <c r="C54" s="1" t="s">
        <v>54</v>
      </c>
      <c r="D54" s="1" t="s">
        <v>60</v>
      </c>
      <c r="E54" s="1" t="s">
        <v>9</v>
      </c>
      <c r="F54" s="38">
        <v>1105.0</v>
      </c>
      <c r="M54" s="1"/>
      <c r="N54" s="1"/>
    </row>
    <row r="55" ht="15.75" customHeight="1">
      <c r="A55" s="1">
        <v>3.0</v>
      </c>
      <c r="B55" s="1" t="s">
        <v>87</v>
      </c>
      <c r="C55" s="1" t="s">
        <v>54</v>
      </c>
      <c r="D55" s="1" t="s">
        <v>61</v>
      </c>
      <c r="E55" s="1" t="s">
        <v>9</v>
      </c>
      <c r="F55" s="38">
        <v>1126.0</v>
      </c>
      <c r="M55" s="1"/>
      <c r="N55" s="1"/>
    </row>
    <row r="56" ht="15.75" customHeight="1">
      <c r="A56" s="1">
        <v>1.0</v>
      </c>
      <c r="B56" s="1" t="s">
        <v>21</v>
      </c>
      <c r="C56" s="1" t="s">
        <v>3</v>
      </c>
      <c r="D56" s="1" t="s">
        <v>62</v>
      </c>
      <c r="E56" s="1" t="s">
        <v>86</v>
      </c>
      <c r="F56" s="38">
        <v>2400.0</v>
      </c>
      <c r="G56" s="1"/>
      <c r="M56" s="1"/>
      <c r="N56" s="1"/>
    </row>
    <row r="57" ht="15.75" customHeight="1">
      <c r="A57" s="1">
        <v>1.0</v>
      </c>
      <c r="B57" s="1" t="s">
        <v>21</v>
      </c>
      <c r="C57" s="1" t="s">
        <v>3</v>
      </c>
      <c r="D57" s="1" t="s">
        <v>16</v>
      </c>
      <c r="E57" s="1" t="s">
        <v>86</v>
      </c>
      <c r="F57" s="38">
        <v>3000.0</v>
      </c>
      <c r="G57" s="1"/>
      <c r="M57" s="1"/>
      <c r="N57" s="1"/>
    </row>
    <row r="58" ht="15.75" customHeight="1">
      <c r="A58" s="1">
        <v>1.0</v>
      </c>
      <c r="B58" s="1" t="s">
        <v>21</v>
      </c>
      <c r="C58" s="1" t="s">
        <v>3</v>
      </c>
      <c r="D58" s="1" t="s">
        <v>63</v>
      </c>
      <c r="E58" s="1" t="s">
        <v>86</v>
      </c>
      <c r="F58" s="38">
        <v>2500.0</v>
      </c>
      <c r="G58" s="1"/>
      <c r="M58" s="1"/>
      <c r="N58" s="1"/>
    </row>
    <row r="59" ht="15.75" customHeight="1">
      <c r="A59" s="1">
        <v>2.0</v>
      </c>
      <c r="B59" s="1" t="s">
        <v>21</v>
      </c>
      <c r="C59" s="1" t="s">
        <v>3</v>
      </c>
      <c r="D59" s="1" t="s">
        <v>62</v>
      </c>
      <c r="E59" s="1" t="s">
        <v>86</v>
      </c>
      <c r="F59" s="38">
        <v>3700.0</v>
      </c>
      <c r="G59" s="1"/>
      <c r="M59" s="1"/>
      <c r="N59" s="1"/>
    </row>
    <row r="60" ht="15.75" customHeight="1">
      <c r="A60" s="1">
        <v>2.0</v>
      </c>
      <c r="B60" s="1" t="s">
        <v>21</v>
      </c>
      <c r="C60" s="1" t="s">
        <v>3</v>
      </c>
      <c r="D60" s="1" t="s">
        <v>16</v>
      </c>
      <c r="E60" s="1" t="s">
        <v>86</v>
      </c>
      <c r="F60" s="38">
        <v>4200.0</v>
      </c>
      <c r="M60" s="1"/>
      <c r="N60" s="1"/>
    </row>
    <row r="61" ht="15.75" customHeight="1">
      <c r="A61" s="1">
        <v>2.0</v>
      </c>
      <c r="B61" s="1" t="s">
        <v>21</v>
      </c>
      <c r="C61" s="1" t="s">
        <v>3</v>
      </c>
      <c r="D61" s="1" t="s">
        <v>63</v>
      </c>
      <c r="E61" s="1" t="s">
        <v>86</v>
      </c>
      <c r="F61" s="38">
        <v>3000.0</v>
      </c>
      <c r="M61" s="1"/>
      <c r="N61" s="1"/>
    </row>
    <row r="62" ht="15.75" customHeight="1">
      <c r="A62" s="1">
        <v>3.0</v>
      </c>
      <c r="B62" s="1" t="s">
        <v>21</v>
      </c>
      <c r="C62" s="1" t="s">
        <v>3</v>
      </c>
      <c r="D62" s="1" t="s">
        <v>62</v>
      </c>
      <c r="E62" s="1" t="s">
        <v>86</v>
      </c>
      <c r="F62" s="38">
        <v>4700.0</v>
      </c>
      <c r="M62" s="1"/>
      <c r="N62" s="1"/>
    </row>
    <row r="63" ht="15.75" customHeight="1">
      <c r="A63" s="1">
        <v>3.0</v>
      </c>
      <c r="B63" s="1" t="s">
        <v>21</v>
      </c>
      <c r="C63" s="1" t="s">
        <v>3</v>
      </c>
      <c r="D63" s="1" t="s">
        <v>16</v>
      </c>
      <c r="E63" s="1" t="s">
        <v>86</v>
      </c>
      <c r="F63" s="38">
        <v>6000.0</v>
      </c>
      <c r="M63" s="1"/>
      <c r="N63" s="1"/>
    </row>
    <row r="64" ht="15.75" customHeight="1">
      <c r="A64" s="1">
        <v>3.0</v>
      </c>
      <c r="B64" s="1" t="s">
        <v>21</v>
      </c>
      <c r="C64" s="1" t="s">
        <v>3</v>
      </c>
      <c r="D64" s="1" t="s">
        <v>63</v>
      </c>
      <c r="E64" s="1" t="s">
        <v>86</v>
      </c>
      <c r="F64" s="38">
        <v>3900.0</v>
      </c>
      <c r="M64" s="1"/>
      <c r="N64" s="1"/>
    </row>
    <row r="65" ht="15.75" customHeight="1">
      <c r="A65" s="1">
        <v>3.0</v>
      </c>
      <c r="B65" s="1" t="s">
        <v>87</v>
      </c>
      <c r="C65" s="1" t="s">
        <v>3</v>
      </c>
      <c r="D65" s="1" t="s">
        <v>62</v>
      </c>
      <c r="E65" s="1" t="s">
        <v>86</v>
      </c>
      <c r="F65" s="38">
        <v>7000.0</v>
      </c>
      <c r="M65" s="1"/>
      <c r="N65" s="1"/>
    </row>
    <row r="66" ht="15.75" customHeight="1">
      <c r="A66" s="1">
        <v>3.0</v>
      </c>
      <c r="B66" s="1" t="s">
        <v>87</v>
      </c>
      <c r="C66" s="1" t="s">
        <v>3</v>
      </c>
      <c r="D66" s="1" t="s">
        <v>16</v>
      </c>
      <c r="E66" s="1" t="s">
        <v>86</v>
      </c>
      <c r="F66" s="38">
        <v>10000.0</v>
      </c>
      <c r="M66" s="1"/>
      <c r="N66" s="1"/>
    </row>
    <row r="67" ht="15.75" customHeight="1">
      <c r="A67" s="1">
        <v>3.0</v>
      </c>
      <c r="B67" s="1" t="s">
        <v>87</v>
      </c>
      <c r="C67" s="1" t="s">
        <v>3</v>
      </c>
      <c r="D67" s="1" t="s">
        <v>63</v>
      </c>
      <c r="E67" s="1" t="s">
        <v>86</v>
      </c>
      <c r="F67" s="38">
        <v>6800.0</v>
      </c>
      <c r="M67" s="1"/>
      <c r="N67" s="1"/>
    </row>
    <row r="68" ht="15.75" customHeight="1">
      <c r="A68" s="1">
        <v>3.0</v>
      </c>
      <c r="B68" s="1" t="s">
        <v>88</v>
      </c>
      <c r="C68" s="1" t="s">
        <v>3</v>
      </c>
      <c r="D68" s="1" t="s">
        <v>62</v>
      </c>
      <c r="E68" s="1" t="s">
        <v>86</v>
      </c>
      <c r="F68" s="38">
        <v>9000.0</v>
      </c>
      <c r="M68" s="1"/>
      <c r="N68" s="1"/>
    </row>
    <row r="69" ht="15.75" customHeight="1">
      <c r="A69" s="1">
        <v>3.0</v>
      </c>
      <c r="B69" s="1" t="s">
        <v>88</v>
      </c>
      <c r="C69" s="1" t="s">
        <v>3</v>
      </c>
      <c r="D69" s="1" t="s">
        <v>16</v>
      </c>
      <c r="E69" s="1" t="s">
        <v>86</v>
      </c>
      <c r="F69" s="38">
        <v>9200.0</v>
      </c>
      <c r="M69" s="1"/>
      <c r="N69" s="1"/>
    </row>
    <row r="70" ht="15.75" customHeight="1">
      <c r="A70" s="1">
        <v>3.0</v>
      </c>
      <c r="B70" s="1" t="s">
        <v>88</v>
      </c>
      <c r="C70" s="1" t="s">
        <v>3</v>
      </c>
      <c r="D70" s="1" t="s">
        <v>63</v>
      </c>
      <c r="E70" s="1" t="s">
        <v>86</v>
      </c>
      <c r="F70" s="38">
        <v>5000.0</v>
      </c>
      <c r="M70" s="1"/>
      <c r="N70" s="1"/>
    </row>
    <row r="71" ht="15.75" customHeight="1">
      <c r="A71" s="1">
        <v>2.0</v>
      </c>
      <c r="B71" s="1" t="s">
        <v>21</v>
      </c>
      <c r="C71" s="1" t="s">
        <v>54</v>
      </c>
      <c r="D71" s="1" t="s">
        <v>62</v>
      </c>
      <c r="E71" s="1" t="s">
        <v>86</v>
      </c>
      <c r="F71" s="38">
        <v>3000.0</v>
      </c>
      <c r="M71" s="1"/>
      <c r="N71" s="1"/>
    </row>
    <row r="72" ht="15.75" customHeight="1">
      <c r="A72" s="1">
        <v>2.0</v>
      </c>
      <c r="B72" s="1" t="s">
        <v>21</v>
      </c>
      <c r="C72" s="1" t="s">
        <v>54</v>
      </c>
      <c r="D72" s="1" t="s">
        <v>16</v>
      </c>
      <c r="E72" s="1" t="s">
        <v>86</v>
      </c>
      <c r="F72" s="38">
        <v>3781.0</v>
      </c>
      <c r="M72" s="1"/>
      <c r="N72" s="1"/>
    </row>
    <row r="73" ht="15.75" customHeight="1">
      <c r="A73" s="1">
        <v>2.0</v>
      </c>
      <c r="B73" s="1" t="s">
        <v>21</v>
      </c>
      <c r="C73" s="1" t="s">
        <v>54</v>
      </c>
      <c r="D73" s="1" t="s">
        <v>63</v>
      </c>
      <c r="E73" s="1" t="s">
        <v>86</v>
      </c>
      <c r="F73" s="38">
        <v>2667.0</v>
      </c>
      <c r="M73" s="1"/>
      <c r="N73" s="1"/>
    </row>
    <row r="74" ht="15.75" customHeight="1">
      <c r="A74" s="1">
        <v>3.0</v>
      </c>
      <c r="B74" s="1" t="s">
        <v>21</v>
      </c>
      <c r="C74" s="1" t="s">
        <v>54</v>
      </c>
      <c r="D74" s="1" t="s">
        <v>62</v>
      </c>
      <c r="E74" s="1" t="s">
        <v>86</v>
      </c>
      <c r="F74" s="38">
        <v>5030.0</v>
      </c>
      <c r="M74" s="1"/>
      <c r="N74" s="1"/>
    </row>
    <row r="75" ht="15.75" customHeight="1">
      <c r="A75" s="1">
        <v>3.0</v>
      </c>
      <c r="B75" s="1" t="s">
        <v>21</v>
      </c>
      <c r="C75" s="1" t="s">
        <v>54</v>
      </c>
      <c r="D75" s="1" t="s">
        <v>16</v>
      </c>
      <c r="E75" s="1" t="s">
        <v>86</v>
      </c>
      <c r="F75" s="38">
        <v>6012.0</v>
      </c>
      <c r="M75" s="1"/>
      <c r="N75" s="1"/>
    </row>
    <row r="76" ht="15.75" customHeight="1">
      <c r="A76" s="1">
        <v>3.0</v>
      </c>
      <c r="B76" s="1" t="s">
        <v>21</v>
      </c>
      <c r="C76" s="1" t="s">
        <v>54</v>
      </c>
      <c r="D76" s="1" t="s">
        <v>63</v>
      </c>
      <c r="E76" s="1" t="s">
        <v>86</v>
      </c>
      <c r="F76" s="38">
        <v>6600.0</v>
      </c>
      <c r="M76" s="1"/>
      <c r="N76" s="1"/>
    </row>
    <row r="77" ht="15.75" customHeight="1">
      <c r="A77" s="1">
        <v>3.0</v>
      </c>
      <c r="B77" s="1" t="s">
        <v>88</v>
      </c>
      <c r="C77" s="1" t="s">
        <v>54</v>
      </c>
      <c r="D77" s="1" t="s">
        <v>62</v>
      </c>
      <c r="E77" s="1" t="s">
        <v>86</v>
      </c>
      <c r="F77" s="38">
        <v>7800.0</v>
      </c>
      <c r="M77" s="1"/>
      <c r="N77" s="1"/>
    </row>
    <row r="78" ht="15.75" customHeight="1">
      <c r="A78" s="1">
        <v>3.0</v>
      </c>
      <c r="B78" s="1" t="s">
        <v>88</v>
      </c>
      <c r="C78" s="1" t="s">
        <v>54</v>
      </c>
      <c r="D78" s="1" t="s">
        <v>16</v>
      </c>
      <c r="E78" s="1" t="s">
        <v>86</v>
      </c>
      <c r="F78" s="38">
        <v>9290.0</v>
      </c>
      <c r="M78" s="1"/>
      <c r="N78" s="1"/>
    </row>
    <row r="79" ht="15.75" customHeight="1">
      <c r="A79" s="1">
        <v>3.0</v>
      </c>
      <c r="B79" s="1" t="s">
        <v>88</v>
      </c>
      <c r="C79" s="1" t="s">
        <v>54</v>
      </c>
      <c r="D79" s="1" t="s">
        <v>63</v>
      </c>
      <c r="E79" s="1" t="s">
        <v>86</v>
      </c>
      <c r="F79" s="38">
        <v>9250.0</v>
      </c>
      <c r="M79" s="1"/>
      <c r="N79" s="1"/>
    </row>
    <row r="80" ht="15.75" customHeight="1">
      <c r="A80" s="1">
        <v>3.0</v>
      </c>
      <c r="B80" s="1" t="s">
        <v>87</v>
      </c>
      <c r="C80" s="1" t="s">
        <v>54</v>
      </c>
      <c r="D80" s="1" t="s">
        <v>62</v>
      </c>
      <c r="E80" s="1" t="s">
        <v>86</v>
      </c>
      <c r="F80" s="38">
        <v>12930.0</v>
      </c>
      <c r="M80" s="1"/>
      <c r="N80" s="1"/>
    </row>
    <row r="81" ht="15.75" customHeight="1">
      <c r="A81" s="1">
        <v>3.0</v>
      </c>
      <c r="B81" s="1" t="s">
        <v>87</v>
      </c>
      <c r="C81" s="1" t="s">
        <v>54</v>
      </c>
      <c r="D81" s="1" t="s">
        <v>16</v>
      </c>
      <c r="E81" s="1" t="s">
        <v>86</v>
      </c>
      <c r="F81" s="38">
        <v>12933.0</v>
      </c>
      <c r="M81" s="1"/>
      <c r="N81" s="1"/>
    </row>
    <row r="82" ht="15.75" customHeight="1">
      <c r="A82" s="1">
        <v>3.0</v>
      </c>
      <c r="B82" s="1" t="s">
        <v>87</v>
      </c>
      <c r="C82" s="1" t="s">
        <v>54</v>
      </c>
      <c r="D82" s="1" t="s">
        <v>63</v>
      </c>
      <c r="E82" s="1" t="s">
        <v>86</v>
      </c>
      <c r="F82" s="38">
        <v>12111.0</v>
      </c>
      <c r="M82" s="1"/>
      <c r="N82" s="1"/>
    </row>
    <row r="83" ht="15.75" customHeight="1">
      <c r="A83" s="1">
        <v>1.0</v>
      </c>
      <c r="B83" s="1" t="s">
        <v>21</v>
      </c>
      <c r="C83" s="1" t="s">
        <v>3</v>
      </c>
      <c r="D83" s="1" t="s">
        <v>64</v>
      </c>
      <c r="E83" s="1" t="s">
        <v>10</v>
      </c>
      <c r="F83" s="38">
        <v>2253.0</v>
      </c>
      <c r="M83" s="1"/>
      <c r="N83" s="1"/>
    </row>
    <row r="84" ht="15.75" customHeight="1">
      <c r="A84" s="1">
        <v>1.0</v>
      </c>
      <c r="B84" s="1" t="s">
        <v>21</v>
      </c>
      <c r="C84" s="1" t="s">
        <v>3</v>
      </c>
      <c r="D84" s="1" t="s">
        <v>18</v>
      </c>
      <c r="E84" s="1" t="s">
        <v>10</v>
      </c>
      <c r="F84" s="38">
        <v>2357.3333333333335</v>
      </c>
      <c r="M84" s="1"/>
      <c r="N84" s="1"/>
    </row>
    <row r="85" ht="15.75" customHeight="1">
      <c r="A85" s="1">
        <v>1.0</v>
      </c>
      <c r="B85" s="1" t="s">
        <v>21</v>
      </c>
      <c r="C85" s="1" t="s">
        <v>3</v>
      </c>
      <c r="D85" s="1" t="s">
        <v>65</v>
      </c>
      <c r="E85" s="1" t="s">
        <v>10</v>
      </c>
      <c r="F85" s="38">
        <v>1906.0</v>
      </c>
      <c r="M85" s="1"/>
      <c r="N85" s="1"/>
    </row>
    <row r="86" ht="15.75" customHeight="1">
      <c r="A86" s="1">
        <v>1.0</v>
      </c>
      <c r="B86" s="1" t="s">
        <v>21</v>
      </c>
      <c r="C86" s="1" t="s">
        <v>3</v>
      </c>
      <c r="D86" s="1" t="s">
        <v>66</v>
      </c>
      <c r="E86" s="1" t="s">
        <v>10</v>
      </c>
      <c r="F86" s="38">
        <v>1730.0</v>
      </c>
      <c r="M86" s="1"/>
      <c r="N86" s="1"/>
    </row>
    <row r="87" ht="15.75" customHeight="1">
      <c r="A87" s="1">
        <v>1.0</v>
      </c>
      <c r="B87" s="1" t="s">
        <v>21</v>
      </c>
      <c r="C87" s="1" t="s">
        <v>3</v>
      </c>
      <c r="D87" s="1" t="s">
        <v>67</v>
      </c>
      <c r="E87" s="1" t="s">
        <v>10</v>
      </c>
      <c r="F87" s="38">
        <v>1352.0</v>
      </c>
      <c r="M87" s="1"/>
      <c r="N87" s="1"/>
    </row>
    <row r="88" ht="15.75" customHeight="1">
      <c r="A88" s="1">
        <v>2.0</v>
      </c>
      <c r="B88" s="1" t="s">
        <v>21</v>
      </c>
      <c r="C88" s="1" t="s">
        <v>3</v>
      </c>
      <c r="D88" s="1" t="s">
        <v>64</v>
      </c>
      <c r="E88" s="1" t="s">
        <v>10</v>
      </c>
      <c r="F88" s="38">
        <v>3000.0</v>
      </c>
      <c r="M88" s="1"/>
      <c r="N88" s="1"/>
    </row>
    <row r="89" ht="15.75" customHeight="1">
      <c r="A89" s="1">
        <v>2.0</v>
      </c>
      <c r="B89" s="1" t="s">
        <v>21</v>
      </c>
      <c r="C89" s="1" t="s">
        <v>3</v>
      </c>
      <c r="D89" s="1" t="s">
        <v>18</v>
      </c>
      <c r="E89" s="1" t="s">
        <v>10</v>
      </c>
      <c r="F89" s="38">
        <v>2946.666666666667</v>
      </c>
      <c r="M89" s="1"/>
      <c r="N89" s="1"/>
    </row>
    <row r="90" ht="15.75" customHeight="1">
      <c r="A90" s="1">
        <v>2.0</v>
      </c>
      <c r="B90" s="1" t="s">
        <v>21</v>
      </c>
      <c r="C90" s="1" t="s">
        <v>3</v>
      </c>
      <c r="D90" s="1" t="s">
        <v>65</v>
      </c>
      <c r="E90" s="1" t="s">
        <v>10</v>
      </c>
      <c r="F90" s="38">
        <v>2427.0</v>
      </c>
      <c r="M90" s="1"/>
      <c r="N90" s="1"/>
    </row>
    <row r="91" ht="15.75" customHeight="1">
      <c r="A91" s="1">
        <v>2.0</v>
      </c>
      <c r="B91" s="1" t="s">
        <v>21</v>
      </c>
      <c r="C91" s="1" t="s">
        <v>3</v>
      </c>
      <c r="D91" s="1" t="s">
        <v>66</v>
      </c>
      <c r="E91" s="1" t="s">
        <v>10</v>
      </c>
      <c r="F91" s="38">
        <v>2080.0</v>
      </c>
      <c r="M91" s="1"/>
      <c r="N91" s="1"/>
    </row>
    <row r="92" ht="15.75" customHeight="1">
      <c r="A92" s="1">
        <v>2.0</v>
      </c>
      <c r="B92" s="1" t="s">
        <v>21</v>
      </c>
      <c r="C92" s="1" t="s">
        <v>3</v>
      </c>
      <c r="D92" s="1" t="s">
        <v>67</v>
      </c>
      <c r="E92" s="1" t="s">
        <v>10</v>
      </c>
      <c r="F92" s="38">
        <v>1560.0</v>
      </c>
      <c r="M92" s="1"/>
      <c r="N92" s="1"/>
    </row>
    <row r="93" ht="15.75" customHeight="1">
      <c r="A93" s="1">
        <v>3.0</v>
      </c>
      <c r="B93" s="1" t="s">
        <v>21</v>
      </c>
      <c r="C93" s="1" t="s">
        <v>3</v>
      </c>
      <c r="D93" s="1" t="s">
        <v>64</v>
      </c>
      <c r="E93" s="1" t="s">
        <v>10</v>
      </c>
      <c r="F93" s="38">
        <v>3900.0</v>
      </c>
      <c r="M93" s="1"/>
      <c r="N93" s="1"/>
    </row>
    <row r="94" ht="15.75" customHeight="1">
      <c r="A94" s="1">
        <v>3.0</v>
      </c>
      <c r="B94" s="1" t="s">
        <v>21</v>
      </c>
      <c r="C94" s="1" t="s">
        <v>3</v>
      </c>
      <c r="D94" s="1" t="s">
        <v>18</v>
      </c>
      <c r="E94" s="1" t="s">
        <v>10</v>
      </c>
      <c r="F94" s="38">
        <v>3813.333333333334</v>
      </c>
      <c r="M94" s="1"/>
      <c r="N94" s="1"/>
    </row>
    <row r="95" ht="15.75" customHeight="1">
      <c r="A95" s="1">
        <v>3.0</v>
      </c>
      <c r="B95" s="1" t="s">
        <v>21</v>
      </c>
      <c r="C95" s="1" t="s">
        <v>3</v>
      </c>
      <c r="D95" s="1" t="s">
        <v>65</v>
      </c>
      <c r="E95" s="1" t="s">
        <v>10</v>
      </c>
      <c r="F95" s="38">
        <v>3016.0</v>
      </c>
      <c r="M95" s="1"/>
      <c r="N95" s="1"/>
    </row>
    <row r="96" ht="15.75" customHeight="1">
      <c r="A96" s="1">
        <v>3.0</v>
      </c>
      <c r="B96" s="1" t="s">
        <v>21</v>
      </c>
      <c r="C96" s="1" t="s">
        <v>3</v>
      </c>
      <c r="D96" s="1" t="s">
        <v>66</v>
      </c>
      <c r="E96" s="1" t="s">
        <v>10</v>
      </c>
      <c r="F96" s="38">
        <v>2390.0</v>
      </c>
      <c r="M96" s="1"/>
      <c r="N96" s="1"/>
    </row>
    <row r="97" ht="15.75" customHeight="1">
      <c r="A97" s="1">
        <v>3.0</v>
      </c>
      <c r="B97" s="1" t="s">
        <v>21</v>
      </c>
      <c r="C97" s="1" t="s">
        <v>3</v>
      </c>
      <c r="D97" s="1" t="s">
        <v>67</v>
      </c>
      <c r="E97" s="1" t="s">
        <v>10</v>
      </c>
      <c r="F97" s="38">
        <v>1733.3333333333335</v>
      </c>
      <c r="M97" s="1"/>
      <c r="N97" s="1"/>
    </row>
    <row r="98" ht="15.75" customHeight="1">
      <c r="A98" s="1">
        <v>3.0</v>
      </c>
      <c r="B98" s="1" t="s">
        <v>88</v>
      </c>
      <c r="C98" s="1" t="s">
        <v>3</v>
      </c>
      <c r="D98" s="1" t="s">
        <v>64</v>
      </c>
      <c r="E98" s="1" t="s">
        <v>10</v>
      </c>
      <c r="F98" s="38">
        <v>4200.0</v>
      </c>
      <c r="M98" s="1"/>
      <c r="N98" s="1"/>
    </row>
    <row r="99" ht="15.75" customHeight="1">
      <c r="A99" s="1">
        <v>3.0</v>
      </c>
      <c r="B99" s="1" t="s">
        <v>88</v>
      </c>
      <c r="C99" s="1" t="s">
        <v>3</v>
      </c>
      <c r="D99" s="1" t="s">
        <v>18</v>
      </c>
      <c r="E99" s="1" t="s">
        <v>10</v>
      </c>
      <c r="F99" s="38">
        <v>5026.666666666667</v>
      </c>
      <c r="M99" s="1"/>
      <c r="N99" s="1"/>
    </row>
    <row r="100" ht="15.75" customHeight="1">
      <c r="A100" s="1">
        <v>3.0</v>
      </c>
      <c r="B100" s="1" t="s">
        <v>88</v>
      </c>
      <c r="C100" s="1" t="s">
        <v>3</v>
      </c>
      <c r="D100" s="1" t="s">
        <v>65</v>
      </c>
      <c r="E100" s="1" t="s">
        <v>10</v>
      </c>
      <c r="F100" s="38">
        <v>3500.0</v>
      </c>
      <c r="M100" s="1"/>
      <c r="N100" s="1"/>
    </row>
    <row r="101" ht="15.75" customHeight="1">
      <c r="A101" s="1">
        <v>3.0</v>
      </c>
      <c r="B101" s="1" t="s">
        <v>88</v>
      </c>
      <c r="C101" s="1" t="s">
        <v>3</v>
      </c>
      <c r="D101" s="1" t="s">
        <v>66</v>
      </c>
      <c r="E101" s="1" t="s">
        <v>10</v>
      </c>
      <c r="F101" s="38">
        <v>2600.0</v>
      </c>
      <c r="M101" s="1"/>
      <c r="N101" s="1"/>
    </row>
    <row r="102" ht="15.75" customHeight="1">
      <c r="A102" s="1">
        <v>3.0</v>
      </c>
      <c r="B102" s="1" t="s">
        <v>88</v>
      </c>
      <c r="C102" s="1" t="s">
        <v>3</v>
      </c>
      <c r="D102" s="1" t="s">
        <v>67</v>
      </c>
      <c r="E102" s="1" t="s">
        <v>10</v>
      </c>
      <c r="F102" s="38">
        <v>2045.3333333333335</v>
      </c>
      <c r="M102" s="1"/>
      <c r="N102" s="1"/>
    </row>
    <row r="103" ht="15.75" customHeight="1">
      <c r="A103" s="1">
        <v>3.0</v>
      </c>
      <c r="B103" s="1" t="s">
        <v>87</v>
      </c>
      <c r="C103" s="1" t="s">
        <v>3</v>
      </c>
      <c r="D103" s="1" t="s">
        <v>64</v>
      </c>
      <c r="E103" s="1" t="s">
        <v>10</v>
      </c>
      <c r="F103" s="38">
        <v>6500.0</v>
      </c>
      <c r="M103" s="1"/>
      <c r="N103" s="1"/>
    </row>
    <row r="104" ht="15.75" customHeight="1">
      <c r="A104" s="1">
        <v>3.0</v>
      </c>
      <c r="B104" s="1" t="s">
        <v>87</v>
      </c>
      <c r="C104" s="1" t="s">
        <v>3</v>
      </c>
      <c r="D104" s="1" t="s">
        <v>18</v>
      </c>
      <c r="E104" s="1" t="s">
        <v>10</v>
      </c>
      <c r="F104" s="38">
        <v>7280.0</v>
      </c>
      <c r="M104" s="1"/>
      <c r="N104" s="1"/>
    </row>
    <row r="105" ht="15.75" customHeight="1">
      <c r="A105" s="1">
        <v>3.0</v>
      </c>
      <c r="B105" s="1" t="s">
        <v>87</v>
      </c>
      <c r="C105" s="1" t="s">
        <v>3</v>
      </c>
      <c r="D105" s="1" t="s">
        <v>65</v>
      </c>
      <c r="E105" s="1" t="s">
        <v>10</v>
      </c>
      <c r="F105" s="38">
        <v>4000.0</v>
      </c>
      <c r="M105" s="1"/>
      <c r="N105" s="1"/>
    </row>
    <row r="106" ht="15.75" customHeight="1">
      <c r="A106" s="1">
        <v>3.0</v>
      </c>
      <c r="B106" s="1" t="s">
        <v>87</v>
      </c>
      <c r="C106" s="1" t="s">
        <v>3</v>
      </c>
      <c r="D106" s="1" t="s">
        <v>66</v>
      </c>
      <c r="E106" s="1" t="s">
        <v>10</v>
      </c>
      <c r="F106" s="38">
        <v>3000.0</v>
      </c>
      <c r="M106" s="1"/>
      <c r="N106" s="1"/>
    </row>
    <row r="107" ht="15.75" customHeight="1">
      <c r="A107" s="1">
        <v>3.0</v>
      </c>
      <c r="B107" s="1" t="s">
        <v>87</v>
      </c>
      <c r="C107" s="1" t="s">
        <v>3</v>
      </c>
      <c r="D107" s="1" t="s">
        <v>67</v>
      </c>
      <c r="E107" s="1" t="s">
        <v>10</v>
      </c>
      <c r="F107" s="38">
        <v>2218.666666666667</v>
      </c>
      <c r="M107" s="1"/>
      <c r="N107" s="1"/>
    </row>
    <row r="108" ht="15.75" customHeight="1">
      <c r="A108" s="1">
        <v>2.0</v>
      </c>
      <c r="B108" s="1" t="s">
        <v>21</v>
      </c>
      <c r="C108" s="1" t="s">
        <v>54</v>
      </c>
      <c r="D108" s="1" t="s">
        <v>64</v>
      </c>
      <c r="E108" s="1" t="s">
        <v>10</v>
      </c>
      <c r="F108" s="38">
        <v>3672.0</v>
      </c>
      <c r="M108" s="1"/>
      <c r="N108" s="1"/>
    </row>
    <row r="109" ht="15.75" customHeight="1">
      <c r="A109" s="1">
        <v>2.0</v>
      </c>
      <c r="B109" s="1" t="s">
        <v>21</v>
      </c>
      <c r="C109" s="1" t="s">
        <v>54</v>
      </c>
      <c r="D109" s="1" t="s">
        <v>18</v>
      </c>
      <c r="E109" s="1" t="s">
        <v>10</v>
      </c>
      <c r="F109" s="38">
        <v>3508.0</v>
      </c>
      <c r="M109" s="1"/>
      <c r="N109" s="1"/>
    </row>
    <row r="110" ht="15.75" customHeight="1">
      <c r="A110" s="1">
        <v>2.0</v>
      </c>
      <c r="B110" s="1" t="s">
        <v>21</v>
      </c>
      <c r="C110" s="1" t="s">
        <v>54</v>
      </c>
      <c r="D110" s="1" t="s">
        <v>65</v>
      </c>
      <c r="E110" s="1" t="s">
        <v>10</v>
      </c>
      <c r="F110" s="38">
        <v>2640.0</v>
      </c>
      <c r="M110" s="1"/>
      <c r="N110" s="1"/>
    </row>
    <row r="111" ht="15.75" customHeight="1">
      <c r="A111" s="1">
        <v>2.0</v>
      </c>
      <c r="B111" s="1" t="s">
        <v>21</v>
      </c>
      <c r="C111" s="1" t="s">
        <v>54</v>
      </c>
      <c r="D111" s="1" t="s">
        <v>66</v>
      </c>
      <c r="E111" s="1" t="s">
        <v>10</v>
      </c>
      <c r="F111" s="38">
        <v>2109.0</v>
      </c>
      <c r="M111" s="1"/>
      <c r="N111" s="1"/>
    </row>
    <row r="112" ht="15.75" customHeight="1">
      <c r="A112" s="1">
        <v>2.0</v>
      </c>
      <c r="B112" s="1" t="s">
        <v>21</v>
      </c>
      <c r="C112" s="1" t="s">
        <v>54</v>
      </c>
      <c r="D112" s="1" t="s">
        <v>67</v>
      </c>
      <c r="E112" s="1" t="s">
        <v>10</v>
      </c>
      <c r="F112" s="38">
        <v>1496.0</v>
      </c>
      <c r="M112" s="1"/>
      <c r="N112" s="1"/>
    </row>
    <row r="113" ht="15.75" customHeight="1">
      <c r="A113" s="1">
        <v>3.0</v>
      </c>
      <c r="B113" s="1" t="s">
        <v>21</v>
      </c>
      <c r="C113" s="1" t="s">
        <v>54</v>
      </c>
      <c r="D113" s="1" t="s">
        <v>64</v>
      </c>
      <c r="E113" s="1" t="s">
        <v>10</v>
      </c>
      <c r="F113" s="38">
        <v>4360.0</v>
      </c>
      <c r="M113" s="1"/>
      <c r="N113" s="1"/>
    </row>
    <row r="114" ht="15.75" customHeight="1">
      <c r="A114" s="1">
        <v>3.0</v>
      </c>
      <c r="B114" s="1" t="s">
        <v>21</v>
      </c>
      <c r="C114" s="1" t="s">
        <v>54</v>
      </c>
      <c r="D114" s="1" t="s">
        <v>18</v>
      </c>
      <c r="E114" s="1" t="s">
        <v>10</v>
      </c>
      <c r="F114" s="38">
        <v>4100.0</v>
      </c>
      <c r="M114" s="1"/>
      <c r="N114" s="1"/>
    </row>
    <row r="115" ht="15.75" customHeight="1">
      <c r="A115" s="1">
        <v>3.0</v>
      </c>
      <c r="B115" s="1" t="s">
        <v>21</v>
      </c>
      <c r="C115" s="1" t="s">
        <v>54</v>
      </c>
      <c r="D115" s="1" t="s">
        <v>65</v>
      </c>
      <c r="E115" s="1" t="s">
        <v>10</v>
      </c>
      <c r="F115" s="38">
        <v>3920.0</v>
      </c>
      <c r="M115" s="1"/>
      <c r="N115" s="1"/>
    </row>
    <row r="116" ht="15.75" customHeight="1">
      <c r="A116" s="1">
        <v>3.0</v>
      </c>
      <c r="B116" s="1" t="s">
        <v>21</v>
      </c>
      <c r="C116" s="1" t="s">
        <v>54</v>
      </c>
      <c r="D116" s="1" t="s">
        <v>66</v>
      </c>
      <c r="E116" s="1" t="s">
        <v>10</v>
      </c>
      <c r="F116" s="38">
        <v>2640.0</v>
      </c>
      <c r="M116" s="1"/>
      <c r="N116" s="1"/>
    </row>
    <row r="117" ht="15.75" customHeight="1">
      <c r="A117" s="1">
        <v>3.0</v>
      </c>
      <c r="B117" s="1" t="s">
        <v>21</v>
      </c>
      <c r="C117" s="1" t="s">
        <v>54</v>
      </c>
      <c r="D117" s="1" t="s">
        <v>67</v>
      </c>
      <c r="E117" s="1" t="s">
        <v>10</v>
      </c>
      <c r="F117" s="38">
        <v>1680.0</v>
      </c>
      <c r="M117" s="1"/>
      <c r="N117" s="1"/>
    </row>
    <row r="118" ht="15.75" customHeight="1">
      <c r="A118" s="1">
        <v>3.0</v>
      </c>
      <c r="B118" s="1" t="s">
        <v>88</v>
      </c>
      <c r="C118" s="1" t="s">
        <v>54</v>
      </c>
      <c r="D118" s="1" t="s">
        <v>64</v>
      </c>
      <c r="E118" s="1" t="s">
        <v>10</v>
      </c>
      <c r="F118" s="38">
        <v>4720.0</v>
      </c>
      <c r="M118" s="1"/>
      <c r="N118" s="1"/>
    </row>
    <row r="119" ht="15.75" customHeight="1">
      <c r="A119" s="1">
        <v>3.0</v>
      </c>
      <c r="B119" s="1" t="s">
        <v>88</v>
      </c>
      <c r="C119" s="1" t="s">
        <v>54</v>
      </c>
      <c r="D119" s="1" t="s">
        <v>18</v>
      </c>
      <c r="E119" s="1" t="s">
        <v>10</v>
      </c>
      <c r="F119" s="38">
        <v>5300.0</v>
      </c>
      <c r="M119" s="1"/>
      <c r="N119" s="1"/>
    </row>
    <row r="120" ht="15.75" customHeight="1">
      <c r="A120" s="1">
        <v>3.0</v>
      </c>
      <c r="B120" s="1" t="s">
        <v>88</v>
      </c>
      <c r="C120" s="1" t="s">
        <v>54</v>
      </c>
      <c r="D120" s="1" t="s">
        <v>65</v>
      </c>
      <c r="E120" s="1" t="s">
        <v>10</v>
      </c>
      <c r="F120" s="38">
        <v>4980.0</v>
      </c>
      <c r="M120" s="1"/>
      <c r="N120" s="1"/>
    </row>
    <row r="121" ht="15.75" customHeight="1">
      <c r="A121" s="1">
        <v>3.0</v>
      </c>
      <c r="B121" s="1" t="s">
        <v>88</v>
      </c>
      <c r="C121" s="1" t="s">
        <v>54</v>
      </c>
      <c r="D121" s="1" t="s">
        <v>66</v>
      </c>
      <c r="E121" s="1" t="s">
        <v>10</v>
      </c>
      <c r="F121" s="38">
        <v>2735.0</v>
      </c>
      <c r="M121" s="1"/>
      <c r="N121" s="1"/>
    </row>
    <row r="122" ht="15.75" customHeight="1">
      <c r="A122" s="1">
        <v>3.0</v>
      </c>
      <c r="B122" s="1" t="s">
        <v>88</v>
      </c>
      <c r="C122" s="1" t="s">
        <v>54</v>
      </c>
      <c r="D122" s="1" t="s">
        <v>67</v>
      </c>
      <c r="E122" s="1" t="s">
        <v>10</v>
      </c>
      <c r="F122" s="38">
        <v>2090.0</v>
      </c>
      <c r="M122" s="1"/>
      <c r="N122" s="1"/>
    </row>
    <row r="123" ht="15.75" customHeight="1">
      <c r="A123" s="1">
        <v>3.0</v>
      </c>
      <c r="B123" s="1" t="s">
        <v>87</v>
      </c>
      <c r="C123" s="1" t="s">
        <v>54</v>
      </c>
      <c r="D123" s="1" t="s">
        <v>64</v>
      </c>
      <c r="E123" s="1" t="s">
        <v>10</v>
      </c>
      <c r="F123" s="38">
        <v>7200.0</v>
      </c>
      <c r="M123" s="1"/>
      <c r="N123" s="1"/>
    </row>
    <row r="124" ht="15.75" customHeight="1">
      <c r="A124" s="1">
        <v>3.0</v>
      </c>
      <c r="B124" s="1" t="s">
        <v>87</v>
      </c>
      <c r="C124" s="1" t="s">
        <v>54</v>
      </c>
      <c r="D124" s="1" t="s">
        <v>18</v>
      </c>
      <c r="E124" s="1" t="s">
        <v>10</v>
      </c>
      <c r="F124" s="38">
        <v>8000.0</v>
      </c>
      <c r="M124" s="1"/>
      <c r="N124" s="1"/>
    </row>
    <row r="125" ht="15.75" customHeight="1">
      <c r="A125" s="1">
        <v>3.0</v>
      </c>
      <c r="B125" s="1" t="s">
        <v>87</v>
      </c>
      <c r="C125" s="1" t="s">
        <v>54</v>
      </c>
      <c r="D125" s="1" t="s">
        <v>65</v>
      </c>
      <c r="E125" s="1" t="s">
        <v>10</v>
      </c>
      <c r="F125" s="38">
        <v>5400.0</v>
      </c>
      <c r="M125" s="1"/>
      <c r="N125" s="1"/>
    </row>
    <row r="126" ht="15.75" customHeight="1">
      <c r="A126" s="1">
        <v>3.0</v>
      </c>
      <c r="B126" s="1" t="s">
        <v>87</v>
      </c>
      <c r="C126" s="1" t="s">
        <v>54</v>
      </c>
      <c r="D126" s="1" t="s">
        <v>66</v>
      </c>
      <c r="E126" s="1" t="s">
        <v>10</v>
      </c>
      <c r="F126" s="38">
        <v>3010.0</v>
      </c>
      <c r="M126" s="1"/>
      <c r="N126" s="1"/>
    </row>
    <row r="127" ht="15.75" customHeight="1">
      <c r="A127" s="1">
        <v>3.0</v>
      </c>
      <c r="B127" s="1" t="s">
        <v>87</v>
      </c>
      <c r="C127" s="1" t="s">
        <v>54</v>
      </c>
      <c r="D127" s="1" t="s">
        <v>67</v>
      </c>
      <c r="E127" s="1" t="s">
        <v>10</v>
      </c>
      <c r="F127" s="38">
        <v>2490.0</v>
      </c>
      <c r="M127" s="1"/>
      <c r="N127" s="1"/>
    </row>
    <row r="128" ht="15.75" customHeight="1">
      <c r="A128" s="1">
        <v>1.0</v>
      </c>
      <c r="B128" s="1" t="s">
        <v>21</v>
      </c>
      <c r="C128" s="1" t="s">
        <v>3</v>
      </c>
      <c r="D128" s="1" t="s">
        <v>68</v>
      </c>
      <c r="E128" s="1" t="s">
        <v>11</v>
      </c>
      <c r="F128" s="38">
        <v>1560.0</v>
      </c>
      <c r="M128" s="1"/>
      <c r="N128" s="1"/>
    </row>
    <row r="129" ht="15.75" customHeight="1">
      <c r="A129" s="1">
        <v>1.0</v>
      </c>
      <c r="B129" s="1" t="s">
        <v>21</v>
      </c>
      <c r="C129" s="1" t="s">
        <v>3</v>
      </c>
      <c r="D129" s="1" t="s">
        <v>69</v>
      </c>
      <c r="E129" s="1" t="s">
        <v>11</v>
      </c>
      <c r="F129" s="38">
        <v>1832.0</v>
      </c>
      <c r="M129" s="1"/>
      <c r="N129" s="1"/>
    </row>
    <row r="130" ht="15.75" customHeight="1">
      <c r="A130" s="1">
        <v>1.0</v>
      </c>
      <c r="B130" s="1" t="s">
        <v>21</v>
      </c>
      <c r="C130" s="1" t="s">
        <v>3</v>
      </c>
      <c r="D130" s="1" t="s">
        <v>19</v>
      </c>
      <c r="E130" s="1" t="s">
        <v>11</v>
      </c>
      <c r="F130" s="38">
        <v>1316.0</v>
      </c>
      <c r="M130" s="1"/>
      <c r="N130" s="1"/>
    </row>
    <row r="131" ht="15.75" customHeight="1">
      <c r="A131" s="1">
        <v>1.0</v>
      </c>
      <c r="B131" s="1" t="s">
        <v>21</v>
      </c>
      <c r="C131" s="1" t="s">
        <v>3</v>
      </c>
      <c r="D131" s="1" t="s">
        <v>71</v>
      </c>
      <c r="E131" s="1" t="s">
        <v>11</v>
      </c>
      <c r="F131" s="38">
        <v>1456.0</v>
      </c>
      <c r="M131" s="1"/>
      <c r="N131" s="1"/>
    </row>
    <row r="132" ht="15.75" customHeight="1">
      <c r="A132" s="1">
        <v>2.0</v>
      </c>
      <c r="B132" s="1" t="s">
        <v>21</v>
      </c>
      <c r="C132" s="1" t="s">
        <v>3</v>
      </c>
      <c r="D132" s="1" t="s">
        <v>68</v>
      </c>
      <c r="E132" s="1" t="s">
        <v>11</v>
      </c>
      <c r="F132" s="38">
        <v>2116.0</v>
      </c>
      <c r="M132" s="1"/>
      <c r="N132" s="1"/>
    </row>
    <row r="133" ht="15.75" customHeight="1">
      <c r="A133" s="1">
        <v>2.0</v>
      </c>
      <c r="B133" s="1" t="s">
        <v>21</v>
      </c>
      <c r="C133" s="1" t="s">
        <v>3</v>
      </c>
      <c r="D133" s="1" t="s">
        <v>69</v>
      </c>
      <c r="E133" s="1" t="s">
        <v>11</v>
      </c>
      <c r="F133" s="38">
        <v>2252.0</v>
      </c>
      <c r="M133" s="1"/>
      <c r="N133" s="1"/>
    </row>
    <row r="134" ht="15.75" customHeight="1">
      <c r="A134" s="1">
        <v>2.0</v>
      </c>
      <c r="B134" s="1" t="s">
        <v>21</v>
      </c>
      <c r="C134" s="1" t="s">
        <v>3</v>
      </c>
      <c r="D134" s="1" t="s">
        <v>19</v>
      </c>
      <c r="E134" s="1" t="s">
        <v>11</v>
      </c>
      <c r="F134" s="38">
        <v>1768.0</v>
      </c>
      <c r="M134" s="1"/>
      <c r="N134" s="1"/>
    </row>
    <row r="135" ht="15.75" customHeight="1">
      <c r="A135" s="1">
        <v>2.0</v>
      </c>
      <c r="B135" s="1" t="s">
        <v>21</v>
      </c>
      <c r="C135" s="1" t="s">
        <v>3</v>
      </c>
      <c r="D135" s="1" t="s">
        <v>71</v>
      </c>
      <c r="E135" s="1" t="s">
        <v>11</v>
      </c>
      <c r="F135" s="38">
        <v>1750.0</v>
      </c>
      <c r="M135" s="1"/>
      <c r="N135" s="1"/>
    </row>
    <row r="136" ht="15.75" customHeight="1">
      <c r="A136" s="1">
        <v>3.0</v>
      </c>
      <c r="B136" s="1" t="s">
        <v>21</v>
      </c>
      <c r="C136" s="1" t="s">
        <v>3</v>
      </c>
      <c r="D136" s="1" t="s">
        <v>68</v>
      </c>
      <c r="E136" s="1" t="s">
        <v>11</v>
      </c>
      <c r="F136" s="38">
        <v>2948.0</v>
      </c>
      <c r="M136" s="1"/>
      <c r="N136" s="1"/>
    </row>
    <row r="137" ht="15.75" customHeight="1">
      <c r="A137" s="1">
        <v>3.0</v>
      </c>
      <c r="B137" s="1" t="s">
        <v>21</v>
      </c>
      <c r="C137" s="1" t="s">
        <v>3</v>
      </c>
      <c r="D137" s="1" t="s">
        <v>69</v>
      </c>
      <c r="E137" s="1" t="s">
        <v>11</v>
      </c>
      <c r="F137" s="38">
        <v>3292.0</v>
      </c>
      <c r="M137" s="1"/>
      <c r="N137" s="1"/>
    </row>
    <row r="138" ht="15.75" customHeight="1">
      <c r="A138" s="1">
        <v>3.0</v>
      </c>
      <c r="B138" s="1" t="s">
        <v>21</v>
      </c>
      <c r="C138" s="1" t="s">
        <v>3</v>
      </c>
      <c r="D138" s="1" t="s">
        <v>19</v>
      </c>
      <c r="E138" s="1" t="s">
        <v>11</v>
      </c>
      <c r="F138" s="38">
        <v>3016.0</v>
      </c>
      <c r="M138" s="1"/>
      <c r="N138" s="1"/>
    </row>
    <row r="139" ht="15.75" customHeight="1">
      <c r="A139" s="1">
        <v>3.0</v>
      </c>
      <c r="B139" s="1" t="s">
        <v>21</v>
      </c>
      <c r="C139" s="1" t="s">
        <v>3</v>
      </c>
      <c r="D139" s="1" t="s">
        <v>71</v>
      </c>
      <c r="E139" s="1" t="s">
        <v>11</v>
      </c>
      <c r="F139" s="38">
        <v>2426.0</v>
      </c>
      <c r="M139" s="1"/>
      <c r="N139" s="1"/>
    </row>
    <row r="140" ht="15.75" customHeight="1">
      <c r="A140" s="1">
        <v>3.0</v>
      </c>
      <c r="B140" s="1" t="s">
        <v>88</v>
      </c>
      <c r="C140" s="1" t="s">
        <v>3</v>
      </c>
      <c r="D140" s="1" t="s">
        <v>68</v>
      </c>
      <c r="E140" s="1" t="s">
        <v>11</v>
      </c>
      <c r="F140" s="38">
        <v>2828.0</v>
      </c>
      <c r="M140" s="1"/>
      <c r="N140" s="1"/>
    </row>
    <row r="141" ht="15.75" customHeight="1">
      <c r="A141" s="1">
        <v>3.0</v>
      </c>
      <c r="B141" s="1" t="s">
        <v>88</v>
      </c>
      <c r="C141" s="1" t="s">
        <v>3</v>
      </c>
      <c r="D141" s="1" t="s">
        <v>69</v>
      </c>
      <c r="E141" s="1" t="s">
        <v>11</v>
      </c>
      <c r="F141" s="38">
        <v>2426.0</v>
      </c>
      <c r="M141" s="1"/>
      <c r="N141" s="1"/>
    </row>
    <row r="142" ht="15.75" customHeight="1">
      <c r="A142" s="1">
        <v>3.0</v>
      </c>
      <c r="B142" s="1" t="s">
        <v>88</v>
      </c>
      <c r="C142" s="1" t="s">
        <v>3</v>
      </c>
      <c r="D142" s="1" t="s">
        <v>19</v>
      </c>
      <c r="E142" s="1" t="s">
        <v>11</v>
      </c>
      <c r="F142" s="38">
        <v>2842.0</v>
      </c>
      <c r="M142" s="1"/>
      <c r="N142" s="1"/>
    </row>
    <row r="143" ht="15.75" customHeight="1">
      <c r="A143" s="1">
        <v>3.0</v>
      </c>
      <c r="B143" s="1" t="s">
        <v>88</v>
      </c>
      <c r="C143" s="1" t="s">
        <v>3</v>
      </c>
      <c r="D143" s="1" t="s">
        <v>71</v>
      </c>
      <c r="E143" s="1" t="s">
        <v>11</v>
      </c>
      <c r="F143" s="38">
        <v>2600.0</v>
      </c>
      <c r="M143" s="1"/>
      <c r="N143" s="1"/>
    </row>
    <row r="144" ht="15.75" customHeight="1">
      <c r="A144" s="1">
        <v>3.0</v>
      </c>
      <c r="B144" s="1" t="s">
        <v>87</v>
      </c>
      <c r="C144" s="1" t="s">
        <v>3</v>
      </c>
      <c r="D144" s="1" t="s">
        <v>68</v>
      </c>
      <c r="E144" s="1" t="s">
        <v>11</v>
      </c>
      <c r="F144" s="38">
        <v>3016.0</v>
      </c>
      <c r="M144" s="1"/>
      <c r="N144" s="1"/>
    </row>
    <row r="145" ht="15.75" customHeight="1">
      <c r="A145" s="1">
        <v>3.0</v>
      </c>
      <c r="B145" s="1" t="s">
        <v>87</v>
      </c>
      <c r="C145" s="1" t="s">
        <v>3</v>
      </c>
      <c r="D145" s="1" t="s">
        <v>69</v>
      </c>
      <c r="E145" s="1" t="s">
        <v>11</v>
      </c>
      <c r="F145" s="38">
        <v>2600.0</v>
      </c>
      <c r="M145" s="1"/>
      <c r="N145" s="1"/>
    </row>
    <row r="146" ht="15.75" customHeight="1">
      <c r="A146" s="1">
        <v>3.0</v>
      </c>
      <c r="B146" s="1" t="s">
        <v>87</v>
      </c>
      <c r="C146" s="1" t="s">
        <v>3</v>
      </c>
      <c r="D146" s="1" t="s">
        <v>19</v>
      </c>
      <c r="E146" s="1" t="s">
        <v>11</v>
      </c>
      <c r="F146" s="38">
        <v>2540.0</v>
      </c>
      <c r="M146" s="1"/>
      <c r="N146" s="1"/>
    </row>
    <row r="147" ht="15.75" customHeight="1">
      <c r="A147" s="1">
        <v>3.0</v>
      </c>
      <c r="B147" s="1" t="s">
        <v>87</v>
      </c>
      <c r="C147" s="1" t="s">
        <v>3</v>
      </c>
      <c r="D147" s="1" t="s">
        <v>71</v>
      </c>
      <c r="E147" s="1" t="s">
        <v>11</v>
      </c>
      <c r="F147" s="38">
        <v>2946.0</v>
      </c>
      <c r="M147" s="1"/>
      <c r="N147" s="1"/>
    </row>
    <row r="148" ht="15.75" customHeight="1">
      <c r="A148" s="1">
        <v>2.0</v>
      </c>
      <c r="B148" s="1" t="s">
        <v>21</v>
      </c>
      <c r="C148" s="1" t="s">
        <v>54</v>
      </c>
      <c r="D148" s="1" t="s">
        <v>68</v>
      </c>
      <c r="E148" s="1" t="s">
        <v>11</v>
      </c>
      <c r="F148" s="38">
        <v>1850.0</v>
      </c>
      <c r="M148" s="1"/>
      <c r="N148" s="1"/>
    </row>
    <row r="149" ht="15.75" customHeight="1">
      <c r="A149" s="1">
        <v>2.0</v>
      </c>
      <c r="B149" s="1" t="s">
        <v>21</v>
      </c>
      <c r="C149" s="1" t="s">
        <v>54</v>
      </c>
      <c r="D149" s="1" t="s">
        <v>69</v>
      </c>
      <c r="E149" s="1" t="s">
        <v>11</v>
      </c>
      <c r="F149" s="38">
        <v>1619.0</v>
      </c>
      <c r="M149" s="1"/>
      <c r="N149" s="1"/>
    </row>
    <row r="150" ht="15.75" customHeight="1">
      <c r="A150" s="1">
        <v>2.0</v>
      </c>
      <c r="B150" s="1" t="s">
        <v>21</v>
      </c>
      <c r="C150" s="1" t="s">
        <v>54</v>
      </c>
      <c r="D150" s="1" t="s">
        <v>19</v>
      </c>
      <c r="E150" s="1" t="s">
        <v>11</v>
      </c>
      <c r="F150" s="38">
        <v>1897.0</v>
      </c>
      <c r="M150" s="1"/>
      <c r="N150" s="1"/>
    </row>
    <row r="151" ht="15.75" customHeight="1">
      <c r="A151" s="1">
        <v>2.0</v>
      </c>
      <c r="B151" s="1" t="s">
        <v>21</v>
      </c>
      <c r="C151" s="1" t="s">
        <v>54</v>
      </c>
      <c r="D151" s="1" t="s">
        <v>71</v>
      </c>
      <c r="E151" s="1" t="s">
        <v>11</v>
      </c>
      <c r="F151" s="38">
        <v>1420.0</v>
      </c>
      <c r="M151" s="1"/>
      <c r="N151" s="1"/>
    </row>
    <row r="152" ht="15.75" customHeight="1">
      <c r="A152" s="1">
        <v>3.0</v>
      </c>
      <c r="B152" s="1" t="s">
        <v>21</v>
      </c>
      <c r="C152" s="1" t="s">
        <v>54</v>
      </c>
      <c r="D152" s="1" t="s">
        <v>68</v>
      </c>
      <c r="E152" s="1" t="s">
        <v>11</v>
      </c>
      <c r="F152" s="38">
        <v>3717.0</v>
      </c>
      <c r="M152" s="1"/>
      <c r="N152" s="1"/>
    </row>
    <row r="153" ht="15.75" customHeight="1">
      <c r="A153" s="1">
        <v>3.0</v>
      </c>
      <c r="B153" s="1" t="s">
        <v>21</v>
      </c>
      <c r="C153" s="1" t="s">
        <v>54</v>
      </c>
      <c r="D153" s="1" t="s">
        <v>69</v>
      </c>
      <c r="E153" s="1" t="s">
        <v>11</v>
      </c>
      <c r="F153" s="38">
        <v>2187.0</v>
      </c>
      <c r="M153" s="1"/>
      <c r="N153" s="1"/>
    </row>
    <row r="154" ht="15.75" customHeight="1">
      <c r="A154" s="1">
        <v>3.0</v>
      </c>
      <c r="B154" s="1" t="s">
        <v>21</v>
      </c>
      <c r="C154" s="1" t="s">
        <v>54</v>
      </c>
      <c r="D154" s="1" t="s">
        <v>19</v>
      </c>
      <c r="E154" s="1" t="s">
        <v>11</v>
      </c>
      <c r="F154" s="38">
        <v>2183.0</v>
      </c>
      <c r="M154" s="1"/>
      <c r="N154" s="1"/>
    </row>
    <row r="155" ht="15.75" customHeight="1">
      <c r="A155" s="1">
        <v>3.0</v>
      </c>
      <c r="B155" s="1" t="s">
        <v>21</v>
      </c>
      <c r="C155" s="1" t="s">
        <v>54</v>
      </c>
      <c r="D155" s="1" t="s">
        <v>71</v>
      </c>
      <c r="E155" s="1" t="s">
        <v>11</v>
      </c>
      <c r="F155" s="38">
        <v>3281.0</v>
      </c>
      <c r="M155" s="1"/>
      <c r="N155" s="1"/>
    </row>
    <row r="156" ht="15.75" customHeight="1">
      <c r="A156" s="1">
        <v>3.0</v>
      </c>
      <c r="B156" s="1" t="s">
        <v>88</v>
      </c>
      <c r="C156" s="1" t="s">
        <v>54</v>
      </c>
      <c r="D156" s="1" t="s">
        <v>68</v>
      </c>
      <c r="E156" s="1" t="s">
        <v>11</v>
      </c>
      <c r="F156" s="38">
        <v>2500.0</v>
      </c>
      <c r="M156" s="1"/>
      <c r="N156" s="1"/>
    </row>
    <row r="157" ht="15.75" customHeight="1">
      <c r="A157" s="1">
        <v>3.0</v>
      </c>
      <c r="B157" s="1" t="s">
        <v>88</v>
      </c>
      <c r="C157" s="1" t="s">
        <v>54</v>
      </c>
      <c r="D157" s="1" t="s">
        <v>69</v>
      </c>
      <c r="E157" s="1" t="s">
        <v>11</v>
      </c>
      <c r="F157" s="38">
        <v>2425.0</v>
      </c>
      <c r="M157" s="1"/>
      <c r="N157" s="1"/>
    </row>
    <row r="158" ht="15.75" customHeight="1">
      <c r="A158" s="1">
        <v>3.0</v>
      </c>
      <c r="B158" s="1" t="s">
        <v>88</v>
      </c>
      <c r="C158" s="1" t="s">
        <v>54</v>
      </c>
      <c r="D158" s="1" t="s">
        <v>19</v>
      </c>
      <c r="E158" s="1" t="s">
        <v>11</v>
      </c>
      <c r="F158" s="38">
        <v>3324.0</v>
      </c>
      <c r="M158" s="1"/>
      <c r="N158" s="1"/>
    </row>
    <row r="159" ht="15.75" customHeight="1">
      <c r="A159" s="1">
        <v>3.0</v>
      </c>
      <c r="B159" s="1" t="s">
        <v>88</v>
      </c>
      <c r="C159" s="1" t="s">
        <v>54</v>
      </c>
      <c r="D159" s="1" t="s">
        <v>71</v>
      </c>
      <c r="E159" s="1" t="s">
        <v>11</v>
      </c>
      <c r="F159" s="38">
        <v>3920.0</v>
      </c>
      <c r="M159" s="1"/>
      <c r="N159" s="1"/>
    </row>
    <row r="160" ht="15.75" customHeight="1">
      <c r="A160" s="1">
        <v>3.0</v>
      </c>
      <c r="B160" s="1" t="s">
        <v>87</v>
      </c>
      <c r="C160" s="1" t="s">
        <v>54</v>
      </c>
      <c r="D160" s="1" t="s">
        <v>68</v>
      </c>
      <c r="E160" s="1" t="s">
        <v>11</v>
      </c>
      <c r="F160" s="38">
        <v>4190.0</v>
      </c>
      <c r="M160" s="1"/>
      <c r="N160" s="1"/>
    </row>
    <row r="161" ht="15.75" customHeight="1">
      <c r="A161" s="1">
        <v>3.0</v>
      </c>
      <c r="B161" s="1" t="s">
        <v>87</v>
      </c>
      <c r="C161" s="1" t="s">
        <v>54</v>
      </c>
      <c r="D161" s="1" t="s">
        <v>69</v>
      </c>
      <c r="E161" s="1" t="s">
        <v>11</v>
      </c>
      <c r="F161" s="38">
        <v>4730.0</v>
      </c>
      <c r="M161" s="1"/>
      <c r="N161" s="1"/>
    </row>
    <row r="162" ht="15.75" customHeight="1">
      <c r="A162" s="1">
        <v>3.0</v>
      </c>
      <c r="B162" s="1" t="s">
        <v>87</v>
      </c>
      <c r="C162" s="1" t="s">
        <v>54</v>
      </c>
      <c r="D162" s="1" t="s">
        <v>19</v>
      </c>
      <c r="E162" s="1" t="s">
        <v>11</v>
      </c>
      <c r="F162" s="38">
        <v>3984.0</v>
      </c>
      <c r="M162" s="1"/>
      <c r="N162" s="1"/>
    </row>
    <row r="163" ht="15.75" customHeight="1">
      <c r="A163" s="1">
        <v>3.0</v>
      </c>
      <c r="B163" s="1" t="s">
        <v>87</v>
      </c>
      <c r="C163" s="1" t="s">
        <v>54</v>
      </c>
      <c r="D163" s="1" t="s">
        <v>71</v>
      </c>
      <c r="E163" s="1" t="s">
        <v>11</v>
      </c>
      <c r="F163" s="38">
        <v>5397.0</v>
      </c>
      <c r="M163" s="1"/>
      <c r="N163" s="1"/>
    </row>
    <row r="164" ht="15.75" customHeight="1">
      <c r="A164" s="1">
        <v>1.0</v>
      </c>
      <c r="B164" s="1" t="s">
        <v>21</v>
      </c>
      <c r="C164" s="1" t="s">
        <v>3</v>
      </c>
      <c r="D164" s="1" t="s">
        <v>7</v>
      </c>
      <c r="E164" s="1" t="s">
        <v>7</v>
      </c>
      <c r="F164" s="38">
        <v>3300.0</v>
      </c>
      <c r="M164" s="1"/>
      <c r="N164" s="1"/>
    </row>
    <row r="165" ht="15.75" customHeight="1">
      <c r="A165" s="1">
        <v>2.0</v>
      </c>
      <c r="B165" s="1" t="s">
        <v>21</v>
      </c>
      <c r="C165" s="1" t="s">
        <v>3</v>
      </c>
      <c r="D165" s="1" t="s">
        <v>7</v>
      </c>
      <c r="E165" s="1" t="s">
        <v>7</v>
      </c>
      <c r="F165" s="38">
        <v>4500.0</v>
      </c>
      <c r="M165" s="1"/>
      <c r="N165" s="1"/>
    </row>
    <row r="166" ht="15.75" customHeight="1">
      <c r="A166" s="1">
        <v>3.0</v>
      </c>
      <c r="B166" s="1" t="s">
        <v>21</v>
      </c>
      <c r="C166" s="1" t="s">
        <v>3</v>
      </c>
      <c r="D166" s="1" t="s">
        <v>7</v>
      </c>
      <c r="E166" s="1" t="s">
        <v>7</v>
      </c>
      <c r="F166" s="38">
        <v>6500.0</v>
      </c>
      <c r="M166" s="1"/>
      <c r="N166" s="1"/>
    </row>
    <row r="167" ht="15.75" customHeight="1">
      <c r="A167" s="1">
        <v>3.0</v>
      </c>
      <c r="B167" s="1" t="s">
        <v>87</v>
      </c>
      <c r="C167" s="1" t="s">
        <v>3</v>
      </c>
      <c r="D167" s="1" t="s">
        <v>7</v>
      </c>
      <c r="E167" s="1" t="s">
        <v>7</v>
      </c>
      <c r="F167" s="38">
        <v>9000.0</v>
      </c>
      <c r="M167" s="1"/>
      <c r="N167" s="1"/>
    </row>
    <row r="168" ht="15.75" customHeight="1">
      <c r="A168" s="1">
        <v>3.0</v>
      </c>
      <c r="B168" s="1" t="s">
        <v>88</v>
      </c>
      <c r="C168" s="1" t="s">
        <v>3</v>
      </c>
      <c r="D168" s="1" t="s">
        <v>7</v>
      </c>
      <c r="E168" s="1" t="s">
        <v>7</v>
      </c>
      <c r="F168" s="38">
        <v>7900.0</v>
      </c>
      <c r="M168" s="1"/>
      <c r="N168" s="1"/>
    </row>
    <row r="169" ht="15.75" customHeight="1">
      <c r="A169" s="1">
        <v>2.0</v>
      </c>
      <c r="B169" s="1" t="s">
        <v>21</v>
      </c>
      <c r="C169" s="1" t="s">
        <v>54</v>
      </c>
      <c r="D169" s="1" t="s">
        <v>7</v>
      </c>
      <c r="E169" s="1" t="s">
        <v>7</v>
      </c>
      <c r="F169" s="38">
        <v>3340.0</v>
      </c>
      <c r="M169" s="1"/>
      <c r="N169" s="1"/>
    </row>
    <row r="170" ht="15.75" customHeight="1">
      <c r="A170" s="1">
        <v>3.0</v>
      </c>
      <c r="B170" s="1" t="s">
        <v>21</v>
      </c>
      <c r="C170" s="1" t="s">
        <v>54</v>
      </c>
      <c r="D170" s="1" t="s">
        <v>7</v>
      </c>
      <c r="E170" s="1" t="s">
        <v>7</v>
      </c>
      <c r="F170" s="38">
        <v>4190.0</v>
      </c>
      <c r="M170" s="1"/>
      <c r="N170" s="1"/>
    </row>
    <row r="171" ht="15.75" customHeight="1">
      <c r="A171" s="1">
        <v>3.0</v>
      </c>
      <c r="B171" s="1" t="s">
        <v>87</v>
      </c>
      <c r="C171" s="1" t="s">
        <v>54</v>
      </c>
      <c r="D171" s="1" t="s">
        <v>7</v>
      </c>
      <c r="E171" s="1" t="s">
        <v>7</v>
      </c>
      <c r="F171" s="38">
        <v>6300.0</v>
      </c>
      <c r="M171" s="1"/>
      <c r="N171" s="1"/>
    </row>
    <row r="172" ht="15.75" customHeight="1">
      <c r="A172" s="1">
        <v>3.0</v>
      </c>
      <c r="B172" s="1" t="s">
        <v>88</v>
      </c>
      <c r="C172" s="1" t="s">
        <v>54</v>
      </c>
      <c r="D172" s="1" t="s">
        <v>7</v>
      </c>
      <c r="E172" s="1" t="s">
        <v>7</v>
      </c>
      <c r="F172" s="38">
        <v>5900.0</v>
      </c>
      <c r="M172" s="1"/>
      <c r="N172" s="1"/>
    </row>
    <row r="173" ht="15.75" customHeight="1">
      <c r="A173" s="1">
        <v>1.0</v>
      </c>
      <c r="B173" s="1" t="s">
        <v>21</v>
      </c>
      <c r="C173" s="1" t="s">
        <v>3</v>
      </c>
      <c r="D173" s="1" t="s">
        <v>15</v>
      </c>
      <c r="E173" s="1" t="s">
        <v>6</v>
      </c>
      <c r="F173" s="38">
        <v>1559.0</v>
      </c>
      <c r="M173" s="1"/>
      <c r="N173" s="1"/>
    </row>
    <row r="174" ht="15.75" customHeight="1">
      <c r="A174" s="1">
        <v>2.0</v>
      </c>
      <c r="B174" s="1" t="s">
        <v>21</v>
      </c>
      <c r="C174" s="1" t="s">
        <v>3</v>
      </c>
      <c r="D174" s="1" t="s">
        <v>15</v>
      </c>
      <c r="E174" s="1" t="s">
        <v>6</v>
      </c>
      <c r="F174" s="38">
        <v>1845.0</v>
      </c>
      <c r="M174" s="1"/>
      <c r="N174" s="1"/>
    </row>
    <row r="175" ht="15.75" customHeight="1">
      <c r="A175" s="1">
        <v>3.0</v>
      </c>
      <c r="B175" s="1" t="s">
        <v>21</v>
      </c>
      <c r="C175" s="1" t="s">
        <v>3</v>
      </c>
      <c r="D175" s="1" t="s">
        <v>15</v>
      </c>
      <c r="E175" s="1" t="s">
        <v>6</v>
      </c>
      <c r="F175" s="38">
        <v>2050.0</v>
      </c>
      <c r="M175" s="1"/>
      <c r="N175" s="1"/>
    </row>
    <row r="176" ht="15.75" customHeight="1">
      <c r="A176" s="1">
        <v>3.0</v>
      </c>
      <c r="B176" s="1" t="s">
        <v>87</v>
      </c>
      <c r="C176" s="1" t="s">
        <v>3</v>
      </c>
      <c r="D176" s="1" t="s">
        <v>15</v>
      </c>
      <c r="E176" s="1" t="s">
        <v>6</v>
      </c>
      <c r="F176" s="38">
        <v>2800.0</v>
      </c>
      <c r="M176" s="1"/>
      <c r="N176" s="1"/>
    </row>
    <row r="177" ht="15.75" customHeight="1">
      <c r="A177" s="1">
        <v>3.0</v>
      </c>
      <c r="B177" s="1" t="s">
        <v>88</v>
      </c>
      <c r="C177" s="1" t="s">
        <v>3</v>
      </c>
      <c r="D177" s="1" t="s">
        <v>15</v>
      </c>
      <c r="E177" s="1" t="s">
        <v>6</v>
      </c>
      <c r="F177" s="38">
        <v>2300.0</v>
      </c>
      <c r="M177" s="1"/>
      <c r="N177" s="1"/>
    </row>
    <row r="178" ht="15.75" customHeight="1">
      <c r="A178" s="1">
        <v>2.0</v>
      </c>
      <c r="B178" s="1" t="s">
        <v>21</v>
      </c>
      <c r="C178" s="1" t="s">
        <v>54</v>
      </c>
      <c r="D178" s="1" t="s">
        <v>15</v>
      </c>
      <c r="E178" s="1" t="s">
        <v>6</v>
      </c>
      <c r="F178" s="38">
        <v>598.0</v>
      </c>
      <c r="M178" s="1"/>
      <c r="N178" s="1"/>
    </row>
    <row r="179" ht="15.75" customHeight="1">
      <c r="A179" s="1">
        <v>3.0</v>
      </c>
      <c r="B179" s="1" t="s">
        <v>21</v>
      </c>
      <c r="C179" s="1" t="s">
        <v>54</v>
      </c>
      <c r="D179" s="1" t="s">
        <v>15</v>
      </c>
      <c r="E179" s="1" t="s">
        <v>6</v>
      </c>
      <c r="F179" s="38">
        <v>1106.0</v>
      </c>
      <c r="M179" s="1"/>
      <c r="N179" s="1"/>
    </row>
    <row r="180" ht="15.75" customHeight="1">
      <c r="A180" s="1">
        <v>3.0</v>
      </c>
      <c r="B180" s="1" t="s">
        <v>87</v>
      </c>
      <c r="C180" s="1" t="s">
        <v>54</v>
      </c>
      <c r="D180" s="1" t="s">
        <v>15</v>
      </c>
      <c r="E180" s="1" t="s">
        <v>6</v>
      </c>
      <c r="F180" s="38">
        <v>3820.0</v>
      </c>
      <c r="M180" s="1"/>
      <c r="N180" s="1"/>
    </row>
    <row r="181" ht="15.75" customHeight="1">
      <c r="A181" s="1">
        <v>3.0</v>
      </c>
      <c r="B181" s="1" t="s">
        <v>88</v>
      </c>
      <c r="C181" s="1" t="s">
        <v>54</v>
      </c>
      <c r="D181" s="1" t="s">
        <v>15</v>
      </c>
      <c r="E181" s="1" t="s">
        <v>6</v>
      </c>
      <c r="F181" s="38">
        <v>1101.0</v>
      </c>
      <c r="M181" s="1"/>
      <c r="N181" s="1"/>
    </row>
    <row r="182" ht="15.75" customHeight="1">
      <c r="A182" s="1">
        <v>3.0</v>
      </c>
      <c r="B182" s="1" t="s">
        <v>88</v>
      </c>
      <c r="C182" s="1" t="s">
        <v>54</v>
      </c>
      <c r="D182" s="1" t="s">
        <v>89</v>
      </c>
      <c r="E182" s="1" t="s">
        <v>5</v>
      </c>
      <c r="F182" s="38">
        <v>1500.0</v>
      </c>
      <c r="M182" s="1"/>
      <c r="N182" s="1"/>
    </row>
    <row r="183" ht="15.75" customHeight="1">
      <c r="A183" s="1">
        <v>2.0</v>
      </c>
      <c r="B183" s="1" t="s">
        <v>21</v>
      </c>
      <c r="C183" s="1" t="s">
        <v>3</v>
      </c>
      <c r="D183" s="1" t="s">
        <v>89</v>
      </c>
      <c r="E183" s="1" t="s">
        <v>5</v>
      </c>
      <c r="F183" s="38">
        <v>2100.0</v>
      </c>
      <c r="M183" s="1"/>
      <c r="N183" s="1"/>
    </row>
    <row r="184" ht="15.75" customHeight="1">
      <c r="A184" s="1"/>
      <c r="B184" s="1"/>
      <c r="C184" s="1"/>
      <c r="D184" s="1"/>
      <c r="E184" s="1"/>
      <c r="M184" s="1"/>
      <c r="N184" s="1"/>
    </row>
    <row r="185" ht="15.75" customHeight="1">
      <c r="A185" s="1"/>
      <c r="B185" s="1"/>
      <c r="C185" s="1"/>
      <c r="D185" s="1"/>
      <c r="E185" s="1"/>
      <c r="M185" s="1"/>
      <c r="N185" s="1"/>
    </row>
    <row r="186" ht="15.75" customHeight="1">
      <c r="A186" s="1"/>
      <c r="B186" s="1"/>
      <c r="C186" s="1"/>
      <c r="D186" s="1"/>
      <c r="E186" s="1"/>
      <c r="M186" s="1"/>
      <c r="N186" s="1"/>
    </row>
    <row r="187" ht="15.75" customHeight="1">
      <c r="A187" s="1"/>
      <c r="B187" s="1"/>
      <c r="C187" s="1"/>
      <c r="D187" s="1"/>
      <c r="E187" s="1"/>
      <c r="M187" s="1"/>
      <c r="N187" s="1"/>
    </row>
    <row r="188" ht="15.75" customHeight="1">
      <c r="A188" s="1"/>
      <c r="B188" s="1"/>
      <c r="C188" s="1"/>
      <c r="D188" s="1"/>
      <c r="E188" s="1"/>
      <c r="M188" s="1"/>
      <c r="N188" s="1"/>
    </row>
    <row r="189" ht="15.75" customHeight="1">
      <c r="A189" s="1"/>
      <c r="B189" s="1"/>
      <c r="C189" s="1"/>
      <c r="D189" s="1"/>
      <c r="E189" s="1"/>
      <c r="M189" s="1"/>
      <c r="N189" s="1"/>
    </row>
    <row r="190" ht="15.75" customHeight="1">
      <c r="A190" s="1"/>
      <c r="B190" s="1"/>
      <c r="C190" s="1"/>
      <c r="D190" s="1"/>
      <c r="E190" s="1"/>
      <c r="M190" s="1"/>
      <c r="N190" s="1"/>
    </row>
    <row r="191" ht="15.75" customHeight="1">
      <c r="A191" s="1"/>
      <c r="B191" s="1"/>
      <c r="C191" s="1"/>
      <c r="D191" s="1"/>
      <c r="E191" s="1"/>
      <c r="M191" s="1"/>
      <c r="N191" s="1"/>
    </row>
    <row r="192" ht="15.75" customHeight="1">
      <c r="A192" s="1"/>
      <c r="B192" s="1"/>
      <c r="C192" s="1"/>
      <c r="D192" s="1"/>
      <c r="E192" s="1"/>
      <c r="M192" s="1"/>
      <c r="N192" s="1"/>
    </row>
    <row r="193" ht="15.75" customHeight="1">
      <c r="A193" s="1"/>
      <c r="B193" s="1"/>
      <c r="C193" s="1"/>
      <c r="D193" s="1"/>
      <c r="E193" s="1"/>
      <c r="M193" s="1"/>
      <c r="N193" s="1"/>
    </row>
    <row r="194" ht="15.75" customHeight="1">
      <c r="A194" s="1"/>
      <c r="B194" s="1"/>
      <c r="C194" s="1"/>
      <c r="D194" s="1"/>
      <c r="E194" s="1"/>
      <c r="M194" s="1"/>
      <c r="N194" s="1"/>
    </row>
    <row r="195" ht="15.75" customHeight="1">
      <c r="A195" s="1"/>
      <c r="B195" s="1"/>
      <c r="C195" s="1"/>
      <c r="D195" s="1"/>
      <c r="E195" s="1"/>
      <c r="M195" s="1"/>
      <c r="N195" s="1"/>
    </row>
    <row r="196" ht="15.75" customHeight="1">
      <c r="A196" s="1"/>
      <c r="B196" s="1"/>
      <c r="C196" s="1"/>
      <c r="D196" s="1"/>
      <c r="E196" s="1"/>
      <c r="M196" s="1"/>
      <c r="N196" s="1"/>
    </row>
    <row r="197" ht="15.75" customHeight="1">
      <c r="A197" s="1"/>
      <c r="B197" s="1"/>
      <c r="C197" s="1"/>
      <c r="D197" s="1"/>
      <c r="E197" s="1"/>
      <c r="M197" s="1"/>
      <c r="N197" s="1"/>
    </row>
    <row r="198" ht="15.75" customHeight="1">
      <c r="A198" s="1"/>
      <c r="B198" s="1"/>
      <c r="C198" s="1"/>
      <c r="D198" s="1"/>
      <c r="E198" s="1"/>
      <c r="M198" s="1"/>
      <c r="N198" s="1"/>
    </row>
    <row r="199" ht="15.75" customHeight="1">
      <c r="A199" s="1"/>
      <c r="B199" s="1"/>
      <c r="C199" s="1"/>
      <c r="D199" s="1"/>
      <c r="E199" s="1"/>
      <c r="M199" s="1"/>
      <c r="N199" s="1"/>
    </row>
    <row r="200" ht="15.75" customHeight="1">
      <c r="A200" s="1"/>
      <c r="B200" s="1"/>
      <c r="C200" s="1"/>
      <c r="D200" s="1"/>
      <c r="E200" s="1"/>
      <c r="M200" s="1"/>
      <c r="N200" s="1"/>
    </row>
    <row r="201" ht="15.75" customHeight="1">
      <c r="A201" s="1"/>
      <c r="B201" s="1"/>
      <c r="C201" s="1"/>
      <c r="D201" s="1"/>
      <c r="E201" s="1"/>
      <c r="M201" s="1"/>
      <c r="N201" s="1"/>
    </row>
    <row r="202" ht="15.75" customHeight="1">
      <c r="A202" s="1"/>
      <c r="B202" s="1"/>
      <c r="C202" s="1"/>
      <c r="D202" s="1"/>
      <c r="E202" s="1"/>
      <c r="M202" s="1"/>
      <c r="N202" s="1"/>
    </row>
    <row r="203" ht="15.75" customHeight="1">
      <c r="A203" s="1"/>
      <c r="B203" s="1"/>
      <c r="C203" s="1"/>
      <c r="D203" s="1"/>
      <c r="E203" s="1"/>
      <c r="M203" s="1"/>
      <c r="N203" s="1"/>
    </row>
    <row r="204" ht="15.75" customHeight="1">
      <c r="A204" s="1"/>
      <c r="B204" s="1"/>
      <c r="C204" s="1"/>
      <c r="D204" s="1"/>
      <c r="E204" s="1"/>
      <c r="M204" s="1"/>
      <c r="N204" s="1"/>
    </row>
    <row r="205" ht="15.75" customHeight="1">
      <c r="A205" s="1"/>
      <c r="B205" s="1"/>
      <c r="C205" s="1"/>
      <c r="D205" s="1"/>
      <c r="E205" s="1"/>
      <c r="M205" s="1"/>
      <c r="N205" s="1"/>
    </row>
    <row r="206" ht="15.75" customHeight="1">
      <c r="A206" s="1"/>
      <c r="B206" s="1"/>
      <c r="C206" s="1"/>
      <c r="D206" s="1"/>
      <c r="E206" s="1"/>
      <c r="M206" s="1"/>
      <c r="N206" s="1"/>
    </row>
    <row r="207" ht="15.75" customHeight="1">
      <c r="A207" s="1"/>
      <c r="B207" s="1"/>
      <c r="C207" s="1"/>
      <c r="D207" s="1"/>
      <c r="E207" s="1"/>
      <c r="M207" s="1"/>
      <c r="N207" s="1"/>
    </row>
    <row r="208" ht="15.75" customHeight="1">
      <c r="A208" s="1"/>
      <c r="B208" s="1"/>
      <c r="C208" s="1"/>
      <c r="D208" s="1"/>
      <c r="E208" s="1"/>
      <c r="M208" s="1"/>
      <c r="N208" s="1"/>
    </row>
    <row r="209" ht="15.75" customHeight="1">
      <c r="A209" s="1"/>
      <c r="B209" s="1"/>
      <c r="C209" s="1"/>
      <c r="D209" s="1"/>
      <c r="E209" s="1"/>
      <c r="M209" s="1"/>
      <c r="N209" s="1"/>
    </row>
    <row r="210" ht="15.75" customHeight="1">
      <c r="A210" s="1"/>
      <c r="B210" s="1"/>
      <c r="C210" s="1"/>
      <c r="D210" s="1"/>
      <c r="E210" s="1"/>
      <c r="M210" s="1"/>
      <c r="N210" s="1"/>
    </row>
    <row r="211" ht="15.75" customHeight="1">
      <c r="A211" s="1"/>
      <c r="B211" s="1"/>
      <c r="C211" s="1"/>
      <c r="D211" s="1"/>
      <c r="E211" s="1"/>
      <c r="M211" s="1"/>
      <c r="N211" s="1"/>
    </row>
    <row r="212" ht="15.75" customHeight="1">
      <c r="A212" s="1"/>
      <c r="B212" s="1"/>
      <c r="C212" s="1"/>
      <c r="D212" s="1"/>
      <c r="E212" s="1"/>
      <c r="M212" s="1"/>
      <c r="N212" s="1"/>
    </row>
    <row r="213" ht="15.75" customHeight="1">
      <c r="A213" s="1"/>
      <c r="B213" s="1"/>
      <c r="C213" s="1"/>
      <c r="D213" s="1"/>
      <c r="E213" s="1"/>
      <c r="M213" s="1"/>
      <c r="N213" s="1"/>
    </row>
    <row r="214" ht="15.75" customHeight="1">
      <c r="A214" s="1"/>
      <c r="B214" s="1"/>
      <c r="C214" s="1"/>
      <c r="D214" s="1"/>
      <c r="E214" s="1"/>
      <c r="M214" s="1"/>
      <c r="N214" s="1"/>
    </row>
    <row r="215" ht="15.75" customHeight="1">
      <c r="A215" s="1"/>
      <c r="B215" s="1"/>
      <c r="C215" s="1"/>
      <c r="D215" s="1"/>
      <c r="E215" s="1"/>
      <c r="M215" s="1"/>
      <c r="N215" s="1"/>
    </row>
    <row r="216" ht="15.75" customHeight="1">
      <c r="A216" s="1"/>
      <c r="B216" s="1"/>
      <c r="C216" s="1"/>
      <c r="D216" s="1"/>
      <c r="E216" s="1"/>
      <c r="M216" s="1"/>
      <c r="N216" s="1"/>
    </row>
    <row r="217" ht="15.75" customHeight="1">
      <c r="A217" s="1"/>
      <c r="B217" s="1"/>
      <c r="C217" s="1"/>
      <c r="D217" s="1"/>
      <c r="E217" s="1"/>
      <c r="M217" s="1"/>
      <c r="N217" s="1"/>
    </row>
    <row r="218" ht="15.75" customHeight="1">
      <c r="A218" s="1"/>
      <c r="B218" s="1"/>
      <c r="C218" s="1"/>
      <c r="D218" s="1"/>
      <c r="E218" s="1"/>
      <c r="F218" s="38"/>
      <c r="M218" s="1"/>
      <c r="N218" s="1"/>
    </row>
    <row r="219" ht="15.75" customHeight="1">
      <c r="A219" s="1"/>
      <c r="B219" s="1"/>
      <c r="C219" s="1"/>
      <c r="D219" s="1"/>
      <c r="E219" s="1"/>
      <c r="F219" s="38"/>
      <c r="M219" s="1"/>
      <c r="N219" s="1"/>
    </row>
    <row r="220" ht="15.75" customHeight="1">
      <c r="A220" s="1"/>
      <c r="B220" s="1"/>
      <c r="C220" s="1"/>
      <c r="D220" s="1"/>
      <c r="E220" s="1"/>
      <c r="F220" s="38"/>
      <c r="M220" s="1"/>
      <c r="N220" s="1"/>
    </row>
    <row r="221" ht="15.75" customHeight="1">
      <c r="A221" s="1"/>
      <c r="B221" s="1"/>
      <c r="C221" s="1"/>
      <c r="D221" s="1"/>
      <c r="E221" s="1"/>
      <c r="F221" s="38"/>
      <c r="M221" s="1"/>
      <c r="N221" s="1"/>
    </row>
    <row r="222" ht="15.75" customHeight="1">
      <c r="A222" s="1"/>
      <c r="B222" s="1"/>
      <c r="C222" s="1"/>
      <c r="D222" s="1"/>
      <c r="E222" s="1"/>
      <c r="F222" s="38"/>
      <c r="M222" s="1"/>
      <c r="N222" s="1"/>
    </row>
    <row r="223" ht="15.75" customHeight="1">
      <c r="A223" s="1"/>
      <c r="B223" s="1"/>
      <c r="C223" s="1"/>
      <c r="D223" s="1"/>
      <c r="E223" s="1"/>
      <c r="F223" s="38"/>
      <c r="M223" s="1"/>
      <c r="N223" s="1"/>
    </row>
    <row r="224" ht="15.75" customHeight="1">
      <c r="A224" s="1"/>
      <c r="B224" s="1"/>
      <c r="C224" s="1"/>
      <c r="D224" s="1"/>
      <c r="E224" s="1"/>
      <c r="F224" s="38"/>
      <c r="M224" s="1"/>
      <c r="N224" s="1"/>
    </row>
    <row r="225" ht="15.75" customHeight="1">
      <c r="A225" s="1"/>
      <c r="B225" s="1"/>
      <c r="C225" s="1"/>
      <c r="D225" s="1"/>
      <c r="E225" s="1"/>
      <c r="F225" s="38"/>
      <c r="M225" s="1"/>
      <c r="N225" s="1"/>
    </row>
    <row r="226" ht="15.75" customHeight="1">
      <c r="A226" s="1"/>
      <c r="B226" s="1"/>
      <c r="C226" s="1"/>
      <c r="D226" s="1"/>
      <c r="E226" s="1"/>
      <c r="F226" s="38"/>
      <c r="M226" s="1"/>
      <c r="N226" s="1"/>
    </row>
    <row r="227" ht="15.75" customHeight="1">
      <c r="A227" s="1"/>
      <c r="B227" s="1"/>
      <c r="C227" s="1"/>
      <c r="D227" s="1"/>
      <c r="E227" s="1"/>
      <c r="F227" s="38"/>
      <c r="M227" s="1"/>
      <c r="N227" s="1"/>
    </row>
    <row r="228" ht="15.75" customHeight="1">
      <c r="A228" s="1"/>
      <c r="B228" s="1"/>
      <c r="C228" s="1"/>
      <c r="D228" s="1"/>
      <c r="E228" s="1"/>
      <c r="F228" s="38"/>
      <c r="M228" s="1"/>
      <c r="N228" s="1"/>
    </row>
    <row r="229" ht="15.75" customHeight="1">
      <c r="A229" s="1"/>
      <c r="B229" s="1"/>
      <c r="C229" s="1"/>
      <c r="D229" s="1"/>
      <c r="E229" s="1"/>
      <c r="F229" s="38"/>
      <c r="M229" s="1"/>
      <c r="N229" s="1"/>
    </row>
    <row r="230" ht="15.75" customHeight="1">
      <c r="A230" s="1"/>
      <c r="B230" s="1"/>
      <c r="C230" s="1"/>
      <c r="D230" s="1"/>
      <c r="E230" s="1"/>
      <c r="F230" s="38"/>
      <c r="M230" s="1"/>
      <c r="N230" s="1"/>
    </row>
    <row r="231" ht="15.75" customHeight="1">
      <c r="A231" s="1"/>
      <c r="B231" s="1"/>
      <c r="C231" s="1"/>
      <c r="D231" s="1"/>
      <c r="E231" s="1"/>
      <c r="F231" s="38"/>
      <c r="M231" s="1"/>
      <c r="N231" s="1"/>
    </row>
    <row r="232" ht="15.75" customHeight="1">
      <c r="A232" s="1"/>
      <c r="B232" s="1"/>
      <c r="C232" s="1"/>
      <c r="D232" s="1"/>
      <c r="E232" s="1"/>
      <c r="F232" s="38"/>
      <c r="M232" s="1"/>
      <c r="N232" s="1"/>
    </row>
    <row r="233" ht="15.75" customHeight="1">
      <c r="A233" s="1"/>
      <c r="B233" s="1"/>
      <c r="C233" s="1"/>
      <c r="D233" s="1"/>
      <c r="E233" s="1"/>
      <c r="F233" s="38"/>
      <c r="M233" s="1"/>
      <c r="N233" s="1"/>
    </row>
    <row r="234" ht="15.75" customHeight="1">
      <c r="A234" s="1"/>
      <c r="B234" s="1"/>
      <c r="C234" s="1"/>
      <c r="D234" s="1"/>
      <c r="E234" s="1"/>
      <c r="F234" s="38"/>
      <c r="M234" s="1"/>
      <c r="N234" s="1"/>
    </row>
    <row r="235" ht="15.75" customHeight="1">
      <c r="A235" s="1"/>
      <c r="B235" s="1"/>
      <c r="C235" s="1"/>
      <c r="D235" s="1"/>
      <c r="E235" s="1"/>
      <c r="F235" s="38"/>
      <c r="M235" s="1"/>
      <c r="N235" s="1"/>
    </row>
    <row r="236" ht="15.75" customHeight="1">
      <c r="A236" s="1"/>
      <c r="B236" s="1"/>
      <c r="C236" s="1"/>
      <c r="D236" s="1"/>
      <c r="E236" s="1"/>
      <c r="F236" s="38"/>
      <c r="M236" s="1"/>
      <c r="N236" s="1"/>
    </row>
    <row r="237" ht="15.75" customHeight="1">
      <c r="A237" s="1"/>
      <c r="B237" s="1"/>
      <c r="C237" s="1"/>
      <c r="D237" s="1"/>
      <c r="E237" s="1"/>
      <c r="F237" s="38"/>
      <c r="M237" s="1"/>
      <c r="N237" s="1"/>
    </row>
    <row r="238" ht="15.75" customHeight="1">
      <c r="A238" s="1"/>
      <c r="B238" s="1"/>
      <c r="C238" s="1"/>
      <c r="D238" s="1"/>
      <c r="E238" s="1"/>
      <c r="F238" s="38"/>
      <c r="M238" s="1"/>
      <c r="N238" s="1"/>
    </row>
    <row r="239" ht="15.75" customHeight="1">
      <c r="A239" s="1"/>
      <c r="B239" s="1"/>
      <c r="C239" s="1"/>
      <c r="D239" s="1"/>
      <c r="E239" s="1"/>
      <c r="F239" s="38"/>
      <c r="M239" s="1"/>
      <c r="N239" s="1"/>
    </row>
    <row r="240" ht="15.75" customHeight="1">
      <c r="A240" s="1"/>
      <c r="B240" s="1"/>
      <c r="C240" s="1"/>
      <c r="D240" s="1"/>
      <c r="E240" s="1"/>
      <c r="F240" s="38"/>
      <c r="M240" s="1"/>
      <c r="N240" s="1"/>
    </row>
    <row r="241" ht="15.75" customHeight="1">
      <c r="A241" s="1"/>
      <c r="B241" s="1"/>
      <c r="C241" s="1"/>
      <c r="D241" s="1"/>
      <c r="E241" s="1"/>
      <c r="F241" s="38"/>
      <c r="M241" s="1"/>
      <c r="N241" s="1"/>
    </row>
    <row r="242" ht="15.75" customHeight="1">
      <c r="A242" s="1"/>
      <c r="B242" s="1"/>
      <c r="C242" s="1"/>
      <c r="D242" s="1"/>
      <c r="E242" s="1"/>
      <c r="F242" s="38"/>
      <c r="M242" s="1"/>
      <c r="N242" s="1"/>
    </row>
    <row r="243" ht="15.75" customHeight="1">
      <c r="A243" s="1"/>
      <c r="B243" s="1"/>
      <c r="C243" s="1"/>
      <c r="D243" s="1"/>
      <c r="E243" s="1"/>
      <c r="F243" s="38"/>
      <c r="M243" s="1"/>
      <c r="N243" s="1"/>
    </row>
    <row r="244" ht="15.75" customHeight="1">
      <c r="A244" s="1"/>
      <c r="B244" s="1"/>
      <c r="C244" s="1"/>
      <c r="D244" s="1"/>
      <c r="E244" s="1"/>
      <c r="F244" s="38"/>
      <c r="M244" s="1"/>
      <c r="N244" s="1"/>
    </row>
    <row r="245" ht="15.75" customHeight="1">
      <c r="A245" s="1"/>
      <c r="B245" s="1"/>
      <c r="C245" s="1"/>
      <c r="D245" s="1"/>
      <c r="E245" s="1"/>
      <c r="F245" s="38"/>
      <c r="M245" s="1"/>
      <c r="N245" s="1"/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5" width="14.43"/>
    <col customWidth="1" min="6" max="6" width="86.57"/>
    <col customWidth="1" min="7" max="7" width="10.43"/>
    <col customWidth="1" min="8" max="11" width="14.43"/>
  </cols>
  <sheetData>
    <row r="1" ht="15.75" customHeight="1">
      <c r="A1" s="39" t="s">
        <v>90</v>
      </c>
      <c r="B1" s="1"/>
      <c r="C1" s="1"/>
      <c r="E1" s="1" t="s">
        <v>91</v>
      </c>
      <c r="G1" s="97"/>
      <c r="H1" s="1"/>
    </row>
    <row r="2" ht="15.75" customHeight="1">
      <c r="A2" s="15" t="s">
        <v>4</v>
      </c>
      <c r="B2" s="76" t="s">
        <v>92</v>
      </c>
      <c r="C2" s="76" t="s">
        <v>93</v>
      </c>
      <c r="E2" s="76" t="s">
        <v>94</v>
      </c>
      <c r="F2" s="15" t="s">
        <v>95</v>
      </c>
      <c r="G2" s="98" t="s">
        <v>96</v>
      </c>
      <c r="H2" s="76" t="s">
        <v>97</v>
      </c>
    </row>
    <row r="3" ht="15.75" customHeight="1">
      <c r="A3" s="39" t="s">
        <v>9</v>
      </c>
      <c r="B3" s="1" t="s">
        <v>98</v>
      </c>
      <c r="C3" s="1">
        <v>1.0</v>
      </c>
      <c r="E3" s="1">
        <v>1.0</v>
      </c>
      <c r="F3" s="39" t="s">
        <v>99</v>
      </c>
      <c r="G3" s="97">
        <v>7239362.0</v>
      </c>
      <c r="H3" s="38">
        <v>63024.0</v>
      </c>
      <c r="K3" s="37"/>
    </row>
    <row r="4" ht="15.75" customHeight="1">
      <c r="A4" s="39" t="s">
        <v>100</v>
      </c>
      <c r="B4" s="1" t="s">
        <v>101</v>
      </c>
      <c r="C4" s="1">
        <v>2.0</v>
      </c>
      <c r="E4" s="1">
        <v>2.0</v>
      </c>
      <c r="F4" s="39" t="s">
        <v>102</v>
      </c>
      <c r="G4" s="97">
        <v>2.1199865E7</v>
      </c>
      <c r="H4" s="38">
        <v>59799.0</v>
      </c>
    </row>
    <row r="5" ht="15.75" customHeight="1">
      <c r="A5" s="39" t="s">
        <v>103</v>
      </c>
      <c r="B5" s="1" t="s">
        <v>104</v>
      </c>
      <c r="C5" s="1">
        <v>3.0</v>
      </c>
      <c r="E5" s="1">
        <v>3.0</v>
      </c>
      <c r="F5" s="39" t="s">
        <v>105</v>
      </c>
      <c r="G5" s="97">
        <v>7608070.0</v>
      </c>
      <c r="H5" s="38">
        <v>57291.0</v>
      </c>
    </row>
    <row r="6" ht="15.75" customHeight="1">
      <c r="A6" s="39" t="s">
        <v>11</v>
      </c>
      <c r="B6" s="1" t="s">
        <v>1</v>
      </c>
      <c r="C6" s="1">
        <v>4.0</v>
      </c>
      <c r="E6" s="1">
        <v>4.0</v>
      </c>
      <c r="F6" s="39" t="s">
        <v>106</v>
      </c>
      <c r="G6" s="97">
        <v>260283.0</v>
      </c>
      <c r="H6" s="38">
        <v>56787.0</v>
      </c>
    </row>
    <row r="7" ht="15.75" customHeight="1">
      <c r="A7" s="39" t="s">
        <v>107</v>
      </c>
      <c r="B7" s="1" t="s">
        <v>108</v>
      </c>
      <c r="C7" s="1">
        <v>5.0</v>
      </c>
      <c r="E7" s="1">
        <v>5.0</v>
      </c>
      <c r="F7" s="39" t="s">
        <v>109</v>
      </c>
      <c r="G7" s="97">
        <v>3615902.0</v>
      </c>
      <c r="H7" s="38">
        <v>54304.0</v>
      </c>
      <c r="K7" s="37"/>
    </row>
    <row r="8" ht="15.75" customHeight="1">
      <c r="A8" s="39" t="s">
        <v>110</v>
      </c>
      <c r="B8" s="1" t="s">
        <v>111</v>
      </c>
      <c r="C8" s="1">
        <v>6.0</v>
      </c>
      <c r="E8" s="1">
        <v>6.0</v>
      </c>
      <c r="F8" s="39" t="s">
        <v>112</v>
      </c>
      <c r="G8" s="97">
        <v>5819101.0</v>
      </c>
      <c r="H8" s="38">
        <v>52792.0</v>
      </c>
      <c r="K8" s="37"/>
    </row>
    <row r="9" ht="15.75" customHeight="1">
      <c r="A9" s="39" t="s">
        <v>113</v>
      </c>
      <c r="B9" s="1" t="s">
        <v>114</v>
      </c>
      <c r="C9" s="1">
        <v>7.0</v>
      </c>
      <c r="E9" s="1">
        <v>7.0</v>
      </c>
      <c r="F9" s="39" t="s">
        <v>115</v>
      </c>
      <c r="G9" s="97">
        <v>1183110.0</v>
      </c>
      <c r="H9" s="38">
        <v>52188.0</v>
      </c>
      <c r="K9" s="37"/>
    </row>
    <row r="10" ht="15.75" customHeight="1">
      <c r="A10" s="39" t="s">
        <v>116</v>
      </c>
      <c r="B10" s="1" t="s">
        <v>117</v>
      </c>
      <c r="C10" s="1">
        <v>8.0</v>
      </c>
      <c r="E10" s="1">
        <v>8.0</v>
      </c>
      <c r="F10" s="39" t="s">
        <v>118</v>
      </c>
      <c r="G10" s="97">
        <v>4112198.0</v>
      </c>
      <c r="H10" s="38">
        <v>51948.0</v>
      </c>
      <c r="K10" s="37"/>
    </row>
    <row r="11" ht="15.75" customHeight="1">
      <c r="A11" s="39" t="s">
        <v>119</v>
      </c>
      <c r="B11" s="1" t="s">
        <v>120</v>
      </c>
      <c r="C11" s="1">
        <v>9.0</v>
      </c>
      <c r="E11" s="1">
        <v>9.0</v>
      </c>
      <c r="F11" s="39" t="s">
        <v>121</v>
      </c>
      <c r="G11" s="97">
        <v>876156.0</v>
      </c>
      <c r="H11" s="38">
        <v>51914.0</v>
      </c>
      <c r="K11" s="37"/>
    </row>
    <row r="12" ht="15.75" customHeight="1">
      <c r="A12" s="39" t="s">
        <v>122</v>
      </c>
      <c r="B12" s="1" t="s">
        <v>123</v>
      </c>
      <c r="C12" s="1">
        <v>10.0</v>
      </c>
      <c r="E12" s="1">
        <v>10.0</v>
      </c>
      <c r="F12" s="39" t="s">
        <v>124</v>
      </c>
      <c r="G12" s="97">
        <v>124277.0</v>
      </c>
      <c r="H12" s="38">
        <v>51316.0</v>
      </c>
      <c r="K12" s="37"/>
    </row>
    <row r="13" ht="15.75" customHeight="1">
      <c r="A13" s="39" t="s">
        <v>125</v>
      </c>
      <c r="B13" s="1" t="s">
        <v>126</v>
      </c>
      <c r="C13" s="1">
        <v>11.0</v>
      </c>
      <c r="E13" s="1">
        <v>11.0</v>
      </c>
      <c r="F13" s="39" t="s">
        <v>127</v>
      </c>
      <c r="G13" s="97">
        <v>2581506.0</v>
      </c>
      <c r="H13" s="38">
        <v>51088.0</v>
      </c>
      <c r="K13" s="37"/>
    </row>
    <row r="14" ht="15.75" customHeight="1">
      <c r="A14" s="39" t="s">
        <v>128</v>
      </c>
      <c r="B14" s="1" t="s">
        <v>101</v>
      </c>
      <c r="C14" s="1">
        <v>12.0</v>
      </c>
      <c r="E14" s="1">
        <v>12.0</v>
      </c>
      <c r="F14" s="39" t="s">
        <v>129</v>
      </c>
      <c r="G14" s="97">
        <v>9157540.0</v>
      </c>
      <c r="H14" s="38">
        <v>51046.0</v>
      </c>
      <c r="K14" s="37"/>
    </row>
    <row r="15" ht="15.75" customHeight="1">
      <c r="A15" s="39" t="s">
        <v>130</v>
      </c>
      <c r="B15" s="1" t="s">
        <v>1</v>
      </c>
      <c r="C15" s="1">
        <v>13.0</v>
      </c>
      <c r="E15" s="1">
        <v>13.0</v>
      </c>
      <c r="F15" s="39" t="s">
        <v>131</v>
      </c>
      <c r="G15" s="97">
        <v>150433.0</v>
      </c>
      <c r="H15" s="38">
        <v>50795.0</v>
      </c>
      <c r="K15" s="37"/>
    </row>
    <row r="16" ht="15.75" customHeight="1">
      <c r="A16" s="39" t="s">
        <v>132</v>
      </c>
      <c r="B16" s="1" t="s">
        <v>133</v>
      </c>
      <c r="C16" s="1">
        <v>14.0</v>
      </c>
      <c r="E16" s="1">
        <v>14.0</v>
      </c>
      <c r="F16" s="39" t="s">
        <v>134</v>
      </c>
      <c r="G16" s="97">
        <v>3554760.0</v>
      </c>
      <c r="H16" s="38">
        <v>50733.0</v>
      </c>
      <c r="K16" s="37"/>
    </row>
    <row r="17" ht="15.75" customHeight="1">
      <c r="A17" s="39" t="s">
        <v>135</v>
      </c>
      <c r="B17" s="1" t="s">
        <v>136</v>
      </c>
      <c r="C17" s="1">
        <v>15.0</v>
      </c>
      <c r="E17" s="1">
        <v>15.0</v>
      </c>
      <c r="F17" s="39" t="s">
        <v>137</v>
      </c>
      <c r="G17" s="97">
        <v>293566.0</v>
      </c>
      <c r="H17" s="38">
        <v>49283.0</v>
      </c>
      <c r="K17" s="37"/>
    </row>
    <row r="18" ht="15.75" customHeight="1">
      <c r="A18" s="39" t="s">
        <v>138</v>
      </c>
      <c r="B18" s="99" t="s">
        <v>117</v>
      </c>
      <c r="C18" s="1">
        <v>16.0</v>
      </c>
      <c r="E18" s="1">
        <v>16.0</v>
      </c>
      <c r="F18" s="39" t="s">
        <v>139</v>
      </c>
      <c r="G18" s="97">
        <v>5005000.0</v>
      </c>
      <c r="H18" s="38">
        <v>49271.0</v>
      </c>
      <c r="K18" s="37"/>
    </row>
    <row r="19" ht="15.75" customHeight="1">
      <c r="A19" s="39" t="s">
        <v>140</v>
      </c>
      <c r="B19" s="99" t="s">
        <v>98</v>
      </c>
      <c r="C19" s="1">
        <v>17.0</v>
      </c>
      <c r="E19" s="1">
        <v>17.0</v>
      </c>
      <c r="F19" s="39" t="s">
        <v>141</v>
      </c>
      <c r="G19" s="97">
        <v>726526.0</v>
      </c>
      <c r="H19" s="38">
        <v>49223.0</v>
      </c>
      <c r="K19" s="37"/>
    </row>
    <row r="20" ht="15.75" customHeight="1">
      <c r="A20" s="39" t="s">
        <v>7</v>
      </c>
      <c r="B20" s="99" t="s">
        <v>104</v>
      </c>
      <c r="C20" s="1">
        <v>18.0</v>
      </c>
      <c r="E20" s="1">
        <v>18.0</v>
      </c>
      <c r="F20" s="39" t="s">
        <v>142</v>
      </c>
      <c r="G20" s="97">
        <v>5456428.0</v>
      </c>
      <c r="H20" s="38">
        <v>49160.0</v>
      </c>
      <c r="K20" s="37"/>
    </row>
    <row r="21" ht="15.75" customHeight="1">
      <c r="A21" s="39" t="s">
        <v>10</v>
      </c>
      <c r="B21" s="1" t="s">
        <v>1</v>
      </c>
      <c r="C21" s="1">
        <v>19.0</v>
      </c>
      <c r="E21" s="1">
        <v>19.0</v>
      </c>
      <c r="F21" s="39" t="s">
        <v>143</v>
      </c>
      <c r="G21" s="97">
        <v>1249763.0</v>
      </c>
      <c r="H21" s="38">
        <v>48950.0</v>
      </c>
      <c r="K21" s="37"/>
    </row>
    <row r="22" ht="15.75" customHeight="1">
      <c r="A22" s="39" t="s">
        <v>144</v>
      </c>
      <c r="B22" s="1" t="s">
        <v>145</v>
      </c>
      <c r="C22" s="1">
        <v>20.0</v>
      </c>
      <c r="E22" s="1">
        <v>20.0</v>
      </c>
      <c r="F22" s="39" t="s">
        <v>146</v>
      </c>
      <c r="G22" s="97">
        <v>1187941.0</v>
      </c>
      <c r="H22" s="38">
        <v>48845.0</v>
      </c>
      <c r="K22" s="37"/>
    </row>
    <row r="23" ht="15.75" customHeight="1">
      <c r="A23" s="39" t="s">
        <v>147</v>
      </c>
      <c r="B23" s="99" t="s">
        <v>148</v>
      </c>
      <c r="C23" s="1">
        <v>21.0</v>
      </c>
      <c r="E23" s="1">
        <v>21.0</v>
      </c>
      <c r="F23" s="39" t="s">
        <v>149</v>
      </c>
      <c r="G23" s="97">
        <v>251494.0</v>
      </c>
      <c r="H23" s="38">
        <v>48655.0</v>
      </c>
      <c r="K23" s="37"/>
    </row>
    <row r="24" ht="15.75" customHeight="1">
      <c r="A24" s="39" t="s">
        <v>150</v>
      </c>
      <c r="B24" s="99" t="s">
        <v>151</v>
      </c>
      <c r="C24" s="1">
        <v>22.0</v>
      </c>
      <c r="E24" s="1">
        <v>22.0</v>
      </c>
      <c r="F24" s="39" t="s">
        <v>152</v>
      </c>
      <c r="G24" s="97">
        <v>1333914.0</v>
      </c>
      <c r="H24" s="38">
        <v>48594.0</v>
      </c>
      <c r="K24" s="37"/>
    </row>
    <row r="25" ht="15.75" customHeight="1">
      <c r="A25" s="39" t="s">
        <v>153</v>
      </c>
      <c r="B25" s="99" t="s">
        <v>98</v>
      </c>
      <c r="C25" s="1">
        <v>23.0</v>
      </c>
      <c r="E25" s="1">
        <v>23.0</v>
      </c>
      <c r="F25" s="39" t="s">
        <v>154</v>
      </c>
      <c r="G25" s="97">
        <v>401762.0</v>
      </c>
      <c r="H25" s="38">
        <v>48305.0</v>
      </c>
      <c r="K25" s="37"/>
    </row>
    <row r="26" ht="15.75" customHeight="1">
      <c r="A26" s="39" t="s">
        <v>5</v>
      </c>
      <c r="B26" s="1" t="s">
        <v>155</v>
      </c>
      <c r="C26" s="1">
        <v>24.0</v>
      </c>
      <c r="E26" s="1">
        <v>24.0</v>
      </c>
      <c r="F26" s="39" t="s">
        <v>156</v>
      </c>
      <c r="G26" s="97">
        <v>251377.0</v>
      </c>
      <c r="H26" s="38">
        <v>48289.0</v>
      </c>
      <c r="K26" s="37"/>
    </row>
    <row r="27" ht="15.75" customHeight="1">
      <c r="A27" s="39" t="s">
        <v>157</v>
      </c>
      <c r="B27" s="1" t="s">
        <v>104</v>
      </c>
      <c r="C27" s="1">
        <v>25.0</v>
      </c>
      <c r="E27" s="1">
        <v>25.0</v>
      </c>
      <c r="F27" s="39" t="s">
        <v>158</v>
      </c>
      <c r="G27" s="97">
        <v>6188463.0</v>
      </c>
      <c r="H27" s="38">
        <v>47528.0</v>
      </c>
    </row>
    <row r="28" ht="15.75" customHeight="1">
      <c r="A28" s="39" t="s">
        <v>159</v>
      </c>
      <c r="B28" s="1" t="s">
        <v>160</v>
      </c>
      <c r="C28" s="1">
        <v>26.0</v>
      </c>
      <c r="E28" s="1">
        <v>26.0</v>
      </c>
      <c r="F28" s="39" t="s">
        <v>161</v>
      </c>
      <c r="G28" s="97">
        <v>358365.0</v>
      </c>
      <c r="H28" s="38">
        <v>47438.0</v>
      </c>
    </row>
    <row r="29" ht="15.75" customHeight="1">
      <c r="A29" s="39" t="s">
        <v>162</v>
      </c>
      <c r="B29" s="1" t="s">
        <v>104</v>
      </c>
      <c r="C29" s="1">
        <v>27.0</v>
      </c>
      <c r="E29" s="1">
        <v>27.0</v>
      </c>
      <c r="F29" s="39" t="s">
        <v>163</v>
      </c>
      <c r="G29" s="97">
        <v>5221801.0</v>
      </c>
      <c r="H29" s="38">
        <v>47418.0</v>
      </c>
    </row>
    <row r="30" ht="15.75" customHeight="1">
      <c r="A30" s="39" t="s">
        <v>164</v>
      </c>
      <c r="B30" s="1" t="s">
        <v>104</v>
      </c>
      <c r="C30" s="1">
        <v>28.0</v>
      </c>
      <c r="E30" s="1">
        <v>28.0</v>
      </c>
      <c r="F30" s="39" t="s">
        <v>165</v>
      </c>
      <c r="G30" s="97">
        <v>2813833.0</v>
      </c>
      <c r="H30" s="38">
        <v>47067.0</v>
      </c>
    </row>
    <row r="31" ht="15.75" customHeight="1">
      <c r="A31" s="39" t="s">
        <v>6</v>
      </c>
      <c r="B31" s="1" t="s">
        <v>155</v>
      </c>
      <c r="C31" s="1">
        <v>29.0</v>
      </c>
      <c r="E31" s="1">
        <v>29.0</v>
      </c>
      <c r="F31" s="39" t="s">
        <v>166</v>
      </c>
      <c r="G31" s="97">
        <v>516929.0</v>
      </c>
      <c r="H31" s="38">
        <v>46844.0</v>
      </c>
    </row>
    <row r="32" ht="15.75" customHeight="1">
      <c r="A32" s="39" t="s">
        <v>86</v>
      </c>
      <c r="B32" s="1" t="s">
        <v>8</v>
      </c>
      <c r="C32" s="1">
        <v>30.0</v>
      </c>
      <c r="E32" s="1">
        <v>30.0</v>
      </c>
      <c r="F32" s="39" t="s">
        <v>167</v>
      </c>
      <c r="G32" s="97">
        <v>996512.0</v>
      </c>
      <c r="H32" s="38">
        <v>46800.0</v>
      </c>
    </row>
    <row r="33" ht="15.75" customHeight="1">
      <c r="B33" s="1"/>
      <c r="C33" s="1"/>
      <c r="E33" s="1">
        <v>31.0</v>
      </c>
      <c r="F33" s="39" t="s">
        <v>168</v>
      </c>
      <c r="G33" s="97">
        <v>169391.0</v>
      </c>
      <c r="H33" s="38">
        <v>46732.0</v>
      </c>
    </row>
    <row r="34" ht="15.75" customHeight="1">
      <c r="B34" s="1"/>
      <c r="C34" s="1"/>
      <c r="E34" s="1">
        <v>32.0</v>
      </c>
      <c r="F34" s="39" t="s">
        <v>169</v>
      </c>
      <c r="G34" s="97">
        <v>399347.0</v>
      </c>
      <c r="H34" s="38">
        <v>46677.0</v>
      </c>
    </row>
    <row r="35" ht="15.75" customHeight="1">
      <c r="B35" s="1"/>
      <c r="C35" s="1"/>
      <c r="E35" s="1">
        <v>33.0</v>
      </c>
      <c r="F35" s="39" t="s">
        <v>170</v>
      </c>
      <c r="G35" s="97">
        <v>456022.0</v>
      </c>
      <c r="H35" s="38">
        <v>46651.0</v>
      </c>
    </row>
    <row r="36" ht="15.75" customHeight="1">
      <c r="B36" s="1"/>
      <c r="C36" s="1"/>
      <c r="E36" s="1">
        <v>34.0</v>
      </c>
      <c r="F36" s="39" t="s">
        <v>171</v>
      </c>
      <c r="G36" s="97">
        <v>226778.0</v>
      </c>
      <c r="H36" s="38">
        <v>46447.0</v>
      </c>
    </row>
    <row r="37" ht="15.75" customHeight="1">
      <c r="B37" s="1"/>
      <c r="C37" s="1"/>
      <c r="E37" s="1">
        <v>35.0</v>
      </c>
      <c r="F37" s="39" t="s">
        <v>172</v>
      </c>
      <c r="G37" s="97">
        <v>112646.0</v>
      </c>
      <c r="H37" s="38">
        <v>46237.0</v>
      </c>
    </row>
    <row r="38" ht="15.75" customHeight="1">
      <c r="B38" s="1"/>
      <c r="C38" s="1"/>
      <c r="E38" s="1">
        <v>36.0</v>
      </c>
      <c r="F38" s="39" t="s">
        <v>173</v>
      </c>
      <c r="G38" s="97">
        <v>191701.0</v>
      </c>
      <c r="H38" s="38">
        <v>46206.0</v>
      </c>
    </row>
    <row r="39" ht="15.75" customHeight="1">
      <c r="B39" s="1"/>
      <c r="C39" s="1"/>
      <c r="E39" s="1">
        <v>37.0</v>
      </c>
      <c r="F39" s="39" t="s">
        <v>174</v>
      </c>
      <c r="G39" s="97">
        <v>1776062.0</v>
      </c>
      <c r="H39" s="38">
        <v>46193.0</v>
      </c>
    </row>
    <row r="40" ht="15.75" customHeight="1">
      <c r="B40" s="1"/>
      <c r="C40" s="1"/>
      <c r="E40" s="1">
        <v>38.0</v>
      </c>
      <c r="F40" s="39" t="s">
        <v>175</v>
      </c>
      <c r="G40" s="97">
        <v>1689572.0</v>
      </c>
      <c r="H40" s="38">
        <v>46132.0</v>
      </c>
    </row>
    <row r="41" ht="15.75" customHeight="1">
      <c r="B41" s="1"/>
      <c r="C41" s="1"/>
      <c r="E41" s="1">
        <v>39.0</v>
      </c>
      <c r="F41" s="39" t="s">
        <v>176</v>
      </c>
      <c r="G41" s="97">
        <v>1499293.0</v>
      </c>
      <c r="H41" s="38">
        <v>46119.0</v>
      </c>
    </row>
    <row r="42" ht="15.75" customHeight="1">
      <c r="B42" s="1"/>
      <c r="C42" s="1"/>
      <c r="E42" s="1">
        <v>40.0</v>
      </c>
      <c r="F42" s="39" t="s">
        <v>177</v>
      </c>
      <c r="G42" s="97">
        <v>1088514.0</v>
      </c>
      <c r="H42" s="38">
        <v>46116.0</v>
      </c>
    </row>
    <row r="43" ht="15.75" customHeight="1">
      <c r="B43" s="1"/>
      <c r="C43" s="1"/>
      <c r="E43" s="1">
        <v>41.0</v>
      </c>
      <c r="F43" s="39" t="s">
        <v>178</v>
      </c>
      <c r="G43" s="97">
        <v>1796857.0</v>
      </c>
      <c r="H43" s="38">
        <v>46106.0</v>
      </c>
    </row>
    <row r="44" ht="15.75" customHeight="1">
      <c r="B44" s="1"/>
      <c r="C44" s="1"/>
      <c r="E44" s="1">
        <v>42.0</v>
      </c>
      <c r="F44" s="39" t="s">
        <v>179</v>
      </c>
      <c r="G44" s="97">
        <v>2265223.0</v>
      </c>
      <c r="H44" s="38">
        <v>46090.0</v>
      </c>
    </row>
    <row r="45" ht="15.75" customHeight="1">
      <c r="B45" s="1"/>
      <c r="C45" s="1"/>
      <c r="E45" s="1">
        <v>43.0</v>
      </c>
      <c r="F45" s="39" t="s">
        <v>180</v>
      </c>
      <c r="G45" s="97">
        <v>162591.0</v>
      </c>
      <c r="H45" s="38">
        <v>46034.0</v>
      </c>
    </row>
    <row r="46" ht="15.75" customHeight="1">
      <c r="B46" s="1"/>
      <c r="C46" s="1"/>
      <c r="E46" s="1">
        <v>44.0</v>
      </c>
      <c r="F46" s="39" t="s">
        <v>181</v>
      </c>
      <c r="G46" s="97">
        <v>1.6373645E7</v>
      </c>
      <c r="H46" s="38">
        <v>45903.0</v>
      </c>
    </row>
    <row r="47" ht="15.75" customHeight="1">
      <c r="B47" s="1"/>
      <c r="C47" s="1"/>
      <c r="E47" s="1">
        <v>45.0</v>
      </c>
      <c r="F47" s="39" t="s">
        <v>182</v>
      </c>
      <c r="G47" s="97">
        <v>368536.0</v>
      </c>
      <c r="H47" s="38">
        <v>45833.0</v>
      </c>
    </row>
    <row r="48" ht="15.75" customHeight="1">
      <c r="B48" s="1"/>
      <c r="C48" s="1"/>
      <c r="E48" s="1">
        <v>46.0</v>
      </c>
      <c r="F48" s="39" t="s">
        <v>183</v>
      </c>
      <c r="G48" s="97">
        <v>147635.0</v>
      </c>
      <c r="H48" s="38">
        <v>45822.0</v>
      </c>
    </row>
    <row r="49" ht="15.75" customHeight="1">
      <c r="B49" s="1"/>
      <c r="C49" s="1"/>
      <c r="E49" s="1">
        <v>47.0</v>
      </c>
      <c r="F49" s="39" t="s">
        <v>184</v>
      </c>
      <c r="G49" s="97">
        <v>339486.0</v>
      </c>
      <c r="H49" s="38">
        <v>45815.0</v>
      </c>
    </row>
    <row r="50" ht="15.75" customHeight="1">
      <c r="B50" s="1"/>
      <c r="C50" s="1"/>
      <c r="E50" s="1">
        <v>48.0</v>
      </c>
      <c r="F50" s="39" t="s">
        <v>185</v>
      </c>
      <c r="G50" s="97">
        <v>1607486.0</v>
      </c>
      <c r="H50" s="38">
        <v>45548.0</v>
      </c>
    </row>
    <row r="51" ht="15.75" customHeight="1">
      <c r="B51" s="1"/>
      <c r="C51" s="1"/>
      <c r="E51" s="1">
        <v>49.0</v>
      </c>
      <c r="F51" s="39" t="s">
        <v>186</v>
      </c>
      <c r="G51" s="97">
        <v>152307.0</v>
      </c>
      <c r="H51" s="38">
        <v>45517.0</v>
      </c>
    </row>
    <row r="52" ht="15.75" customHeight="1">
      <c r="B52" s="1"/>
      <c r="C52" s="1"/>
      <c r="E52" s="1">
        <v>50.0</v>
      </c>
      <c r="F52" s="39" t="s">
        <v>187</v>
      </c>
      <c r="G52" s="97">
        <v>470658.0</v>
      </c>
      <c r="H52" s="38">
        <v>45507.0</v>
      </c>
    </row>
    <row r="53" ht="15.75" customHeight="1">
      <c r="B53" s="1"/>
      <c r="C53" s="1"/>
      <c r="E53" s="1">
        <v>51.0</v>
      </c>
      <c r="F53" s="39" t="s">
        <v>188</v>
      </c>
      <c r="G53" s="97">
        <v>381751.0</v>
      </c>
      <c r="H53" s="38">
        <v>45268.0</v>
      </c>
    </row>
    <row r="54" ht="15.75" customHeight="1">
      <c r="B54" s="1"/>
      <c r="C54" s="1"/>
      <c r="E54" s="1">
        <v>52.0</v>
      </c>
      <c r="F54" s="39" t="s">
        <v>189</v>
      </c>
      <c r="G54" s="97">
        <v>125834.0</v>
      </c>
      <c r="H54" s="38">
        <v>45165.0</v>
      </c>
    </row>
    <row r="55" ht="15.75" customHeight="1">
      <c r="B55" s="1"/>
      <c r="C55" s="1"/>
      <c r="E55" s="1">
        <v>53.0</v>
      </c>
      <c r="F55" s="39" t="s">
        <v>190</v>
      </c>
      <c r="G55" s="97">
        <v>1131184.0</v>
      </c>
      <c r="H55" s="38">
        <v>45062.0</v>
      </c>
    </row>
    <row r="56" ht="15.75" customHeight="1">
      <c r="B56" s="1"/>
      <c r="C56" s="1"/>
      <c r="E56" s="1">
        <v>54.0</v>
      </c>
      <c r="F56" s="39" t="s">
        <v>191</v>
      </c>
      <c r="G56" s="97">
        <v>371236.0</v>
      </c>
      <c r="H56" s="38">
        <v>44988.0</v>
      </c>
    </row>
    <row r="57" ht="15.75" customHeight="1">
      <c r="B57" s="1"/>
      <c r="C57" s="1"/>
      <c r="E57" s="1">
        <v>55.0</v>
      </c>
      <c r="F57" s="39" t="s">
        <v>192</v>
      </c>
      <c r="G57" s="97">
        <v>716998.0</v>
      </c>
      <c r="H57" s="38">
        <v>44981.0</v>
      </c>
    </row>
    <row r="58" ht="15.75" customHeight="1">
      <c r="B58" s="1"/>
      <c r="C58" s="1"/>
      <c r="E58" s="1">
        <v>56.0</v>
      </c>
      <c r="F58" s="39" t="s">
        <v>193</v>
      </c>
      <c r="G58" s="97">
        <v>1979202.0</v>
      </c>
      <c r="H58" s="38">
        <v>44914.0</v>
      </c>
    </row>
    <row r="59" ht="15.75" customHeight="1">
      <c r="B59" s="1"/>
      <c r="C59" s="1"/>
      <c r="E59" s="1">
        <v>57.0</v>
      </c>
      <c r="F59" s="39" t="s">
        <v>194</v>
      </c>
      <c r="G59" s="97">
        <v>191822.0</v>
      </c>
      <c r="H59" s="38">
        <v>44886.0</v>
      </c>
    </row>
    <row r="60" ht="15.75" customHeight="1">
      <c r="B60" s="1"/>
      <c r="C60" s="1"/>
      <c r="E60" s="1">
        <v>58.0</v>
      </c>
      <c r="F60" s="39" t="s">
        <v>195</v>
      </c>
      <c r="G60" s="97">
        <v>1540157.0</v>
      </c>
      <c r="H60" s="38">
        <v>44782.0</v>
      </c>
    </row>
    <row r="61" ht="15.75" customHeight="1">
      <c r="B61" s="1"/>
      <c r="C61" s="1"/>
      <c r="E61" s="1">
        <v>59.0</v>
      </c>
      <c r="F61" s="39" t="s">
        <v>196</v>
      </c>
      <c r="G61" s="97">
        <v>4669571.0</v>
      </c>
      <c r="H61" s="38">
        <v>44761.0</v>
      </c>
    </row>
    <row r="62" ht="15.75" customHeight="1">
      <c r="B62" s="1"/>
      <c r="C62" s="1"/>
      <c r="E62" s="1">
        <v>60.0</v>
      </c>
      <c r="F62" s="39" t="s">
        <v>197</v>
      </c>
      <c r="G62" s="97">
        <v>3251876.0</v>
      </c>
      <c r="H62" s="38">
        <v>44752.0</v>
      </c>
    </row>
    <row r="63" ht="15.75" customHeight="1">
      <c r="B63" s="1"/>
      <c r="C63" s="1"/>
      <c r="E63" s="1">
        <v>61.0</v>
      </c>
      <c r="F63" s="39" t="s">
        <v>198</v>
      </c>
      <c r="G63" s="97">
        <v>373638.0</v>
      </c>
      <c r="H63" s="38">
        <v>44714.0</v>
      </c>
    </row>
    <row r="64" ht="15.75" customHeight="1">
      <c r="B64" s="1"/>
      <c r="C64" s="1"/>
      <c r="E64" s="1">
        <v>62.0</v>
      </c>
      <c r="F64" s="39" t="s">
        <v>199</v>
      </c>
      <c r="G64" s="97">
        <v>243544.0</v>
      </c>
      <c r="H64" s="38">
        <v>44707.0</v>
      </c>
    </row>
    <row r="65" ht="15.75" customHeight="1">
      <c r="B65" s="1"/>
      <c r="C65" s="1"/>
      <c r="E65" s="1">
        <v>63.0</v>
      </c>
      <c r="F65" s="39" t="s">
        <v>200</v>
      </c>
      <c r="G65" s="97">
        <v>101541.0</v>
      </c>
      <c r="H65" s="38">
        <v>44531.0</v>
      </c>
    </row>
    <row r="66" ht="15.75" customHeight="1">
      <c r="B66" s="1"/>
      <c r="C66" s="1"/>
      <c r="E66" s="1">
        <v>64.0</v>
      </c>
      <c r="F66" s="39" t="s">
        <v>201</v>
      </c>
      <c r="G66" s="97">
        <v>182791.0</v>
      </c>
      <c r="H66" s="38">
        <v>44478.0</v>
      </c>
    </row>
    <row r="67" ht="15.75" customHeight="1">
      <c r="B67" s="1"/>
      <c r="C67" s="1"/>
      <c r="E67" s="1">
        <v>65.0</v>
      </c>
      <c r="F67" s="39" t="s">
        <v>202</v>
      </c>
      <c r="G67" s="97">
        <v>447728.0</v>
      </c>
      <c r="H67" s="38">
        <v>44441.0</v>
      </c>
    </row>
    <row r="68" ht="15.75" customHeight="1">
      <c r="B68" s="1"/>
      <c r="C68" s="1"/>
      <c r="E68" s="1">
        <v>66.0</v>
      </c>
      <c r="F68" s="39" t="s">
        <v>203</v>
      </c>
      <c r="G68" s="97">
        <v>2603607.0</v>
      </c>
      <c r="H68" s="38">
        <v>44437.0</v>
      </c>
    </row>
    <row r="69" ht="15.75" customHeight="1">
      <c r="B69" s="1"/>
      <c r="C69" s="1"/>
      <c r="E69" s="1">
        <v>67.0</v>
      </c>
      <c r="F69" s="39" t="s">
        <v>204</v>
      </c>
      <c r="G69" s="97">
        <v>159576.0</v>
      </c>
      <c r="H69" s="38">
        <v>44356.0</v>
      </c>
    </row>
    <row r="70" ht="15.75" customHeight="1">
      <c r="B70" s="1"/>
      <c r="C70" s="1"/>
      <c r="E70" s="1">
        <v>68.0</v>
      </c>
      <c r="F70" s="39" t="s">
        <v>205</v>
      </c>
      <c r="G70" s="97">
        <v>1231311.0</v>
      </c>
      <c r="H70" s="38">
        <v>44223.0</v>
      </c>
    </row>
    <row r="71" ht="15.75" customHeight="1">
      <c r="B71" s="1"/>
      <c r="C71" s="1"/>
      <c r="E71" s="1">
        <v>69.0</v>
      </c>
      <c r="F71" s="39" t="s">
        <v>206</v>
      </c>
      <c r="G71" s="97">
        <v>1098201.0</v>
      </c>
      <c r="H71" s="38">
        <v>43955.0</v>
      </c>
    </row>
    <row r="72" ht="15.75" customHeight="1">
      <c r="B72" s="1"/>
      <c r="C72" s="1"/>
      <c r="E72" s="1">
        <v>70.0</v>
      </c>
      <c r="F72" s="39" t="s">
        <v>207</v>
      </c>
      <c r="G72" s="97">
        <v>172412.0</v>
      </c>
      <c r="H72" s="38">
        <v>43387.0</v>
      </c>
    </row>
    <row r="73" ht="15.75" customHeight="1">
      <c r="B73" s="1"/>
      <c r="C73" s="1"/>
      <c r="E73" s="1">
        <v>71.0</v>
      </c>
      <c r="F73" s="39" t="s">
        <v>208</v>
      </c>
      <c r="G73" s="97">
        <v>875583.0</v>
      </c>
      <c r="H73" s="38">
        <v>43250.0</v>
      </c>
    </row>
    <row r="74" ht="15.75" customHeight="1">
      <c r="B74" s="1"/>
      <c r="C74" s="1"/>
      <c r="E74" s="1">
        <v>72.0</v>
      </c>
      <c r="F74" s="39" t="s">
        <v>209</v>
      </c>
      <c r="G74" s="97">
        <v>201437.0</v>
      </c>
      <c r="H74" s="38">
        <v>43180.0</v>
      </c>
    </row>
    <row r="75" ht="15.75" customHeight="1">
      <c r="B75" s="1"/>
      <c r="C75" s="1"/>
      <c r="E75" s="1">
        <v>73.0</v>
      </c>
      <c r="F75" s="39" t="s">
        <v>210</v>
      </c>
      <c r="G75" s="97">
        <v>158422.0</v>
      </c>
      <c r="H75" s="38">
        <v>43171.0</v>
      </c>
    </row>
    <row r="76" ht="15.75" customHeight="1">
      <c r="B76" s="1"/>
      <c r="C76" s="1"/>
      <c r="E76" s="1">
        <v>74.0</v>
      </c>
      <c r="F76" s="39" t="s">
        <v>211</v>
      </c>
      <c r="G76" s="97">
        <v>342376.0</v>
      </c>
      <c r="H76" s="38">
        <v>43104.0</v>
      </c>
    </row>
    <row r="77" ht="15.75" customHeight="1">
      <c r="B77" s="1"/>
      <c r="C77" s="1"/>
      <c r="E77" s="1">
        <v>75.0</v>
      </c>
      <c r="F77" s="39" t="s">
        <v>212</v>
      </c>
      <c r="G77" s="97">
        <v>637958.0</v>
      </c>
      <c r="H77" s="38">
        <v>43098.0</v>
      </c>
    </row>
    <row r="78" ht="15.75" customHeight="1">
      <c r="B78" s="1"/>
      <c r="C78" s="1"/>
      <c r="E78" s="1">
        <v>76.0</v>
      </c>
      <c r="F78" s="39" t="s">
        <v>213</v>
      </c>
      <c r="G78" s="97">
        <v>629401.0</v>
      </c>
      <c r="H78" s="38">
        <v>43022.0</v>
      </c>
    </row>
    <row r="79" ht="15.75" customHeight="1">
      <c r="B79" s="1"/>
      <c r="C79" s="1"/>
      <c r="E79" s="1">
        <v>77.0</v>
      </c>
      <c r="F79" s="39" t="s">
        <v>214</v>
      </c>
      <c r="G79" s="97">
        <v>347387.0</v>
      </c>
      <c r="H79" s="38">
        <v>42986.0</v>
      </c>
    </row>
    <row r="80" ht="15.75" customHeight="1">
      <c r="B80" s="1"/>
      <c r="C80" s="1"/>
      <c r="E80" s="1">
        <v>78.0</v>
      </c>
      <c r="F80" s="39" t="s">
        <v>215</v>
      </c>
      <c r="G80" s="97">
        <v>502141.0</v>
      </c>
      <c r="H80" s="38">
        <v>42817.0</v>
      </c>
    </row>
    <row r="81" ht="15.75" customHeight="1">
      <c r="B81" s="1"/>
      <c r="C81" s="1"/>
      <c r="E81" s="1">
        <v>79.0</v>
      </c>
      <c r="F81" s="39" t="s">
        <v>216</v>
      </c>
      <c r="G81" s="97">
        <v>545220.0</v>
      </c>
      <c r="H81" s="38">
        <v>42651.0</v>
      </c>
    </row>
    <row r="82" ht="15.75" customHeight="1">
      <c r="B82" s="1"/>
      <c r="C82" s="1"/>
      <c r="E82" s="1">
        <v>80.0</v>
      </c>
      <c r="F82" s="39" t="s">
        <v>217</v>
      </c>
      <c r="G82" s="97">
        <v>432345.0</v>
      </c>
      <c r="H82" s="38">
        <v>42570.0</v>
      </c>
    </row>
    <row r="83" ht="15.75" customHeight="1">
      <c r="B83" s="1"/>
      <c r="C83" s="1"/>
      <c r="E83" s="1">
        <v>81.0</v>
      </c>
      <c r="F83" s="39" t="s">
        <v>218</v>
      </c>
      <c r="G83" s="97">
        <v>1563282.0</v>
      </c>
      <c r="H83" s="38">
        <v>42468.0</v>
      </c>
    </row>
    <row r="84" ht="15.75" customHeight="1">
      <c r="B84" s="1"/>
      <c r="C84" s="1"/>
      <c r="E84" s="1">
        <v>82.0</v>
      </c>
      <c r="F84" s="39" t="s">
        <v>219</v>
      </c>
      <c r="G84" s="97">
        <v>1569541.0</v>
      </c>
      <c r="H84" s="38">
        <v>42448.0</v>
      </c>
    </row>
    <row r="85" ht="15.75" customHeight="1">
      <c r="B85" s="1"/>
      <c r="C85" s="1"/>
      <c r="E85" s="1">
        <v>83.0</v>
      </c>
      <c r="F85" s="39" t="s">
        <v>220</v>
      </c>
      <c r="G85" s="97">
        <v>1100491.0</v>
      </c>
      <c r="H85" s="38">
        <v>42439.0</v>
      </c>
    </row>
    <row r="86" ht="15.75" customHeight="1">
      <c r="B86" s="1"/>
      <c r="C86" s="1"/>
      <c r="E86" s="1">
        <v>84.0</v>
      </c>
      <c r="F86" s="39" t="s">
        <v>221</v>
      </c>
      <c r="G86" s="97">
        <v>246681.0</v>
      </c>
      <c r="H86" s="38">
        <v>42428.0</v>
      </c>
    </row>
    <row r="87" ht="15.75" customHeight="1">
      <c r="B87" s="1"/>
      <c r="C87" s="1"/>
      <c r="E87" s="1">
        <v>85.0</v>
      </c>
      <c r="F87" s="39" t="s">
        <v>222</v>
      </c>
      <c r="G87" s="97">
        <v>167392.0</v>
      </c>
      <c r="H87" s="38">
        <v>42321.0</v>
      </c>
    </row>
    <row r="88" ht="15.75" customHeight="1">
      <c r="B88" s="1"/>
      <c r="C88" s="1"/>
      <c r="E88" s="1">
        <v>86.0</v>
      </c>
      <c r="F88" s="39" t="s">
        <v>223</v>
      </c>
      <c r="G88" s="97">
        <v>2945831.0</v>
      </c>
      <c r="H88" s="38">
        <v>42215.0</v>
      </c>
    </row>
    <row r="89" ht="15.75" customHeight="1">
      <c r="B89" s="1"/>
      <c r="C89" s="1"/>
      <c r="E89" s="1">
        <v>87.0</v>
      </c>
      <c r="F89" s="39" t="s">
        <v>224</v>
      </c>
      <c r="G89" s="97">
        <v>78153.0</v>
      </c>
      <c r="H89" s="38">
        <v>41897.0</v>
      </c>
    </row>
    <row r="90" ht="15.75" customHeight="1">
      <c r="B90" s="1"/>
      <c r="C90" s="1"/>
      <c r="E90" s="1">
        <v>88.0</v>
      </c>
      <c r="F90" s="39" t="s">
        <v>225</v>
      </c>
      <c r="G90" s="97">
        <v>1644561.0</v>
      </c>
      <c r="H90" s="38">
        <v>41871.0</v>
      </c>
    </row>
    <row r="91" ht="15.75" customHeight="1">
      <c r="B91" s="1"/>
      <c r="C91" s="1"/>
      <c r="E91" s="1">
        <v>89.0</v>
      </c>
      <c r="F91" s="39" t="s">
        <v>226</v>
      </c>
      <c r="G91" s="97">
        <v>250291.0</v>
      </c>
      <c r="H91" s="38">
        <v>41850.0</v>
      </c>
    </row>
    <row r="92" ht="15.75" customHeight="1">
      <c r="B92" s="1"/>
      <c r="C92" s="1"/>
      <c r="E92" s="1">
        <v>90.0</v>
      </c>
      <c r="F92" s="39" t="s">
        <v>227</v>
      </c>
      <c r="G92" s="97">
        <v>1188613.0</v>
      </c>
      <c r="H92" s="38">
        <v>41748.0</v>
      </c>
    </row>
    <row r="93" ht="15.75" customHeight="1">
      <c r="B93" s="1"/>
      <c r="C93" s="1"/>
      <c r="E93" s="1">
        <v>91.0</v>
      </c>
      <c r="F93" s="39" t="s">
        <v>228</v>
      </c>
      <c r="G93" s="97">
        <v>536691.0</v>
      </c>
      <c r="H93" s="38">
        <v>41677.0</v>
      </c>
    </row>
    <row r="94" ht="15.75" customHeight="1">
      <c r="B94" s="1"/>
      <c r="C94" s="1"/>
      <c r="E94" s="1">
        <v>92.0</v>
      </c>
      <c r="F94" s="39" t="s">
        <v>229</v>
      </c>
      <c r="G94" s="97">
        <v>950558.0</v>
      </c>
      <c r="H94" s="38">
        <v>41550.0</v>
      </c>
    </row>
    <row r="95" ht="15.75" customHeight="1">
      <c r="B95" s="1"/>
      <c r="C95" s="1"/>
      <c r="E95" s="1">
        <v>93.0</v>
      </c>
      <c r="F95" s="39" t="s">
        <v>230</v>
      </c>
      <c r="G95" s="97">
        <v>170498.0</v>
      </c>
      <c r="H95" s="38">
        <v>41474.0</v>
      </c>
    </row>
    <row r="96" ht="15.75" customHeight="1">
      <c r="B96" s="1"/>
      <c r="C96" s="1"/>
      <c r="E96" s="1">
        <v>94.0</v>
      </c>
      <c r="F96" s="39" t="s">
        <v>231</v>
      </c>
      <c r="G96" s="97">
        <v>563598.0</v>
      </c>
      <c r="H96" s="38">
        <v>41282.0</v>
      </c>
    </row>
    <row r="97" ht="15.75" customHeight="1">
      <c r="B97" s="1"/>
      <c r="C97" s="1"/>
      <c r="E97" s="1">
        <v>95.0</v>
      </c>
      <c r="F97" s="39" t="s">
        <v>232</v>
      </c>
      <c r="G97" s="97">
        <v>169871.0</v>
      </c>
      <c r="H97" s="38">
        <v>40988.0</v>
      </c>
    </row>
    <row r="98" ht="15.75" customHeight="1">
      <c r="B98" s="1"/>
      <c r="C98" s="1"/>
      <c r="E98" s="1">
        <v>96.0</v>
      </c>
      <c r="F98" s="39" t="s">
        <v>233</v>
      </c>
      <c r="G98" s="97">
        <v>126697.0</v>
      </c>
      <c r="H98" s="38">
        <v>40950.0</v>
      </c>
    </row>
    <row r="99" ht="15.75" customHeight="1">
      <c r="B99" s="1"/>
      <c r="C99" s="1"/>
      <c r="E99" s="1">
        <v>97.0</v>
      </c>
      <c r="F99" s="39" t="s">
        <v>234</v>
      </c>
      <c r="G99" s="97">
        <v>1251509.0</v>
      </c>
      <c r="H99" s="38">
        <v>40913.0</v>
      </c>
    </row>
    <row r="100" ht="15.75" customHeight="1">
      <c r="B100" s="1"/>
      <c r="C100" s="1"/>
      <c r="E100" s="1">
        <v>98.0</v>
      </c>
      <c r="F100" s="39" t="s">
        <v>235</v>
      </c>
      <c r="G100" s="97">
        <v>1025598.0</v>
      </c>
      <c r="H100" s="38">
        <v>40821.0</v>
      </c>
    </row>
    <row r="101" ht="15.75" customHeight="1">
      <c r="B101" s="1"/>
      <c r="C101" s="1"/>
      <c r="E101" s="1">
        <v>99.0</v>
      </c>
      <c r="F101" s="39" t="s">
        <v>236</v>
      </c>
      <c r="G101" s="97">
        <v>591960.0</v>
      </c>
      <c r="H101" s="38">
        <v>40740.0</v>
      </c>
    </row>
    <row r="102" ht="15.75" customHeight="1">
      <c r="B102" s="1"/>
      <c r="C102" s="1"/>
      <c r="E102" s="1">
        <v>100.0</v>
      </c>
      <c r="F102" s="39" t="s">
        <v>237</v>
      </c>
      <c r="G102" s="97">
        <v>452851.0</v>
      </c>
      <c r="H102" s="38">
        <v>40710.0</v>
      </c>
    </row>
    <row r="103" ht="15.75" customHeight="1">
      <c r="B103" s="1"/>
      <c r="C103" s="1"/>
      <c r="E103" s="1">
        <v>101.0</v>
      </c>
      <c r="F103" s="39" t="s">
        <v>238</v>
      </c>
      <c r="G103" s="97">
        <v>589959.0</v>
      </c>
      <c r="H103" s="38">
        <v>40649.0</v>
      </c>
    </row>
    <row r="104" ht="15.75" customHeight="1">
      <c r="B104" s="1"/>
      <c r="C104" s="1"/>
      <c r="E104" s="1">
        <v>102.0</v>
      </c>
      <c r="F104" s="39" t="s">
        <v>239</v>
      </c>
      <c r="G104" s="97">
        <v>359062.0</v>
      </c>
      <c r="H104" s="38">
        <v>40621.0</v>
      </c>
    </row>
    <row r="105" ht="15.75" customHeight="1">
      <c r="B105" s="1"/>
      <c r="C105" s="1"/>
      <c r="E105" s="1">
        <v>103.0</v>
      </c>
      <c r="F105" s="39" t="s">
        <v>240</v>
      </c>
      <c r="G105" s="97">
        <v>265559.0</v>
      </c>
      <c r="H105" s="38">
        <v>40420.0</v>
      </c>
    </row>
    <row r="106" ht="15.75" customHeight="1">
      <c r="B106" s="1"/>
      <c r="C106" s="1"/>
      <c r="E106" s="1">
        <v>104.0</v>
      </c>
      <c r="F106" s="39" t="s">
        <v>241</v>
      </c>
      <c r="G106" s="97">
        <v>440888.0</v>
      </c>
      <c r="H106" s="38">
        <v>40319.0</v>
      </c>
    </row>
    <row r="107" ht="15.75" customHeight="1">
      <c r="B107" s="1"/>
      <c r="C107" s="1"/>
      <c r="E107" s="1">
        <v>105.0</v>
      </c>
      <c r="F107" s="39" t="s">
        <v>242</v>
      </c>
      <c r="G107" s="97">
        <v>1135614.0</v>
      </c>
      <c r="H107" s="38">
        <v>40201.0</v>
      </c>
    </row>
    <row r="108" ht="15.75" customHeight="1">
      <c r="B108" s="1"/>
      <c r="C108" s="1"/>
      <c r="E108" s="1">
        <v>106.0</v>
      </c>
      <c r="F108" s="39" t="s">
        <v>243</v>
      </c>
      <c r="G108" s="97">
        <v>94719.0</v>
      </c>
      <c r="H108" s="38">
        <v>40148.0</v>
      </c>
    </row>
    <row r="109" ht="15.75" customHeight="1">
      <c r="B109" s="1"/>
      <c r="C109" s="1"/>
      <c r="E109" s="1">
        <v>107.0</v>
      </c>
      <c r="F109" s="39" t="s">
        <v>244</v>
      </c>
      <c r="G109" s="97">
        <v>446997.0</v>
      </c>
      <c r="H109" s="38">
        <v>40101.0</v>
      </c>
    </row>
    <row r="110" ht="15.75" customHeight="1">
      <c r="B110" s="1"/>
      <c r="C110" s="1"/>
      <c r="E110" s="1">
        <v>108.0</v>
      </c>
      <c r="F110" s="39" t="s">
        <v>245</v>
      </c>
      <c r="G110" s="97">
        <v>476230.0</v>
      </c>
      <c r="H110" s="38">
        <v>40099.0</v>
      </c>
    </row>
    <row r="111" ht="15.75" customHeight="1">
      <c r="B111" s="1"/>
      <c r="C111" s="1"/>
      <c r="E111" s="1">
        <v>109.0</v>
      </c>
      <c r="F111" s="39" t="s">
        <v>246</v>
      </c>
      <c r="G111" s="97">
        <v>111006.0</v>
      </c>
      <c r="H111" s="38">
        <v>40060.0</v>
      </c>
    </row>
    <row r="112" ht="15.75" customHeight="1">
      <c r="B112" s="1"/>
      <c r="C112" s="1"/>
      <c r="E112" s="1">
        <v>110.0</v>
      </c>
      <c r="F112" s="39" t="s">
        <v>247</v>
      </c>
      <c r="G112" s="97">
        <v>166814.0</v>
      </c>
      <c r="H112" s="38">
        <v>40005.0</v>
      </c>
    </row>
    <row r="113" ht="15.75" customHeight="1">
      <c r="B113" s="1"/>
      <c r="C113" s="1"/>
      <c r="E113" s="1">
        <v>111.0</v>
      </c>
      <c r="F113" s="39" t="s">
        <v>248</v>
      </c>
      <c r="G113" s="97">
        <v>403070.0</v>
      </c>
      <c r="H113" s="38">
        <v>39909.0</v>
      </c>
    </row>
    <row r="114" ht="15.75" customHeight="1">
      <c r="B114" s="1"/>
      <c r="C114" s="1"/>
      <c r="E114" s="1">
        <v>112.0</v>
      </c>
      <c r="F114" s="39" t="s">
        <v>249</v>
      </c>
      <c r="G114" s="97">
        <v>618203.0</v>
      </c>
      <c r="H114" s="38">
        <v>39902.0</v>
      </c>
    </row>
    <row r="115" ht="15.75" customHeight="1">
      <c r="B115" s="1"/>
      <c r="C115" s="1"/>
      <c r="E115" s="1">
        <v>113.0</v>
      </c>
      <c r="F115" s="39" t="s">
        <v>250</v>
      </c>
      <c r="G115" s="97">
        <v>732117.0</v>
      </c>
      <c r="H115" s="38">
        <v>39750.0</v>
      </c>
    </row>
    <row r="116" ht="15.75" customHeight="1">
      <c r="B116" s="1"/>
      <c r="C116" s="1"/>
      <c r="E116" s="1">
        <v>114.0</v>
      </c>
      <c r="F116" s="39" t="s">
        <v>251</v>
      </c>
      <c r="G116" s="97">
        <v>126838.0</v>
      </c>
      <c r="H116" s="38">
        <v>39692.0</v>
      </c>
    </row>
    <row r="117" ht="15.75" customHeight="1">
      <c r="B117" s="1"/>
      <c r="C117" s="1"/>
      <c r="E117" s="1">
        <v>115.0</v>
      </c>
      <c r="F117" s="39" t="s">
        <v>252</v>
      </c>
      <c r="G117" s="97">
        <v>293000.0</v>
      </c>
      <c r="H117" s="38">
        <v>39622.0</v>
      </c>
    </row>
    <row r="118" ht="15.75" customHeight="1">
      <c r="B118" s="1"/>
      <c r="C118" s="1"/>
      <c r="E118" s="1">
        <v>116.0</v>
      </c>
      <c r="F118" s="39" t="s">
        <v>253</v>
      </c>
      <c r="G118" s="97">
        <v>81607.0</v>
      </c>
      <c r="H118" s="38">
        <v>39607.0</v>
      </c>
    </row>
    <row r="119" ht="15.75" customHeight="1">
      <c r="B119" s="1"/>
      <c r="C119" s="1"/>
      <c r="E119" s="1">
        <v>117.0</v>
      </c>
      <c r="F119" s="39" t="s">
        <v>254</v>
      </c>
      <c r="G119" s="97">
        <v>89143.0</v>
      </c>
      <c r="H119" s="38">
        <v>39582.0</v>
      </c>
    </row>
    <row r="120" ht="15.75" customHeight="1">
      <c r="B120" s="1"/>
      <c r="C120" s="1"/>
      <c r="E120" s="1">
        <v>118.0</v>
      </c>
      <c r="F120" s="39" t="s">
        <v>255</v>
      </c>
      <c r="G120" s="97">
        <v>549033.0</v>
      </c>
      <c r="H120" s="38">
        <v>39491.0</v>
      </c>
    </row>
    <row r="121" ht="15.75" customHeight="1">
      <c r="B121" s="1"/>
      <c r="C121" s="1"/>
      <c r="E121" s="1">
        <v>119.0</v>
      </c>
      <c r="F121" s="39" t="s">
        <v>256</v>
      </c>
      <c r="G121" s="97">
        <v>406934.0</v>
      </c>
      <c r="H121" s="38">
        <v>39457.0</v>
      </c>
    </row>
    <row r="122" ht="15.75" customHeight="1">
      <c r="B122" s="1"/>
      <c r="C122" s="1"/>
      <c r="E122" s="1">
        <v>120.0</v>
      </c>
      <c r="F122" s="39" t="s">
        <v>257</v>
      </c>
      <c r="G122" s="97">
        <v>148337.0</v>
      </c>
      <c r="H122" s="38">
        <v>39372.0</v>
      </c>
    </row>
    <row r="123" ht="15.75" customHeight="1">
      <c r="B123" s="1"/>
      <c r="C123" s="1"/>
      <c r="E123" s="1">
        <v>121.0</v>
      </c>
      <c r="F123" s="39" t="s">
        <v>258</v>
      </c>
      <c r="G123" s="97">
        <v>479198.0</v>
      </c>
      <c r="H123" s="38">
        <v>39357.0</v>
      </c>
    </row>
    <row r="124" ht="15.75" customHeight="1">
      <c r="B124" s="1"/>
      <c r="C124" s="1"/>
      <c r="E124" s="1">
        <v>122.0</v>
      </c>
      <c r="F124" s="39" t="s">
        <v>259</v>
      </c>
      <c r="G124" s="97">
        <v>296195.0</v>
      </c>
      <c r="H124" s="38">
        <v>39307.0</v>
      </c>
    </row>
    <row r="125" ht="15.75" customHeight="1">
      <c r="B125" s="1"/>
      <c r="C125" s="1"/>
      <c r="E125" s="1">
        <v>123.0</v>
      </c>
      <c r="F125" s="39" t="s">
        <v>260</v>
      </c>
      <c r="G125" s="97">
        <v>235932.0</v>
      </c>
      <c r="H125" s="38">
        <v>39288.0</v>
      </c>
    </row>
    <row r="126" ht="15.75" customHeight="1">
      <c r="B126" s="1"/>
      <c r="C126" s="1"/>
      <c r="E126" s="1">
        <v>124.0</v>
      </c>
      <c r="F126" s="39" t="s">
        <v>261</v>
      </c>
      <c r="G126" s="97">
        <v>155084.0</v>
      </c>
      <c r="H126" s="38">
        <v>39284.0</v>
      </c>
    </row>
    <row r="127" ht="15.75" customHeight="1">
      <c r="B127" s="1"/>
      <c r="C127" s="1"/>
      <c r="E127" s="1">
        <v>125.0</v>
      </c>
      <c r="F127" s="39" t="s">
        <v>262</v>
      </c>
      <c r="G127" s="97">
        <v>921106.0</v>
      </c>
      <c r="H127" s="38">
        <v>39278.0</v>
      </c>
    </row>
    <row r="128" ht="15.75" customHeight="1">
      <c r="B128" s="1"/>
      <c r="C128" s="1"/>
      <c r="E128" s="1">
        <v>126.0</v>
      </c>
      <c r="F128" s="39" t="s">
        <v>263</v>
      </c>
      <c r="G128" s="97">
        <v>583845.0</v>
      </c>
      <c r="H128" s="38">
        <v>39145.0</v>
      </c>
    </row>
    <row r="129" ht="15.75" customHeight="1">
      <c r="B129" s="1"/>
      <c r="C129" s="1"/>
      <c r="E129" s="1">
        <v>127.0</v>
      </c>
      <c r="F129" s="39" t="s">
        <v>264</v>
      </c>
      <c r="G129" s="97">
        <v>1592383.0</v>
      </c>
      <c r="H129" s="38">
        <v>39140.0</v>
      </c>
    </row>
    <row r="130" ht="15.75" customHeight="1">
      <c r="B130" s="1"/>
      <c r="C130" s="1"/>
      <c r="E130" s="1">
        <v>128.0</v>
      </c>
      <c r="F130" s="39" t="s">
        <v>265</v>
      </c>
      <c r="G130" s="97">
        <v>712738.0</v>
      </c>
      <c r="H130" s="38">
        <v>39088.0</v>
      </c>
    </row>
    <row r="131" ht="15.75" customHeight="1">
      <c r="B131" s="1"/>
      <c r="C131" s="1"/>
      <c r="E131" s="1">
        <v>129.0</v>
      </c>
      <c r="F131" s="39" t="s">
        <v>266</v>
      </c>
      <c r="G131" s="97">
        <v>182821.0</v>
      </c>
      <c r="H131" s="38">
        <v>39072.0</v>
      </c>
    </row>
    <row r="132" ht="15.75" customHeight="1">
      <c r="B132" s="1"/>
      <c r="C132" s="1"/>
      <c r="E132" s="1">
        <v>130.0</v>
      </c>
      <c r="F132" s="39" t="s">
        <v>267</v>
      </c>
      <c r="G132" s="97">
        <v>440801.0</v>
      </c>
      <c r="H132" s="38">
        <v>38887.0</v>
      </c>
    </row>
    <row r="133" ht="15.75" customHeight="1">
      <c r="B133" s="1"/>
      <c r="C133" s="1"/>
      <c r="E133" s="1">
        <v>131.0</v>
      </c>
      <c r="F133" s="39" t="s">
        <v>268</v>
      </c>
      <c r="G133" s="97">
        <v>84088.0</v>
      </c>
      <c r="H133" s="38">
        <v>38732.0</v>
      </c>
    </row>
    <row r="134" ht="15.75" customHeight="1">
      <c r="B134" s="1"/>
      <c r="C134" s="1"/>
      <c r="E134" s="1">
        <v>132.0</v>
      </c>
      <c r="F134" s="39" t="s">
        <v>269</v>
      </c>
      <c r="G134" s="97">
        <v>319426.0</v>
      </c>
      <c r="H134" s="38">
        <v>38724.0</v>
      </c>
    </row>
    <row r="135" ht="15.75" customHeight="1">
      <c r="B135" s="1"/>
      <c r="C135" s="1"/>
      <c r="E135" s="1">
        <v>133.0</v>
      </c>
      <c r="F135" s="39" t="s">
        <v>270</v>
      </c>
      <c r="G135" s="97">
        <v>3876380.0</v>
      </c>
      <c r="H135" s="38">
        <v>38632.0</v>
      </c>
    </row>
    <row r="136" ht="15.75" customHeight="1">
      <c r="B136" s="1"/>
      <c r="C136" s="1"/>
      <c r="E136" s="1">
        <v>134.0</v>
      </c>
      <c r="F136" s="39" t="s">
        <v>271</v>
      </c>
      <c r="G136" s="97">
        <v>233450.0</v>
      </c>
      <c r="H136" s="38">
        <v>38632.0</v>
      </c>
    </row>
    <row r="137" ht="15.75" customHeight="1">
      <c r="B137" s="1"/>
      <c r="C137" s="1"/>
      <c r="E137" s="1">
        <v>135.0</v>
      </c>
      <c r="F137" s="39" t="s">
        <v>272</v>
      </c>
      <c r="G137" s="97">
        <v>162453.0</v>
      </c>
      <c r="H137" s="38">
        <v>38567.0</v>
      </c>
    </row>
    <row r="138" ht="15.75" customHeight="1">
      <c r="B138" s="1"/>
      <c r="C138" s="1"/>
      <c r="E138" s="1">
        <v>136.0</v>
      </c>
      <c r="F138" s="39" t="s">
        <v>273</v>
      </c>
      <c r="G138" s="97">
        <v>322549.0</v>
      </c>
      <c r="H138" s="38">
        <v>38565.0</v>
      </c>
    </row>
    <row r="139" ht="15.75" customHeight="1">
      <c r="B139" s="1"/>
      <c r="C139" s="1"/>
      <c r="E139" s="1">
        <v>137.0</v>
      </c>
      <c r="F139" s="39" t="s">
        <v>274</v>
      </c>
      <c r="G139" s="97">
        <v>124130.0</v>
      </c>
      <c r="H139" s="38">
        <v>38563.0</v>
      </c>
    </row>
    <row r="140" ht="15.75" customHeight="1">
      <c r="B140" s="1"/>
      <c r="C140" s="1"/>
      <c r="E140" s="1">
        <v>138.0</v>
      </c>
      <c r="F140" s="39" t="s">
        <v>275</v>
      </c>
      <c r="G140" s="97">
        <v>124345.0</v>
      </c>
      <c r="H140" s="38">
        <v>38526.0</v>
      </c>
    </row>
    <row r="141" ht="15.75" customHeight="1">
      <c r="B141" s="1"/>
      <c r="C141" s="1"/>
      <c r="E141" s="1">
        <v>139.0</v>
      </c>
      <c r="F141" s="39" t="s">
        <v>276</v>
      </c>
      <c r="G141" s="97">
        <v>84708.0</v>
      </c>
      <c r="H141" s="38">
        <v>38515.0</v>
      </c>
    </row>
    <row r="142" ht="15.75" customHeight="1">
      <c r="B142" s="1"/>
      <c r="C142" s="1"/>
      <c r="E142" s="1">
        <v>140.0</v>
      </c>
      <c r="F142" s="39" t="s">
        <v>277</v>
      </c>
      <c r="G142" s="97">
        <v>1170111.0</v>
      </c>
      <c r="H142" s="38">
        <v>38488.0</v>
      </c>
    </row>
    <row r="143" ht="15.75" customHeight="1">
      <c r="B143" s="1"/>
      <c r="C143" s="1"/>
      <c r="E143" s="1">
        <v>141.0</v>
      </c>
      <c r="F143" s="39" t="s">
        <v>278</v>
      </c>
      <c r="G143" s="97">
        <v>962441.0</v>
      </c>
      <c r="H143" s="38">
        <v>38458.0</v>
      </c>
    </row>
    <row r="144" ht="15.75" customHeight="1">
      <c r="B144" s="1"/>
      <c r="C144" s="1"/>
      <c r="E144" s="1">
        <v>142.0</v>
      </c>
      <c r="F144" s="39" t="s">
        <v>279</v>
      </c>
      <c r="G144" s="97">
        <v>602894.0</v>
      </c>
      <c r="H144" s="38">
        <v>38438.0</v>
      </c>
    </row>
    <row r="145" ht="15.75" customHeight="1">
      <c r="B145" s="1"/>
      <c r="C145" s="1"/>
      <c r="E145" s="1">
        <v>143.0</v>
      </c>
      <c r="F145" s="39" t="s">
        <v>280</v>
      </c>
      <c r="G145" s="97">
        <v>803235.0</v>
      </c>
      <c r="H145" s="38">
        <v>38261.0</v>
      </c>
    </row>
    <row r="146" ht="15.75" customHeight="1">
      <c r="B146" s="1"/>
      <c r="C146" s="1"/>
      <c r="E146" s="1">
        <v>144.0</v>
      </c>
      <c r="F146" s="39" t="s">
        <v>281</v>
      </c>
      <c r="G146" s="97">
        <v>477441.0</v>
      </c>
      <c r="H146" s="38">
        <v>38103.0</v>
      </c>
    </row>
    <row r="147" ht="15.75" customHeight="1">
      <c r="B147" s="1"/>
      <c r="C147" s="1"/>
      <c r="E147" s="1">
        <v>145.0</v>
      </c>
      <c r="F147" s="39" t="s">
        <v>282</v>
      </c>
      <c r="G147" s="97">
        <v>174367.0</v>
      </c>
      <c r="H147" s="38">
        <v>38069.0</v>
      </c>
    </row>
    <row r="148" ht="15.75" customHeight="1">
      <c r="B148" s="1"/>
      <c r="C148" s="1"/>
      <c r="E148" s="1">
        <v>146.0</v>
      </c>
      <c r="F148" s="39" t="s">
        <v>283</v>
      </c>
      <c r="G148" s="97">
        <v>122366.0</v>
      </c>
      <c r="H148" s="38">
        <v>37971.0</v>
      </c>
    </row>
    <row r="149" ht="15.75" customHeight="1">
      <c r="B149" s="1"/>
      <c r="C149" s="1"/>
      <c r="E149" s="1">
        <v>147.0</v>
      </c>
      <c r="F149" s="39" t="s">
        <v>284</v>
      </c>
      <c r="G149" s="97">
        <v>114706.0</v>
      </c>
      <c r="H149" s="38">
        <v>37859.0</v>
      </c>
    </row>
    <row r="150" ht="15.75" customHeight="1">
      <c r="B150" s="1"/>
      <c r="C150" s="1"/>
      <c r="E150" s="1">
        <v>148.0</v>
      </c>
      <c r="F150" s="39" t="s">
        <v>285</v>
      </c>
      <c r="G150" s="97">
        <v>341851.0</v>
      </c>
      <c r="H150" s="38">
        <v>37818.0</v>
      </c>
    </row>
    <row r="151" ht="15.75" customHeight="1">
      <c r="B151" s="1"/>
      <c r="C151" s="1"/>
      <c r="E151" s="1">
        <v>149.0</v>
      </c>
      <c r="F151" s="39" t="s">
        <v>286</v>
      </c>
      <c r="G151" s="97">
        <v>179669.0</v>
      </c>
      <c r="H151" s="38">
        <v>37780.0</v>
      </c>
    </row>
    <row r="152" ht="15.75" customHeight="1">
      <c r="B152" s="1"/>
      <c r="C152" s="1"/>
      <c r="E152" s="1">
        <v>150.0</v>
      </c>
      <c r="F152" s="39" t="s">
        <v>287</v>
      </c>
      <c r="G152" s="97">
        <v>333055.0</v>
      </c>
      <c r="H152" s="38">
        <v>37619.0</v>
      </c>
    </row>
    <row r="153" ht="15.75" customHeight="1">
      <c r="B153" s="1"/>
      <c r="C153" s="1"/>
      <c r="E153" s="1">
        <v>151.0</v>
      </c>
      <c r="F153" s="39" t="s">
        <v>288</v>
      </c>
      <c r="G153" s="97">
        <v>99962.0</v>
      </c>
      <c r="H153" s="38">
        <v>37547.0</v>
      </c>
    </row>
    <row r="154" ht="15.75" customHeight="1">
      <c r="B154" s="1"/>
      <c r="C154" s="1"/>
      <c r="E154" s="1">
        <v>152.0</v>
      </c>
      <c r="F154" s="39" t="s">
        <v>289</v>
      </c>
      <c r="G154" s="97">
        <v>135454.0</v>
      </c>
      <c r="H154" s="38">
        <v>37485.0</v>
      </c>
    </row>
    <row r="155" ht="15.75" customHeight="1">
      <c r="B155" s="1"/>
      <c r="C155" s="1"/>
      <c r="E155" s="1">
        <v>153.0</v>
      </c>
      <c r="F155" s="39" t="s">
        <v>290</v>
      </c>
      <c r="G155" s="97">
        <v>88565.0</v>
      </c>
      <c r="H155" s="38">
        <v>37485.0</v>
      </c>
    </row>
    <row r="156" ht="15.75" customHeight="1">
      <c r="B156" s="1"/>
      <c r="C156" s="1"/>
      <c r="E156" s="1">
        <v>154.0</v>
      </c>
      <c r="F156" s="39" t="s">
        <v>291</v>
      </c>
      <c r="G156" s="97">
        <v>2358695.0</v>
      </c>
      <c r="H156" s="38">
        <v>37467.0</v>
      </c>
    </row>
    <row r="157" ht="15.75" customHeight="1">
      <c r="B157" s="1"/>
      <c r="C157" s="1"/>
      <c r="E157" s="1">
        <v>155.0</v>
      </c>
      <c r="F157" s="39" t="s">
        <v>292</v>
      </c>
      <c r="G157" s="97">
        <v>302963.0</v>
      </c>
      <c r="H157" s="38">
        <v>37466.0</v>
      </c>
    </row>
    <row r="158" ht="15.75" customHeight="1">
      <c r="B158" s="1"/>
      <c r="C158" s="1"/>
      <c r="E158" s="1">
        <v>156.0</v>
      </c>
      <c r="F158" s="39" t="s">
        <v>293</v>
      </c>
      <c r="G158" s="97">
        <v>465161.0</v>
      </c>
      <c r="H158" s="38">
        <v>37411.0</v>
      </c>
    </row>
    <row r="159" ht="15.75" customHeight="1">
      <c r="B159" s="1"/>
      <c r="C159" s="1"/>
      <c r="E159" s="1">
        <v>157.0</v>
      </c>
      <c r="F159" s="39" t="s">
        <v>294</v>
      </c>
      <c r="G159" s="97">
        <v>2395997.0</v>
      </c>
      <c r="H159" s="38">
        <v>37406.0</v>
      </c>
    </row>
    <row r="160" ht="15.75" customHeight="1">
      <c r="B160" s="1"/>
      <c r="C160" s="1"/>
      <c r="E160" s="1">
        <v>158.0</v>
      </c>
      <c r="F160" s="39" t="s">
        <v>295</v>
      </c>
      <c r="G160" s="97">
        <v>311121.0</v>
      </c>
      <c r="H160" s="38">
        <v>37322.0</v>
      </c>
    </row>
    <row r="161" ht="15.75" customHeight="1">
      <c r="B161" s="1"/>
      <c r="C161" s="1"/>
      <c r="E161" s="1">
        <v>159.0</v>
      </c>
      <c r="F161" s="39" t="s">
        <v>296</v>
      </c>
      <c r="G161" s="97">
        <v>417939.0</v>
      </c>
      <c r="H161" s="38">
        <v>37308.0</v>
      </c>
    </row>
    <row r="162" ht="15.75" customHeight="1">
      <c r="B162" s="1"/>
      <c r="C162" s="1"/>
      <c r="E162" s="1">
        <v>160.0</v>
      </c>
      <c r="F162" s="39" t="s">
        <v>297</v>
      </c>
      <c r="G162" s="97">
        <v>128012.0</v>
      </c>
      <c r="H162" s="38">
        <v>37266.0</v>
      </c>
    </row>
    <row r="163" ht="15.75" customHeight="1">
      <c r="B163" s="1"/>
      <c r="C163" s="1"/>
      <c r="E163" s="1">
        <v>161.0</v>
      </c>
      <c r="F163" s="39" t="s">
        <v>298</v>
      </c>
      <c r="G163" s="97">
        <v>110595.0</v>
      </c>
      <c r="H163" s="38">
        <v>37178.0</v>
      </c>
    </row>
    <row r="164" ht="15.75" customHeight="1">
      <c r="B164" s="1"/>
      <c r="C164" s="1"/>
      <c r="E164" s="1">
        <v>162.0</v>
      </c>
      <c r="F164" s="39" t="s">
        <v>299</v>
      </c>
      <c r="G164" s="97">
        <v>174706.0</v>
      </c>
      <c r="H164" s="38">
        <v>37148.0</v>
      </c>
    </row>
    <row r="165" ht="15.75" customHeight="1">
      <c r="B165" s="1"/>
      <c r="C165" s="1"/>
      <c r="E165" s="1">
        <v>163.0</v>
      </c>
      <c r="F165" s="39" t="s">
        <v>300</v>
      </c>
      <c r="G165" s="97">
        <v>175818.0</v>
      </c>
      <c r="H165" s="38">
        <v>37060.0</v>
      </c>
    </row>
    <row r="166" ht="15.75" customHeight="1">
      <c r="B166" s="1"/>
      <c r="C166" s="1"/>
      <c r="E166" s="1">
        <v>164.0</v>
      </c>
      <c r="F166" s="39" t="s">
        <v>301</v>
      </c>
      <c r="G166" s="97">
        <v>214911.0</v>
      </c>
      <c r="H166" s="38">
        <v>37010.0</v>
      </c>
    </row>
    <row r="167" ht="15.75" customHeight="1">
      <c r="B167" s="1"/>
      <c r="C167" s="1"/>
      <c r="E167" s="1">
        <v>165.0</v>
      </c>
      <c r="F167" s="39" t="s">
        <v>302</v>
      </c>
      <c r="G167" s="97">
        <v>412153.0</v>
      </c>
      <c r="H167" s="38">
        <v>36975.0</v>
      </c>
    </row>
    <row r="168" ht="15.75" customHeight="1">
      <c r="B168" s="1"/>
      <c r="C168" s="1"/>
      <c r="E168" s="1">
        <v>166.0</v>
      </c>
      <c r="F168" s="39" t="s">
        <v>303</v>
      </c>
      <c r="G168" s="97">
        <v>322959.0</v>
      </c>
      <c r="H168" s="38">
        <v>36942.0</v>
      </c>
    </row>
    <row r="169" ht="15.75" customHeight="1">
      <c r="B169" s="1"/>
      <c r="C169" s="1"/>
      <c r="E169" s="1">
        <v>167.0</v>
      </c>
      <c r="F169" s="39" t="s">
        <v>304</v>
      </c>
      <c r="G169" s="97">
        <v>687249.0</v>
      </c>
      <c r="H169" s="38">
        <v>36874.0</v>
      </c>
    </row>
    <row r="170" ht="15.75" customHeight="1">
      <c r="B170" s="1"/>
      <c r="C170" s="1"/>
      <c r="E170" s="1">
        <v>168.0</v>
      </c>
      <c r="F170" s="39" t="s">
        <v>305</v>
      </c>
      <c r="G170" s="97">
        <v>91545.0</v>
      </c>
      <c r="H170" s="38">
        <v>36813.0</v>
      </c>
    </row>
    <row r="171" ht="15.75" customHeight="1">
      <c r="B171" s="1"/>
      <c r="C171" s="1"/>
      <c r="E171" s="1">
        <v>169.0</v>
      </c>
      <c r="F171" s="39" t="s">
        <v>306</v>
      </c>
      <c r="G171" s="97">
        <v>1083346.0</v>
      </c>
      <c r="H171" s="38">
        <v>36797.0</v>
      </c>
    </row>
    <row r="172" ht="15.75" customHeight="1">
      <c r="B172" s="1"/>
      <c r="C172" s="1"/>
      <c r="E172" s="1">
        <v>170.0</v>
      </c>
      <c r="F172" s="39" t="s">
        <v>307</v>
      </c>
      <c r="G172" s="97">
        <v>843746.0</v>
      </c>
      <c r="H172" s="38">
        <v>36758.0</v>
      </c>
    </row>
    <row r="173" ht="15.75" customHeight="1">
      <c r="B173" s="1"/>
      <c r="C173" s="1"/>
      <c r="E173" s="1">
        <v>171.0</v>
      </c>
      <c r="F173" s="39" t="s">
        <v>308</v>
      </c>
      <c r="G173" s="97">
        <v>129352.0</v>
      </c>
      <c r="H173" s="38">
        <v>36727.0</v>
      </c>
    </row>
    <row r="174" ht="15.75" customHeight="1">
      <c r="B174" s="1"/>
      <c r="C174" s="1"/>
      <c r="E174" s="1">
        <v>172.0</v>
      </c>
      <c r="F174" s="39" t="s">
        <v>309</v>
      </c>
      <c r="G174" s="97">
        <v>75565.0</v>
      </c>
      <c r="H174" s="38">
        <v>36683.0</v>
      </c>
    </row>
    <row r="175" ht="15.75" customHeight="1">
      <c r="B175" s="1"/>
      <c r="C175" s="1"/>
      <c r="E175" s="1">
        <v>173.0</v>
      </c>
      <c r="F175" s="39" t="s">
        <v>310</v>
      </c>
      <c r="G175" s="97">
        <v>312952.0</v>
      </c>
      <c r="H175" s="38">
        <v>36669.0</v>
      </c>
    </row>
    <row r="176" ht="15.75" customHeight="1">
      <c r="B176" s="1"/>
      <c r="C176" s="1"/>
      <c r="E176" s="1">
        <v>174.0</v>
      </c>
      <c r="F176" s="39" t="s">
        <v>311</v>
      </c>
      <c r="G176" s="97">
        <v>363988.0</v>
      </c>
      <c r="H176" s="38">
        <v>36662.0</v>
      </c>
    </row>
    <row r="177" ht="15.75" customHeight="1">
      <c r="B177" s="1"/>
      <c r="C177" s="1"/>
      <c r="E177" s="1">
        <v>175.0</v>
      </c>
      <c r="F177" s="39" t="s">
        <v>312</v>
      </c>
      <c r="G177" s="97">
        <v>107377.0</v>
      </c>
      <c r="H177" s="38">
        <v>36649.0</v>
      </c>
    </row>
    <row r="178" ht="15.75" customHeight="1">
      <c r="B178" s="1"/>
      <c r="C178" s="1"/>
      <c r="E178" s="1">
        <v>176.0</v>
      </c>
      <c r="F178" s="39" t="s">
        <v>313</v>
      </c>
      <c r="G178" s="97">
        <v>280843.0</v>
      </c>
      <c r="H178" s="38">
        <v>36627.0</v>
      </c>
    </row>
    <row r="179" ht="15.75" customHeight="1">
      <c r="B179" s="1"/>
      <c r="C179" s="1"/>
      <c r="E179" s="1">
        <v>177.0</v>
      </c>
      <c r="F179" s="39" t="s">
        <v>314</v>
      </c>
      <c r="G179" s="97">
        <v>66533.0</v>
      </c>
      <c r="H179" s="38">
        <v>36619.0</v>
      </c>
    </row>
    <row r="180" ht="15.75" customHeight="1">
      <c r="B180" s="1"/>
      <c r="C180" s="1"/>
      <c r="E180" s="1">
        <v>178.0</v>
      </c>
      <c r="F180" s="39" t="s">
        <v>315</v>
      </c>
      <c r="G180" s="97">
        <v>196629.0</v>
      </c>
      <c r="H180" s="38">
        <v>36470.0</v>
      </c>
    </row>
    <row r="181" ht="15.75" customHeight="1">
      <c r="B181" s="1"/>
      <c r="C181" s="1"/>
      <c r="E181" s="1">
        <v>179.0</v>
      </c>
      <c r="F181" s="39" t="s">
        <v>316</v>
      </c>
      <c r="G181" s="97">
        <v>181269.0</v>
      </c>
      <c r="H181" s="38">
        <v>36461.0</v>
      </c>
    </row>
    <row r="182" ht="15.75" customHeight="1">
      <c r="B182" s="1"/>
      <c r="C182" s="1"/>
      <c r="E182" s="1">
        <v>180.0</v>
      </c>
      <c r="F182" s="39" t="s">
        <v>317</v>
      </c>
      <c r="G182" s="97">
        <v>284539.0</v>
      </c>
      <c r="H182" s="38">
        <v>36441.0</v>
      </c>
    </row>
    <row r="183" ht="15.75" customHeight="1">
      <c r="B183" s="1"/>
      <c r="C183" s="1"/>
      <c r="E183" s="1">
        <v>181.0</v>
      </c>
      <c r="F183" s="39" t="s">
        <v>318</v>
      </c>
      <c r="G183" s="97">
        <v>91070.0</v>
      </c>
      <c r="H183" s="38">
        <v>36415.0</v>
      </c>
    </row>
    <row r="184" ht="15.75" customHeight="1">
      <c r="B184" s="1"/>
      <c r="C184" s="1"/>
      <c r="E184" s="1">
        <v>182.0</v>
      </c>
      <c r="F184" s="39" t="s">
        <v>319</v>
      </c>
      <c r="G184" s="97">
        <v>141627.0</v>
      </c>
      <c r="H184" s="38">
        <v>36379.0</v>
      </c>
    </row>
    <row r="185" ht="15.75" customHeight="1">
      <c r="B185" s="1"/>
      <c r="C185" s="1"/>
      <c r="E185" s="1">
        <v>183.0</v>
      </c>
      <c r="F185" s="39" t="s">
        <v>320</v>
      </c>
      <c r="G185" s="97">
        <v>252320.0</v>
      </c>
      <c r="H185" s="38">
        <v>36374.0</v>
      </c>
    </row>
    <row r="186" ht="15.75" customHeight="1">
      <c r="B186" s="1"/>
      <c r="C186" s="1"/>
      <c r="E186" s="1">
        <v>184.0</v>
      </c>
      <c r="F186" s="39" t="s">
        <v>321</v>
      </c>
      <c r="G186" s="97">
        <v>207033.0</v>
      </c>
      <c r="H186" s="38">
        <v>36313.0</v>
      </c>
    </row>
    <row r="187" ht="15.75" customHeight="1">
      <c r="B187" s="1"/>
      <c r="C187" s="1"/>
      <c r="E187" s="1">
        <v>185.0</v>
      </c>
      <c r="F187" s="39" t="s">
        <v>322</v>
      </c>
      <c r="G187" s="97">
        <v>145867.0</v>
      </c>
      <c r="H187" s="38">
        <v>36299.0</v>
      </c>
    </row>
    <row r="188" ht="15.75" customHeight="1">
      <c r="B188" s="1"/>
      <c r="C188" s="1"/>
      <c r="E188" s="1">
        <v>186.0</v>
      </c>
      <c r="F188" s="39" t="s">
        <v>323</v>
      </c>
      <c r="G188" s="97">
        <v>594746.0</v>
      </c>
      <c r="H188" s="38">
        <v>36255.0</v>
      </c>
    </row>
    <row r="189" ht="15.75" customHeight="1">
      <c r="B189" s="1"/>
      <c r="C189" s="1"/>
      <c r="E189" s="1">
        <v>187.0</v>
      </c>
      <c r="F189" s="39" t="s">
        <v>324</v>
      </c>
      <c r="G189" s="97">
        <v>225965.0</v>
      </c>
      <c r="H189" s="38">
        <v>36179.0</v>
      </c>
    </row>
    <row r="190" ht="15.75" customHeight="1">
      <c r="B190" s="1"/>
      <c r="C190" s="1"/>
      <c r="E190" s="1">
        <v>188.0</v>
      </c>
      <c r="F190" s="39" t="s">
        <v>325</v>
      </c>
      <c r="G190" s="97">
        <v>135758.0</v>
      </c>
      <c r="H190" s="38">
        <v>36165.0</v>
      </c>
    </row>
    <row r="191" ht="15.75" customHeight="1">
      <c r="B191" s="1"/>
      <c r="C191" s="1"/>
      <c r="E191" s="1">
        <v>189.0</v>
      </c>
      <c r="F191" s="39" t="s">
        <v>326</v>
      </c>
      <c r="G191" s="97">
        <v>148217.0</v>
      </c>
      <c r="H191" s="38">
        <v>36092.0</v>
      </c>
    </row>
    <row r="192" ht="15.75" customHeight="1">
      <c r="B192" s="1"/>
      <c r="C192" s="1"/>
      <c r="E192" s="1">
        <v>190.0</v>
      </c>
      <c r="F192" s="39" t="s">
        <v>327</v>
      </c>
      <c r="G192" s="97">
        <v>243815.0</v>
      </c>
      <c r="H192" s="38">
        <v>36081.0</v>
      </c>
    </row>
    <row r="193" ht="15.75" customHeight="1">
      <c r="B193" s="1"/>
      <c r="C193" s="1"/>
      <c r="E193" s="1">
        <v>191.0</v>
      </c>
      <c r="F193" s="39" t="s">
        <v>328</v>
      </c>
      <c r="G193" s="97">
        <v>483924.0</v>
      </c>
      <c r="H193" s="38">
        <v>36036.0</v>
      </c>
    </row>
    <row r="194" ht="15.75" customHeight="1">
      <c r="B194" s="1"/>
      <c r="C194" s="1"/>
      <c r="E194" s="1">
        <v>192.0</v>
      </c>
      <c r="F194" s="39" t="s">
        <v>329</v>
      </c>
      <c r="G194" s="97">
        <v>116255.0</v>
      </c>
      <c r="H194" s="38">
        <v>35864.0</v>
      </c>
    </row>
    <row r="195" ht="15.75" customHeight="1">
      <c r="B195" s="1"/>
      <c r="C195" s="1"/>
      <c r="E195" s="1">
        <v>193.0</v>
      </c>
      <c r="F195" s="39" t="s">
        <v>330</v>
      </c>
      <c r="G195" s="97">
        <v>90842.0</v>
      </c>
      <c r="H195" s="38">
        <v>35837.0</v>
      </c>
    </row>
    <row r="196" ht="15.75" customHeight="1">
      <c r="B196" s="1"/>
      <c r="C196" s="1"/>
      <c r="E196" s="1">
        <v>194.0</v>
      </c>
      <c r="F196" s="39" t="s">
        <v>331</v>
      </c>
      <c r="G196" s="97">
        <v>380783.0</v>
      </c>
      <c r="H196" s="38">
        <v>35773.0</v>
      </c>
    </row>
    <row r="197" ht="15.75" customHeight="1">
      <c r="B197" s="1"/>
      <c r="C197" s="1"/>
      <c r="E197" s="1">
        <v>195.0</v>
      </c>
      <c r="F197" s="39" t="s">
        <v>332</v>
      </c>
      <c r="G197" s="97">
        <v>493175.0</v>
      </c>
      <c r="H197" s="38">
        <v>35722.0</v>
      </c>
    </row>
    <row r="198" ht="15.75" customHeight="1">
      <c r="B198" s="1"/>
      <c r="C198" s="1"/>
      <c r="E198" s="1">
        <v>196.0</v>
      </c>
      <c r="F198" s="39" t="s">
        <v>333</v>
      </c>
      <c r="G198" s="97">
        <v>217858.0</v>
      </c>
      <c r="H198" s="38">
        <v>35679.0</v>
      </c>
    </row>
    <row r="199" ht="15.75" customHeight="1">
      <c r="B199" s="1"/>
      <c r="C199" s="1"/>
      <c r="E199" s="1">
        <v>197.0</v>
      </c>
      <c r="F199" s="39" t="s">
        <v>334</v>
      </c>
      <c r="G199" s="97">
        <v>102490.0</v>
      </c>
      <c r="H199" s="38">
        <v>35675.0</v>
      </c>
    </row>
    <row r="200" ht="15.75" customHeight="1">
      <c r="B200" s="1"/>
      <c r="C200" s="1"/>
      <c r="E200" s="1">
        <v>198.0</v>
      </c>
      <c r="F200" s="39" t="s">
        <v>335</v>
      </c>
      <c r="G200" s="97">
        <v>385090.0</v>
      </c>
      <c r="H200" s="38">
        <v>35669.0</v>
      </c>
    </row>
    <row r="201" ht="15.75" customHeight="1">
      <c r="B201" s="1"/>
      <c r="C201" s="1"/>
      <c r="E201" s="1">
        <v>199.0</v>
      </c>
      <c r="F201" s="39" t="s">
        <v>336</v>
      </c>
      <c r="G201" s="97">
        <v>540258.0</v>
      </c>
      <c r="H201" s="38">
        <v>35629.0</v>
      </c>
    </row>
    <row r="202" ht="15.75" customHeight="1">
      <c r="B202" s="1"/>
      <c r="C202" s="1"/>
      <c r="E202" s="1">
        <v>200.0</v>
      </c>
      <c r="F202" s="39" t="s">
        <v>337</v>
      </c>
      <c r="G202" s="97">
        <v>97478.0</v>
      </c>
      <c r="H202" s="38">
        <v>35562.0</v>
      </c>
    </row>
    <row r="203" ht="15.75" customHeight="1">
      <c r="B203" s="1"/>
      <c r="C203" s="1"/>
      <c r="E203" s="1">
        <v>201.0</v>
      </c>
      <c r="F203" s="39" t="s">
        <v>338</v>
      </c>
      <c r="G203" s="97">
        <v>210554.0</v>
      </c>
      <c r="H203" s="38">
        <v>35532.0</v>
      </c>
    </row>
    <row r="204" ht="15.75" customHeight="1">
      <c r="B204" s="1"/>
      <c r="C204" s="1"/>
      <c r="E204" s="1">
        <v>202.0</v>
      </c>
      <c r="F204" s="39" t="s">
        <v>339</v>
      </c>
      <c r="G204" s="97">
        <v>661645.0</v>
      </c>
      <c r="H204" s="38">
        <v>35446.0</v>
      </c>
    </row>
    <row r="205" ht="15.75" customHeight="1">
      <c r="B205" s="1"/>
      <c r="C205" s="1"/>
      <c r="E205" s="1">
        <v>203.0</v>
      </c>
      <c r="F205" s="39" t="s">
        <v>340</v>
      </c>
      <c r="G205" s="97">
        <v>251662.0</v>
      </c>
      <c r="H205" s="38">
        <v>35418.0</v>
      </c>
    </row>
    <row r="206" ht="15.75" customHeight="1">
      <c r="B206" s="1"/>
      <c r="C206" s="1"/>
      <c r="E206" s="1">
        <v>204.0</v>
      </c>
      <c r="F206" s="39" t="s">
        <v>341</v>
      </c>
      <c r="G206" s="97">
        <v>183577.0</v>
      </c>
      <c r="H206" s="38">
        <v>35372.0</v>
      </c>
    </row>
    <row r="207" ht="15.75" customHeight="1">
      <c r="B207" s="1"/>
      <c r="C207" s="1"/>
      <c r="E207" s="1">
        <v>205.0</v>
      </c>
      <c r="F207" s="39" t="s">
        <v>342</v>
      </c>
      <c r="G207" s="97">
        <v>1337726.0</v>
      </c>
      <c r="H207" s="38">
        <v>35317.0</v>
      </c>
    </row>
    <row r="208" ht="15.75" customHeight="1">
      <c r="B208" s="1"/>
      <c r="C208" s="1"/>
      <c r="E208" s="1">
        <v>206.0</v>
      </c>
      <c r="F208" s="39" t="s">
        <v>343</v>
      </c>
      <c r="G208" s="97">
        <v>299896.0</v>
      </c>
      <c r="H208" s="38">
        <v>35292.0</v>
      </c>
    </row>
    <row r="209" ht="15.75" customHeight="1">
      <c r="B209" s="1"/>
      <c r="C209" s="1"/>
      <c r="E209" s="1">
        <v>207.0</v>
      </c>
      <c r="F209" s="39" t="s">
        <v>344</v>
      </c>
      <c r="G209" s="97">
        <v>90830.0</v>
      </c>
      <c r="H209" s="38">
        <v>35244.0</v>
      </c>
    </row>
    <row r="210" ht="15.75" customHeight="1">
      <c r="B210" s="1"/>
      <c r="C210" s="1"/>
      <c r="E210" s="1">
        <v>208.0</v>
      </c>
      <c r="F210" s="39" t="s">
        <v>345</v>
      </c>
      <c r="G210" s="97">
        <v>125761.0</v>
      </c>
      <c r="H210" s="38">
        <v>35144.0</v>
      </c>
    </row>
    <row r="211" ht="15.75" customHeight="1">
      <c r="B211" s="1"/>
      <c r="C211" s="1"/>
      <c r="E211" s="1">
        <v>209.0</v>
      </c>
      <c r="F211" s="39" t="s">
        <v>346</v>
      </c>
      <c r="G211" s="97">
        <v>194477.0</v>
      </c>
      <c r="H211" s="38">
        <v>35089.0</v>
      </c>
    </row>
    <row r="212" ht="15.75" customHeight="1">
      <c r="B212" s="1"/>
      <c r="C212" s="1"/>
      <c r="E212" s="1">
        <v>210.0</v>
      </c>
      <c r="F212" s="39" t="s">
        <v>347</v>
      </c>
      <c r="G212" s="97">
        <v>922516.0</v>
      </c>
      <c r="H212" s="38">
        <v>34960.0</v>
      </c>
    </row>
    <row r="213" ht="15.75" customHeight="1">
      <c r="B213" s="1"/>
      <c r="C213" s="1"/>
      <c r="E213" s="1">
        <v>211.0</v>
      </c>
      <c r="F213" s="39" t="s">
        <v>348</v>
      </c>
      <c r="G213" s="97">
        <v>120822.0</v>
      </c>
      <c r="H213" s="38">
        <v>34829.0</v>
      </c>
    </row>
    <row r="214" ht="15.75" customHeight="1">
      <c r="B214" s="1"/>
      <c r="C214" s="1"/>
      <c r="E214" s="1">
        <v>212.0</v>
      </c>
      <c r="F214" s="39" t="s">
        <v>349</v>
      </c>
      <c r="G214" s="97">
        <v>222581.0</v>
      </c>
      <c r="H214" s="38">
        <v>34828.0</v>
      </c>
    </row>
    <row r="215" ht="15.75" customHeight="1">
      <c r="B215" s="1"/>
      <c r="C215" s="1"/>
      <c r="E215" s="1">
        <v>213.0</v>
      </c>
      <c r="F215" s="39" t="s">
        <v>350</v>
      </c>
      <c r="G215" s="97">
        <v>143026.0</v>
      </c>
      <c r="H215" s="38">
        <v>34795.0</v>
      </c>
    </row>
    <row r="216" ht="15.75" customHeight="1">
      <c r="B216" s="1"/>
      <c r="C216" s="1"/>
      <c r="E216" s="1">
        <v>214.0</v>
      </c>
      <c r="F216" s="39" t="s">
        <v>351</v>
      </c>
      <c r="G216" s="97">
        <v>237132.0</v>
      </c>
      <c r="H216" s="38">
        <v>34773.0</v>
      </c>
    </row>
    <row r="217" ht="15.75" customHeight="1">
      <c r="B217" s="1"/>
      <c r="C217" s="1"/>
      <c r="E217" s="1">
        <v>215.0</v>
      </c>
      <c r="F217" s="39" t="s">
        <v>352</v>
      </c>
      <c r="G217" s="97">
        <v>120293.0</v>
      </c>
      <c r="H217" s="38">
        <v>34666.0</v>
      </c>
    </row>
    <row r="218" ht="15.75" customHeight="1">
      <c r="B218" s="1"/>
      <c r="C218" s="1"/>
      <c r="E218" s="1">
        <v>216.0</v>
      </c>
      <c r="F218" s="39" t="s">
        <v>353</v>
      </c>
      <c r="G218" s="97">
        <v>325721.0</v>
      </c>
      <c r="H218" s="38">
        <v>34661.0</v>
      </c>
    </row>
    <row r="219" ht="15.75" customHeight="1">
      <c r="B219" s="1"/>
      <c r="C219" s="1"/>
      <c r="E219" s="1">
        <v>217.0</v>
      </c>
      <c r="F219" s="39" t="s">
        <v>354</v>
      </c>
      <c r="G219" s="97">
        <v>118769.0</v>
      </c>
      <c r="H219" s="38">
        <v>34659.0</v>
      </c>
    </row>
    <row r="220" ht="15.75" customHeight="1">
      <c r="B220" s="1"/>
      <c r="C220" s="1"/>
      <c r="E220" s="1">
        <v>218.0</v>
      </c>
      <c r="F220" s="39" t="s">
        <v>355</v>
      </c>
      <c r="G220" s="97">
        <v>139149.0</v>
      </c>
      <c r="H220" s="38">
        <v>34658.0</v>
      </c>
    </row>
    <row r="221" ht="15.75" customHeight="1">
      <c r="B221" s="1"/>
      <c r="C221" s="1"/>
      <c r="E221" s="1">
        <v>219.0</v>
      </c>
      <c r="F221" s="39" t="s">
        <v>356</v>
      </c>
      <c r="G221" s="97">
        <v>274624.0</v>
      </c>
      <c r="H221" s="38">
        <v>34512.0</v>
      </c>
    </row>
    <row r="222" ht="15.75" customHeight="1">
      <c r="B222" s="1"/>
      <c r="C222" s="1"/>
      <c r="E222" s="1">
        <v>220.0</v>
      </c>
      <c r="F222" s="39" t="s">
        <v>357</v>
      </c>
      <c r="G222" s="97">
        <v>95802.0</v>
      </c>
      <c r="H222" s="38">
        <v>34454.0</v>
      </c>
    </row>
    <row r="223" ht="15.75" customHeight="1">
      <c r="B223" s="1"/>
      <c r="C223" s="1"/>
      <c r="E223" s="1">
        <v>221.0</v>
      </c>
      <c r="F223" s="39" t="s">
        <v>358</v>
      </c>
      <c r="G223" s="97">
        <v>164875.0</v>
      </c>
      <c r="H223" s="38">
        <v>34436.0</v>
      </c>
    </row>
    <row r="224" ht="15.75" customHeight="1">
      <c r="B224" s="1"/>
      <c r="C224" s="1"/>
      <c r="E224" s="1">
        <v>222.0</v>
      </c>
      <c r="F224" s="39" t="s">
        <v>359</v>
      </c>
      <c r="G224" s="97">
        <v>163256.0</v>
      </c>
      <c r="H224" s="38">
        <v>34335.0</v>
      </c>
    </row>
    <row r="225" ht="15.75" customHeight="1">
      <c r="B225" s="1"/>
      <c r="C225" s="1"/>
      <c r="E225" s="1">
        <v>223.0</v>
      </c>
      <c r="F225" s="39" t="s">
        <v>360</v>
      </c>
      <c r="G225" s="97">
        <v>208780.0</v>
      </c>
      <c r="H225" s="38">
        <v>34253.0</v>
      </c>
    </row>
    <row r="226" ht="15.75" customHeight="1">
      <c r="B226" s="1"/>
      <c r="C226" s="1"/>
      <c r="E226" s="1">
        <v>224.0</v>
      </c>
      <c r="F226" s="39" t="s">
        <v>361</v>
      </c>
      <c r="G226" s="97">
        <v>149192.0</v>
      </c>
      <c r="H226" s="38">
        <v>34222.0</v>
      </c>
    </row>
    <row r="227" ht="15.75" customHeight="1">
      <c r="B227" s="1"/>
      <c r="C227" s="1"/>
      <c r="E227" s="1">
        <v>225.0</v>
      </c>
      <c r="F227" s="39" t="s">
        <v>362</v>
      </c>
      <c r="G227" s="97">
        <v>624776.0</v>
      </c>
      <c r="H227" s="38">
        <v>34161.0</v>
      </c>
    </row>
    <row r="228" ht="15.75" customHeight="1">
      <c r="B228" s="1"/>
      <c r="C228" s="1"/>
      <c r="E228" s="1">
        <v>226.0</v>
      </c>
      <c r="F228" s="39" t="s">
        <v>363</v>
      </c>
      <c r="G228" s="97">
        <v>140518.0</v>
      </c>
      <c r="H228" s="38">
        <v>34098.0</v>
      </c>
    </row>
    <row r="229" ht="15.75" customHeight="1">
      <c r="B229" s="1"/>
      <c r="C229" s="1"/>
      <c r="E229" s="1">
        <v>227.0</v>
      </c>
      <c r="F229" s="39" t="s">
        <v>364</v>
      </c>
      <c r="G229" s="97">
        <v>126555.0</v>
      </c>
      <c r="H229" s="38">
        <v>34035.0</v>
      </c>
    </row>
    <row r="230" ht="15.75" customHeight="1">
      <c r="B230" s="1"/>
      <c r="C230" s="1"/>
      <c r="E230" s="1">
        <v>228.0</v>
      </c>
      <c r="F230" s="39" t="s">
        <v>365</v>
      </c>
      <c r="G230" s="97">
        <v>120044.0</v>
      </c>
      <c r="H230" s="38">
        <v>34016.0</v>
      </c>
    </row>
    <row r="231" ht="15.75" customHeight="1">
      <c r="B231" s="1"/>
      <c r="C231" s="1"/>
      <c r="E231" s="1">
        <v>229.0</v>
      </c>
      <c r="F231" s="39" t="s">
        <v>366</v>
      </c>
      <c r="G231" s="97">
        <v>368021.0</v>
      </c>
      <c r="H231" s="38">
        <v>33983.0</v>
      </c>
    </row>
    <row r="232" ht="15.75" customHeight="1">
      <c r="B232" s="1"/>
      <c r="C232" s="1"/>
      <c r="E232" s="1">
        <v>230.0</v>
      </c>
      <c r="F232" s="39" t="s">
        <v>367</v>
      </c>
      <c r="G232" s="97">
        <v>113329.0</v>
      </c>
      <c r="H232" s="38">
        <v>33942.0</v>
      </c>
    </row>
    <row r="233" ht="15.75" customHeight="1">
      <c r="B233" s="1"/>
      <c r="C233" s="1"/>
      <c r="E233" s="1">
        <v>231.0</v>
      </c>
      <c r="F233" s="39" t="s">
        <v>368</v>
      </c>
      <c r="G233" s="97">
        <v>114996.0</v>
      </c>
      <c r="H233" s="38">
        <v>33867.0</v>
      </c>
    </row>
    <row r="234" ht="15.75" customHeight="1">
      <c r="B234" s="1"/>
      <c r="C234" s="1"/>
      <c r="E234" s="1">
        <v>232.0</v>
      </c>
      <c r="F234" s="39" t="s">
        <v>369</v>
      </c>
      <c r="G234" s="97">
        <v>150355.0</v>
      </c>
      <c r="H234" s="38">
        <v>33756.0</v>
      </c>
    </row>
    <row r="235" ht="15.75" customHeight="1">
      <c r="B235" s="1"/>
      <c r="C235" s="1"/>
      <c r="E235" s="1">
        <v>233.0</v>
      </c>
      <c r="F235" s="39" t="s">
        <v>370</v>
      </c>
      <c r="G235" s="97">
        <v>151237.0</v>
      </c>
      <c r="H235" s="38">
        <v>33696.0</v>
      </c>
    </row>
    <row r="236" ht="15.75" customHeight="1">
      <c r="B236" s="1"/>
      <c r="C236" s="1"/>
      <c r="E236" s="1">
        <v>234.0</v>
      </c>
      <c r="F236" s="39" t="s">
        <v>371</v>
      </c>
      <c r="G236" s="97">
        <v>213517.0</v>
      </c>
      <c r="H236" s="38">
        <v>33560.0</v>
      </c>
    </row>
    <row r="237" ht="15.75" customHeight="1">
      <c r="B237" s="1"/>
      <c r="C237" s="1"/>
      <c r="E237" s="1">
        <v>235.0</v>
      </c>
      <c r="F237" s="39" t="s">
        <v>372</v>
      </c>
      <c r="G237" s="97">
        <v>139750.0</v>
      </c>
      <c r="H237" s="38">
        <v>33458.0</v>
      </c>
    </row>
    <row r="238" ht="15.75" customHeight="1">
      <c r="B238" s="1"/>
      <c r="C238" s="1"/>
      <c r="E238" s="1">
        <v>236.0</v>
      </c>
      <c r="F238" s="39" t="s">
        <v>373</v>
      </c>
      <c r="G238" s="97">
        <v>137916.0</v>
      </c>
      <c r="H238" s="38">
        <v>33455.0</v>
      </c>
    </row>
    <row r="239" ht="15.75" customHeight="1">
      <c r="B239" s="1"/>
      <c r="C239" s="1"/>
      <c r="E239" s="1">
        <v>237.0</v>
      </c>
      <c r="F239" s="39" t="s">
        <v>374</v>
      </c>
      <c r="G239" s="97">
        <v>153444.0</v>
      </c>
      <c r="H239" s="38">
        <v>33416.0</v>
      </c>
    </row>
    <row r="240" ht="15.75" customHeight="1">
      <c r="B240" s="1"/>
      <c r="C240" s="1"/>
      <c r="E240" s="1">
        <v>238.0</v>
      </c>
      <c r="F240" s="39" t="s">
        <v>375</v>
      </c>
      <c r="G240" s="97">
        <v>120563.0</v>
      </c>
      <c r="H240" s="38">
        <v>33311.0</v>
      </c>
    </row>
    <row r="241" ht="15.75" customHeight="1">
      <c r="B241" s="1"/>
      <c r="C241" s="1"/>
      <c r="E241" s="1">
        <v>239.0</v>
      </c>
      <c r="F241" s="39" t="s">
        <v>376</v>
      </c>
      <c r="G241" s="97">
        <v>104646.0</v>
      </c>
      <c r="H241" s="38">
        <v>33278.0</v>
      </c>
    </row>
    <row r="242" ht="15.75" customHeight="1">
      <c r="B242" s="1"/>
      <c r="C242" s="1"/>
      <c r="E242" s="1">
        <v>240.0</v>
      </c>
      <c r="F242" s="39" t="s">
        <v>377</v>
      </c>
      <c r="G242" s="97">
        <v>104010.0</v>
      </c>
      <c r="H242" s="38">
        <v>33148.0</v>
      </c>
    </row>
    <row r="243" ht="15.75" customHeight="1">
      <c r="B243" s="1"/>
      <c r="C243" s="1"/>
      <c r="E243" s="1">
        <v>241.0</v>
      </c>
      <c r="F243" s="39" t="s">
        <v>378</v>
      </c>
      <c r="G243" s="97">
        <v>57813.0</v>
      </c>
      <c r="H243" s="38">
        <v>33006.0</v>
      </c>
    </row>
    <row r="244" ht="15.75" customHeight="1">
      <c r="B244" s="1"/>
      <c r="C244" s="1"/>
      <c r="E244" s="1">
        <v>242.0</v>
      </c>
      <c r="F244" s="39" t="s">
        <v>379</v>
      </c>
      <c r="G244" s="97">
        <v>80357.0</v>
      </c>
      <c r="H244" s="38">
        <v>32971.0</v>
      </c>
    </row>
    <row r="245" ht="15.75" customHeight="1">
      <c r="B245" s="1"/>
      <c r="C245" s="1"/>
      <c r="E245" s="1">
        <v>243.0</v>
      </c>
      <c r="F245" s="39" t="s">
        <v>380</v>
      </c>
      <c r="G245" s="97">
        <v>133798.0</v>
      </c>
      <c r="H245" s="38">
        <v>32868.0</v>
      </c>
    </row>
    <row r="246" ht="15.75" customHeight="1">
      <c r="B246" s="1"/>
      <c r="C246" s="1"/>
      <c r="E246" s="1">
        <v>244.0</v>
      </c>
      <c r="F246" s="39" t="s">
        <v>381</v>
      </c>
      <c r="G246" s="97">
        <v>129144.0</v>
      </c>
      <c r="H246" s="38">
        <v>32861.0</v>
      </c>
    </row>
    <row r="247" ht="15.75" customHeight="1">
      <c r="B247" s="1"/>
      <c r="C247" s="1"/>
      <c r="E247" s="1">
        <v>245.0</v>
      </c>
      <c r="F247" s="39" t="s">
        <v>382</v>
      </c>
      <c r="G247" s="97">
        <v>141472.0</v>
      </c>
      <c r="H247" s="38">
        <v>32775.0</v>
      </c>
    </row>
    <row r="248" ht="15.75" customHeight="1">
      <c r="B248" s="1"/>
      <c r="C248" s="1"/>
      <c r="E248" s="1">
        <v>246.0</v>
      </c>
      <c r="F248" s="39" t="s">
        <v>383</v>
      </c>
      <c r="G248" s="97">
        <v>142950.0</v>
      </c>
      <c r="H248" s="38">
        <v>32704.0</v>
      </c>
    </row>
    <row r="249" ht="15.75" customHeight="1">
      <c r="B249" s="1"/>
      <c r="C249" s="1"/>
      <c r="E249" s="1">
        <v>247.0</v>
      </c>
      <c r="F249" s="39" t="s">
        <v>384</v>
      </c>
      <c r="G249" s="97">
        <v>392302.0</v>
      </c>
      <c r="H249" s="38">
        <v>32558.0</v>
      </c>
    </row>
    <row r="250" ht="15.75" customHeight="1">
      <c r="B250" s="1"/>
      <c r="C250" s="1"/>
      <c r="E250" s="1">
        <v>248.0</v>
      </c>
      <c r="F250" s="39" t="s">
        <v>385</v>
      </c>
      <c r="G250" s="97">
        <v>157322.0</v>
      </c>
      <c r="H250" s="38">
        <v>32446.0</v>
      </c>
    </row>
    <row r="251" ht="15.75" customHeight="1">
      <c r="B251" s="1"/>
      <c r="C251" s="1"/>
      <c r="E251" s="1">
        <v>249.0</v>
      </c>
      <c r="F251" s="39" t="s">
        <v>386</v>
      </c>
      <c r="G251" s="97">
        <v>82148.0</v>
      </c>
      <c r="H251" s="38">
        <v>32425.0</v>
      </c>
    </row>
    <row r="252" ht="15.75" customHeight="1">
      <c r="B252" s="1"/>
      <c r="C252" s="1"/>
      <c r="E252" s="1">
        <v>250.0</v>
      </c>
      <c r="F252" s="39" t="s">
        <v>387</v>
      </c>
      <c r="G252" s="97">
        <v>207290.0</v>
      </c>
      <c r="H252" s="38">
        <v>32399.0</v>
      </c>
    </row>
    <row r="253" ht="15.75" customHeight="1">
      <c r="B253" s="1"/>
      <c r="C253" s="1"/>
      <c r="E253" s="1">
        <v>251.0</v>
      </c>
      <c r="F253" s="39" t="s">
        <v>388</v>
      </c>
      <c r="G253" s="97">
        <v>129749.0</v>
      </c>
      <c r="H253" s="38">
        <v>32238.0</v>
      </c>
    </row>
    <row r="254" ht="15.75" customHeight="1">
      <c r="B254" s="1"/>
      <c r="C254" s="1"/>
      <c r="E254" s="1">
        <v>252.0</v>
      </c>
      <c r="F254" s="39" t="s">
        <v>389</v>
      </c>
      <c r="G254" s="97">
        <v>242628.0</v>
      </c>
      <c r="H254" s="38">
        <v>32198.0</v>
      </c>
    </row>
    <row r="255" ht="15.75" customHeight="1">
      <c r="B255" s="1"/>
      <c r="C255" s="1"/>
      <c r="E255" s="1">
        <v>253.0</v>
      </c>
      <c r="F255" s="39" t="s">
        <v>390</v>
      </c>
      <c r="G255" s="97">
        <v>160026.0</v>
      </c>
      <c r="H255" s="38">
        <v>32182.0</v>
      </c>
    </row>
    <row r="256" ht="15.75" customHeight="1">
      <c r="B256" s="1"/>
      <c r="C256" s="1"/>
      <c r="E256" s="1">
        <v>254.0</v>
      </c>
      <c r="F256" s="39" t="s">
        <v>391</v>
      </c>
      <c r="G256" s="97">
        <v>147250.0</v>
      </c>
      <c r="H256" s="38">
        <v>32047.0</v>
      </c>
    </row>
    <row r="257" ht="15.75" customHeight="1">
      <c r="B257" s="1"/>
      <c r="C257" s="1"/>
      <c r="E257" s="1">
        <v>255.0</v>
      </c>
      <c r="F257" s="39" t="s">
        <v>392</v>
      </c>
      <c r="G257" s="97">
        <v>132008.0</v>
      </c>
      <c r="H257" s="38">
        <v>31982.0</v>
      </c>
    </row>
    <row r="258" ht="15.75" customHeight="1">
      <c r="B258" s="1"/>
      <c r="C258" s="1"/>
      <c r="E258" s="1">
        <v>256.0</v>
      </c>
      <c r="F258" s="39" t="s">
        <v>393</v>
      </c>
      <c r="G258" s="97">
        <v>258916.0</v>
      </c>
      <c r="H258" s="38">
        <v>31944.0</v>
      </c>
    </row>
    <row r="259" ht="15.75" customHeight="1">
      <c r="B259" s="1"/>
      <c r="C259" s="1"/>
      <c r="E259" s="1">
        <v>257.0</v>
      </c>
      <c r="F259" s="39" t="s">
        <v>394</v>
      </c>
      <c r="G259" s="97">
        <v>203171.0</v>
      </c>
      <c r="H259" s="38">
        <v>31924.0</v>
      </c>
    </row>
    <row r="260" ht="15.75" customHeight="1">
      <c r="B260" s="1"/>
      <c r="C260" s="1"/>
      <c r="E260" s="1">
        <v>258.0</v>
      </c>
      <c r="F260" s="39" t="s">
        <v>395</v>
      </c>
      <c r="G260" s="97">
        <v>112249.0</v>
      </c>
      <c r="H260" s="38">
        <v>31768.0</v>
      </c>
    </row>
    <row r="261" ht="15.75" customHeight="1">
      <c r="B261" s="1"/>
      <c r="C261" s="1"/>
      <c r="E261" s="1">
        <v>259.0</v>
      </c>
      <c r="F261" s="39" t="s">
        <v>396</v>
      </c>
      <c r="G261" s="97">
        <v>480091.0</v>
      </c>
      <c r="H261" s="38">
        <v>31596.0</v>
      </c>
    </row>
    <row r="262" ht="15.75" customHeight="1">
      <c r="B262" s="1"/>
      <c r="C262" s="1"/>
      <c r="E262" s="1">
        <v>260.0</v>
      </c>
      <c r="F262" s="39" t="s">
        <v>397</v>
      </c>
      <c r="G262" s="97">
        <v>217955.0</v>
      </c>
      <c r="H262" s="38">
        <v>31426.0</v>
      </c>
    </row>
    <row r="263" ht="15.75" customHeight="1">
      <c r="B263" s="1"/>
      <c r="C263" s="1"/>
      <c r="E263" s="1">
        <v>261.0</v>
      </c>
      <c r="F263" s="39" t="s">
        <v>398</v>
      </c>
      <c r="G263" s="97">
        <v>84278.0</v>
      </c>
      <c r="H263" s="38">
        <v>31327.0</v>
      </c>
    </row>
    <row r="264" ht="15.75" customHeight="1">
      <c r="B264" s="1"/>
      <c r="C264" s="1"/>
      <c r="E264" s="1">
        <v>262.0</v>
      </c>
      <c r="F264" s="39" t="s">
        <v>399</v>
      </c>
      <c r="G264" s="97">
        <v>110156.0</v>
      </c>
      <c r="H264" s="38">
        <v>31201.0</v>
      </c>
    </row>
    <row r="265" ht="15.75" customHeight="1">
      <c r="B265" s="1"/>
      <c r="C265" s="1"/>
      <c r="E265" s="1">
        <v>263.0</v>
      </c>
      <c r="F265" s="39" t="s">
        <v>400</v>
      </c>
      <c r="G265" s="97">
        <v>103459.0</v>
      </c>
      <c r="H265" s="38">
        <v>31170.0</v>
      </c>
    </row>
    <row r="266" ht="15.75" customHeight="1">
      <c r="B266" s="1"/>
      <c r="C266" s="1"/>
      <c r="E266" s="1">
        <v>264.0</v>
      </c>
      <c r="F266" s="39" t="s">
        <v>401</v>
      </c>
      <c r="G266" s="97">
        <v>679622.0</v>
      </c>
      <c r="H266" s="38">
        <v>31051.0</v>
      </c>
    </row>
    <row r="267" ht="15.75" customHeight="1">
      <c r="B267" s="1"/>
      <c r="C267" s="1"/>
      <c r="E267" s="1">
        <v>265.0</v>
      </c>
      <c r="F267" s="39" t="s">
        <v>402</v>
      </c>
      <c r="G267" s="97">
        <v>385647.0</v>
      </c>
      <c r="H267" s="38">
        <v>30998.0</v>
      </c>
    </row>
    <row r="268" ht="15.75" customHeight="1">
      <c r="B268" s="1"/>
      <c r="C268" s="1"/>
      <c r="E268" s="1">
        <v>266.0</v>
      </c>
      <c r="F268" s="39" t="s">
        <v>403</v>
      </c>
      <c r="G268" s="97">
        <v>111674.0</v>
      </c>
      <c r="H268" s="38">
        <v>30981.0</v>
      </c>
    </row>
    <row r="269" ht="15.75" customHeight="1">
      <c r="B269" s="1"/>
      <c r="C269" s="1"/>
      <c r="E269" s="1">
        <v>267.0</v>
      </c>
      <c r="F269" s="39" t="s">
        <v>404</v>
      </c>
      <c r="G269" s="97">
        <v>115092.0</v>
      </c>
      <c r="H269" s="38">
        <v>30952.0</v>
      </c>
    </row>
    <row r="270" ht="15.75" customHeight="1">
      <c r="B270" s="1"/>
      <c r="C270" s="1"/>
      <c r="E270" s="1">
        <v>268.0</v>
      </c>
      <c r="F270" s="39" t="s">
        <v>405</v>
      </c>
      <c r="G270" s="97">
        <v>102008.0</v>
      </c>
      <c r="H270" s="38">
        <v>30916.0</v>
      </c>
    </row>
    <row r="271" ht="15.75" customHeight="1">
      <c r="B271" s="1"/>
      <c r="C271" s="1"/>
      <c r="E271" s="1">
        <v>269.0</v>
      </c>
      <c r="F271" s="39" t="s">
        <v>406</v>
      </c>
      <c r="G271" s="97">
        <v>232621.0</v>
      </c>
      <c r="H271" s="38">
        <v>30442.0</v>
      </c>
    </row>
    <row r="272" ht="15.75" customHeight="1">
      <c r="B272" s="1"/>
      <c r="C272" s="1"/>
      <c r="E272" s="1">
        <v>270.0</v>
      </c>
      <c r="F272" s="39" t="s">
        <v>407</v>
      </c>
      <c r="G272" s="97">
        <v>153172.0</v>
      </c>
      <c r="H272" s="38">
        <v>30335.0</v>
      </c>
    </row>
    <row r="273" ht="15.75" customHeight="1">
      <c r="B273" s="1"/>
      <c r="C273" s="1"/>
      <c r="E273" s="1">
        <v>271.0</v>
      </c>
      <c r="F273" s="39" t="s">
        <v>408</v>
      </c>
      <c r="G273" s="97">
        <v>126337.0</v>
      </c>
      <c r="H273" s="38">
        <v>29856.0</v>
      </c>
    </row>
    <row r="274" ht="15.75" customHeight="1">
      <c r="B274" s="1"/>
      <c r="C274" s="1"/>
      <c r="E274" s="1">
        <v>272.0</v>
      </c>
      <c r="F274" s="39" t="s">
        <v>409</v>
      </c>
      <c r="G274" s="97">
        <v>174682.0</v>
      </c>
      <c r="H274" s="38">
        <v>29808.0</v>
      </c>
    </row>
    <row r="275" ht="15.75" customHeight="1">
      <c r="B275" s="1"/>
      <c r="C275" s="1"/>
      <c r="E275" s="1">
        <v>273.0</v>
      </c>
      <c r="F275" s="39" t="s">
        <v>410</v>
      </c>
      <c r="G275" s="97">
        <v>315538.0</v>
      </c>
      <c r="H275" s="38">
        <v>29415.0</v>
      </c>
    </row>
    <row r="276" ht="15.75" customHeight="1">
      <c r="B276" s="1"/>
      <c r="C276" s="1"/>
      <c r="E276" s="1">
        <v>274.0</v>
      </c>
      <c r="F276" s="39" t="s">
        <v>411</v>
      </c>
      <c r="G276" s="97">
        <v>152415.0</v>
      </c>
      <c r="H276" s="38">
        <v>29104.0</v>
      </c>
    </row>
    <row r="277" ht="15.75" customHeight="1">
      <c r="B277" s="1"/>
      <c r="C277" s="1"/>
      <c r="E277" s="1">
        <v>275.0</v>
      </c>
      <c r="F277" s="39" t="s">
        <v>412</v>
      </c>
      <c r="G277" s="97">
        <v>193117.0</v>
      </c>
      <c r="H277" s="38">
        <v>28100.0</v>
      </c>
    </row>
    <row r="278" ht="15.75" customHeight="1">
      <c r="B278" s="1"/>
      <c r="C278" s="1"/>
      <c r="E278" s="1">
        <v>276.0</v>
      </c>
      <c r="F278" s="39" t="s">
        <v>413</v>
      </c>
      <c r="G278" s="97">
        <v>335227.0</v>
      </c>
      <c r="H278" s="38">
        <v>26155.0</v>
      </c>
    </row>
    <row r="279" ht="15.75" customHeight="1">
      <c r="B279" s="1"/>
      <c r="C279" s="1"/>
      <c r="E279" s="1">
        <v>277.0</v>
      </c>
      <c r="F279" s="39" t="s">
        <v>414</v>
      </c>
      <c r="G279" s="97">
        <v>569463.0</v>
      </c>
      <c r="H279" s="38">
        <v>24863.0</v>
      </c>
    </row>
    <row r="280" ht="15.75" customHeight="1">
      <c r="B280" s="1"/>
      <c r="C280" s="1"/>
      <c r="E280" s="1">
        <v>278.0</v>
      </c>
      <c r="F280" s="39" t="s">
        <v>415</v>
      </c>
      <c r="G280" s="97">
        <v>2450292.0</v>
      </c>
      <c r="H280" s="38">
        <v>16203.0</v>
      </c>
    </row>
    <row r="281" ht="15.75" customHeight="1">
      <c r="B281" s="1"/>
      <c r="C281" s="1"/>
      <c r="E281" s="1">
        <v>279.0</v>
      </c>
      <c r="F281" s="39" t="s">
        <v>416</v>
      </c>
      <c r="G281" s="97">
        <v>253347.0</v>
      </c>
      <c r="H281" s="38">
        <v>12707.0</v>
      </c>
    </row>
    <row r="282" ht="15.75" customHeight="1">
      <c r="B282" s="1"/>
      <c r="C282" s="1"/>
      <c r="E282" s="1">
        <v>280.0</v>
      </c>
      <c r="F282" s="39" t="s">
        <v>417</v>
      </c>
      <c r="G282" s="97">
        <v>361094.0</v>
      </c>
      <c r="H282" s="38">
        <v>12505.0</v>
      </c>
    </row>
    <row r="283" ht="15.75" customHeight="1">
      <c r="B283" s="1"/>
      <c r="C283" s="1"/>
      <c r="E283" s="1">
        <v>281.0</v>
      </c>
      <c r="F283" s="39" t="s">
        <v>418</v>
      </c>
      <c r="G283" s="97">
        <v>146424.0</v>
      </c>
      <c r="H283" s="38">
        <v>11385.0</v>
      </c>
    </row>
    <row r="284" ht="15.75" customHeight="1">
      <c r="B284" s="1"/>
      <c r="C284" s="1"/>
      <c r="E284" s="1"/>
      <c r="H284" s="1"/>
    </row>
    <row r="285" ht="15.75" customHeight="1">
      <c r="B285" s="1"/>
      <c r="C285" s="1"/>
      <c r="E285" s="1"/>
      <c r="G285" s="97"/>
      <c r="H285" s="1"/>
    </row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7.71"/>
    <col customWidth="1" min="3" max="3" width="27.0"/>
    <col customWidth="1" min="4" max="4" width="19.57"/>
    <col customWidth="1" min="5" max="6" width="14.43"/>
  </cols>
  <sheetData>
    <row r="1" ht="15.75" customHeight="1">
      <c r="A1" s="4" t="s">
        <v>92</v>
      </c>
      <c r="B1" s="100" t="s">
        <v>419</v>
      </c>
      <c r="C1" s="100" t="s">
        <v>420</v>
      </c>
      <c r="D1" s="4" t="s">
        <v>421</v>
      </c>
      <c r="F1" s="76" t="s">
        <v>422</v>
      </c>
    </row>
    <row r="2" ht="15.75" customHeight="1">
      <c r="A2" s="39" t="s">
        <v>423</v>
      </c>
      <c r="B2" s="38">
        <v>97.0</v>
      </c>
      <c r="C2" s="38">
        <v>1159.0</v>
      </c>
      <c r="D2" s="101"/>
    </row>
    <row r="3" ht="15.75" customHeight="1">
      <c r="A3" s="39" t="s">
        <v>424</v>
      </c>
      <c r="B3" s="38">
        <v>65.0</v>
      </c>
      <c r="C3" s="38">
        <v>778.0</v>
      </c>
      <c r="D3" s="101"/>
    </row>
    <row r="4" ht="15.75" customHeight="1">
      <c r="A4" s="39" t="s">
        <v>425</v>
      </c>
      <c r="B4" s="38">
        <v>68.0</v>
      </c>
      <c r="C4" s="38">
        <v>814.0</v>
      </c>
      <c r="D4" s="101"/>
    </row>
    <row r="5" ht="15.75" customHeight="1">
      <c r="A5" s="39" t="s">
        <v>111</v>
      </c>
      <c r="B5" s="38">
        <v>85.0</v>
      </c>
      <c r="C5" s="38">
        <v>1025.0</v>
      </c>
      <c r="D5" s="101"/>
    </row>
    <row r="6" ht="15.75" customHeight="1">
      <c r="A6" s="39" t="s">
        <v>104</v>
      </c>
      <c r="B6" s="38">
        <v>66.0</v>
      </c>
      <c r="C6" s="38">
        <v>791.0</v>
      </c>
      <c r="D6" s="101"/>
    </row>
    <row r="7" ht="15.75" customHeight="1">
      <c r="A7" s="39" t="s">
        <v>101</v>
      </c>
      <c r="B7" s="38">
        <v>108.0</v>
      </c>
      <c r="C7" s="38">
        <v>1298.0</v>
      </c>
      <c r="D7" s="101"/>
    </row>
    <row r="8" ht="15.75" customHeight="1">
      <c r="A8" s="39" t="s">
        <v>426</v>
      </c>
      <c r="B8" s="38">
        <v>111.0</v>
      </c>
      <c r="C8" s="38">
        <v>1329.0</v>
      </c>
      <c r="D8" s="101"/>
    </row>
    <row r="9" ht="15.75" customHeight="1">
      <c r="A9" s="39" t="s">
        <v>427</v>
      </c>
      <c r="B9" s="38">
        <v>74.0</v>
      </c>
      <c r="C9" s="38">
        <v>890.0</v>
      </c>
      <c r="D9" s="101"/>
    </row>
    <row r="10" ht="15.75" customHeight="1">
      <c r="A10" s="39" t="s">
        <v>428</v>
      </c>
      <c r="B10" s="38">
        <v>62.0</v>
      </c>
      <c r="C10" s="38">
        <v>741.0</v>
      </c>
      <c r="D10" s="101"/>
    </row>
    <row r="11" ht="15.75" customHeight="1">
      <c r="A11" s="39" t="s">
        <v>155</v>
      </c>
      <c r="B11" s="38">
        <v>123.0</v>
      </c>
      <c r="C11" s="38">
        <v>1471.0</v>
      </c>
      <c r="D11" s="101"/>
    </row>
    <row r="12" ht="15.75" customHeight="1">
      <c r="A12" s="39" t="s">
        <v>429</v>
      </c>
      <c r="B12" s="38">
        <v>88.0</v>
      </c>
      <c r="C12" s="38">
        <v>1060.0</v>
      </c>
      <c r="D12" s="101"/>
    </row>
    <row r="13" ht="15.75" customHeight="1">
      <c r="A13" s="39" t="s">
        <v>430</v>
      </c>
      <c r="B13" s="38">
        <v>85.0</v>
      </c>
      <c r="C13" s="38">
        <v>1015.0</v>
      </c>
      <c r="D13" s="101"/>
    </row>
    <row r="14" ht="15.75" customHeight="1">
      <c r="A14" s="39" t="s">
        <v>133</v>
      </c>
      <c r="B14" s="38">
        <v>59.0</v>
      </c>
      <c r="C14" s="38">
        <v>713.0</v>
      </c>
      <c r="D14" s="101"/>
    </row>
    <row r="15" ht="15.75" customHeight="1">
      <c r="A15" s="39" t="s">
        <v>160</v>
      </c>
      <c r="B15" s="38">
        <v>73.0</v>
      </c>
      <c r="C15" s="38">
        <v>881.0</v>
      </c>
      <c r="D15" s="101"/>
    </row>
    <row r="16" ht="15.75" customHeight="1">
      <c r="A16" s="39" t="s">
        <v>431</v>
      </c>
      <c r="B16" s="38">
        <v>76.0</v>
      </c>
      <c r="C16" s="38">
        <v>914.0</v>
      </c>
      <c r="D16" s="101"/>
    </row>
    <row r="17" ht="15.75" customHeight="1">
      <c r="A17" s="39" t="s">
        <v>123</v>
      </c>
      <c r="B17" s="38">
        <v>62.0</v>
      </c>
      <c r="C17" s="38">
        <v>744.0</v>
      </c>
      <c r="D17" s="101"/>
    </row>
    <row r="18" ht="15.75" customHeight="1">
      <c r="A18" s="39" t="s">
        <v>432</v>
      </c>
      <c r="B18" s="38">
        <v>103.0</v>
      </c>
      <c r="C18" s="38">
        <v>1232.0</v>
      </c>
      <c r="D18" s="101"/>
    </row>
    <row r="19" ht="15.75" customHeight="1">
      <c r="A19" s="39" t="s">
        <v>433</v>
      </c>
      <c r="B19" s="38">
        <v>73.0</v>
      </c>
      <c r="C19" s="38">
        <v>876.0</v>
      </c>
      <c r="D19" s="101"/>
    </row>
    <row r="20" ht="15.75" customHeight="1">
      <c r="A20" s="39" t="s">
        <v>434</v>
      </c>
      <c r="B20" s="38">
        <v>116.0</v>
      </c>
      <c r="C20" s="38">
        <v>1391.0</v>
      </c>
      <c r="D20" s="101"/>
    </row>
    <row r="21" ht="15.75" customHeight="1">
      <c r="A21" s="39" t="s">
        <v>435</v>
      </c>
      <c r="B21" s="38">
        <v>77.0</v>
      </c>
      <c r="C21" s="38">
        <v>928.0</v>
      </c>
      <c r="D21" s="101"/>
    </row>
    <row r="22" ht="15.75" customHeight="1">
      <c r="A22" s="39" t="s">
        <v>436</v>
      </c>
      <c r="B22" s="38">
        <v>79.0</v>
      </c>
      <c r="C22" s="38">
        <v>953.0</v>
      </c>
      <c r="D22" s="101"/>
    </row>
    <row r="23" ht="15.75" customHeight="1">
      <c r="A23" s="39" t="s">
        <v>120</v>
      </c>
      <c r="B23" s="38">
        <v>93.0</v>
      </c>
      <c r="C23" s="38">
        <v>1110.0</v>
      </c>
      <c r="D23" s="101"/>
    </row>
    <row r="24" ht="15.75" customHeight="1">
      <c r="A24" s="39" t="s">
        <v>151</v>
      </c>
      <c r="B24" s="38">
        <v>71.0</v>
      </c>
      <c r="C24" s="38">
        <v>850.0</v>
      </c>
      <c r="D24" s="101"/>
    </row>
    <row r="25" ht="15.75" customHeight="1">
      <c r="A25" s="39" t="s">
        <v>145</v>
      </c>
      <c r="B25" s="38">
        <v>94.0</v>
      </c>
      <c r="C25" s="38">
        <v>1127.0</v>
      </c>
      <c r="D25" s="101"/>
    </row>
    <row r="26" ht="15.75" customHeight="1">
      <c r="A26" s="39" t="s">
        <v>437</v>
      </c>
      <c r="B26" s="38">
        <v>96.0</v>
      </c>
      <c r="C26" s="38">
        <v>1157.0</v>
      </c>
      <c r="D26" s="101"/>
    </row>
    <row r="27" ht="15.75" customHeight="1">
      <c r="A27" s="39" t="s">
        <v>438</v>
      </c>
      <c r="B27" s="38">
        <v>84.0</v>
      </c>
      <c r="C27" s="38">
        <v>1012.0</v>
      </c>
      <c r="D27" s="101"/>
    </row>
    <row r="28" ht="15.75" customHeight="1">
      <c r="A28" s="39" t="s">
        <v>439</v>
      </c>
      <c r="B28" s="38">
        <v>79.0</v>
      </c>
      <c r="C28" s="38">
        <v>952.0</v>
      </c>
      <c r="D28" s="101"/>
    </row>
    <row r="29" ht="15.75" customHeight="1">
      <c r="A29" s="39" t="s">
        <v>440</v>
      </c>
      <c r="B29" s="38">
        <v>95.0</v>
      </c>
      <c r="C29" s="38">
        <v>1145.0</v>
      </c>
      <c r="D29" s="101"/>
    </row>
    <row r="30" ht="15.75" customHeight="1">
      <c r="A30" s="39" t="s">
        <v>441</v>
      </c>
      <c r="B30" s="38">
        <v>60.0</v>
      </c>
      <c r="C30" s="38">
        <v>718.0</v>
      </c>
      <c r="D30" s="101"/>
    </row>
    <row r="31" ht="15.75" customHeight="1">
      <c r="A31" s="39" t="s">
        <v>442</v>
      </c>
      <c r="B31" s="38">
        <v>78.0</v>
      </c>
      <c r="C31" s="38">
        <v>934.0</v>
      </c>
      <c r="D31" s="101"/>
    </row>
    <row r="32" ht="15.75" customHeight="1">
      <c r="A32" s="39" t="s">
        <v>443</v>
      </c>
      <c r="B32" s="38">
        <v>85.0</v>
      </c>
      <c r="C32" s="38">
        <v>1014.0</v>
      </c>
      <c r="D32" s="101"/>
    </row>
    <row r="33" ht="15.75" customHeight="1">
      <c r="A33" s="39" t="s">
        <v>444</v>
      </c>
      <c r="B33" s="38">
        <v>69.0</v>
      </c>
      <c r="C33" s="38">
        <v>828.0</v>
      </c>
      <c r="D33" s="101"/>
    </row>
    <row r="34" ht="15.75" customHeight="1">
      <c r="A34" s="39" t="s">
        <v>8</v>
      </c>
      <c r="B34" s="38">
        <v>80.0</v>
      </c>
      <c r="C34" s="38">
        <v>957.0</v>
      </c>
      <c r="D34" s="101"/>
    </row>
    <row r="35" ht="15.75" customHeight="1">
      <c r="A35" s="39" t="s">
        <v>117</v>
      </c>
      <c r="B35" s="38">
        <v>70.0</v>
      </c>
      <c r="C35" s="38">
        <v>837.0</v>
      </c>
      <c r="D35" s="101"/>
    </row>
    <row r="36" ht="15.75" customHeight="1">
      <c r="A36" s="39" t="s">
        <v>445</v>
      </c>
      <c r="B36" s="38">
        <v>65.0</v>
      </c>
      <c r="C36" s="38">
        <v>774.0</v>
      </c>
      <c r="D36" s="101"/>
    </row>
    <row r="37" ht="15.75" customHeight="1">
      <c r="A37" s="39" t="s">
        <v>446</v>
      </c>
      <c r="B37" s="38">
        <v>64.0</v>
      </c>
      <c r="C37" s="38">
        <v>764.0</v>
      </c>
      <c r="D37" s="101"/>
    </row>
    <row r="38" ht="15.75" customHeight="1">
      <c r="A38" s="39" t="s">
        <v>447</v>
      </c>
      <c r="B38" s="38">
        <v>118.0</v>
      </c>
      <c r="C38" s="38">
        <v>1413.0</v>
      </c>
      <c r="D38" s="101"/>
    </row>
    <row r="39" ht="15.75" customHeight="1">
      <c r="A39" s="39" t="s">
        <v>448</v>
      </c>
      <c r="B39" s="38">
        <v>55.0</v>
      </c>
      <c r="C39" s="38">
        <v>656.0</v>
      </c>
      <c r="D39" s="101"/>
    </row>
    <row r="40" ht="15.75" customHeight="1">
      <c r="A40" s="39" t="s">
        <v>449</v>
      </c>
      <c r="B40" s="38">
        <v>69.0</v>
      </c>
      <c r="C40" s="38">
        <v>829.0</v>
      </c>
      <c r="D40" s="101"/>
    </row>
    <row r="41" ht="15.75" customHeight="1">
      <c r="A41" s="39" t="s">
        <v>450</v>
      </c>
      <c r="B41" s="38">
        <v>103.0</v>
      </c>
      <c r="C41" s="38">
        <v>1232.0</v>
      </c>
      <c r="D41" s="101"/>
    </row>
    <row r="42" ht="15.75" customHeight="1">
      <c r="A42" s="39" t="s">
        <v>451</v>
      </c>
      <c r="B42" s="38">
        <v>95.0</v>
      </c>
      <c r="C42" s="38">
        <v>1140.0</v>
      </c>
      <c r="D42" s="101"/>
    </row>
    <row r="43" ht="15.75" customHeight="1">
      <c r="A43" s="39" t="s">
        <v>452</v>
      </c>
      <c r="B43" s="38">
        <v>70.0</v>
      </c>
      <c r="C43" s="38">
        <v>835.0</v>
      </c>
      <c r="D43" s="101"/>
    </row>
    <row r="44" ht="15.75" customHeight="1">
      <c r="A44" s="39" t="s">
        <v>136</v>
      </c>
      <c r="B44" s="38">
        <v>84.0</v>
      </c>
      <c r="C44" s="38">
        <v>1008.0</v>
      </c>
      <c r="D44" s="101"/>
    </row>
    <row r="45" ht="15.75" customHeight="1">
      <c r="A45" s="39" t="s">
        <v>98</v>
      </c>
      <c r="B45" s="38">
        <v>98.0</v>
      </c>
      <c r="C45" s="38">
        <v>1170.0</v>
      </c>
      <c r="D45" s="101"/>
    </row>
    <row r="46" ht="15.75" customHeight="1">
      <c r="A46" s="39" t="s">
        <v>126</v>
      </c>
      <c r="B46" s="38">
        <v>56.0</v>
      </c>
      <c r="C46" s="38">
        <v>672.0</v>
      </c>
      <c r="D46" s="101"/>
    </row>
    <row r="47" ht="15.75" customHeight="1">
      <c r="A47" s="39" t="s">
        <v>453</v>
      </c>
      <c r="B47" s="38">
        <v>79.0</v>
      </c>
      <c r="C47" s="38">
        <v>945.0</v>
      </c>
      <c r="D47" s="101"/>
    </row>
    <row r="48" ht="15.75" customHeight="1">
      <c r="A48" s="39" t="s">
        <v>454</v>
      </c>
      <c r="B48" s="38">
        <v>72.0</v>
      </c>
      <c r="C48" s="38">
        <v>862.0</v>
      </c>
      <c r="D48" s="101"/>
    </row>
    <row r="49" ht="15.75" customHeight="1">
      <c r="A49" s="39" t="s">
        <v>114</v>
      </c>
      <c r="B49" s="38">
        <v>64.0</v>
      </c>
      <c r="C49" s="38">
        <v>769.0</v>
      </c>
      <c r="D49" s="101"/>
    </row>
    <row r="50" ht="15.75" customHeight="1">
      <c r="A50" s="39" t="s">
        <v>455</v>
      </c>
      <c r="B50" s="38">
        <v>62.0</v>
      </c>
      <c r="C50" s="38">
        <v>748.0</v>
      </c>
      <c r="D50" s="101"/>
    </row>
    <row r="51" ht="15.75" customHeight="1">
      <c r="A51" s="39" t="s">
        <v>148</v>
      </c>
      <c r="B51" s="38">
        <v>61.0</v>
      </c>
      <c r="C51" s="38">
        <v>735.0</v>
      </c>
      <c r="D51" s="101"/>
    </row>
    <row r="52" ht="15.75" customHeight="1">
      <c r="A52" s="39" t="s">
        <v>456</v>
      </c>
      <c r="B52" s="38">
        <v>86.0</v>
      </c>
      <c r="C52" s="38">
        <v>1035.0</v>
      </c>
      <c r="D52" s="101"/>
    </row>
    <row r="53" ht="15.75" customHeight="1">
      <c r="A53" s="39" t="s">
        <v>457</v>
      </c>
      <c r="B53" s="38">
        <v>100.0</v>
      </c>
      <c r="C53" s="38">
        <f t="shared" ref="C53:C54" si="1">B53*12</f>
        <v>1200</v>
      </c>
      <c r="D53" s="1"/>
    </row>
    <row r="54" ht="15.75" customHeight="1">
      <c r="A54" s="39" t="s">
        <v>458</v>
      </c>
      <c r="B54" s="38">
        <v>90.0</v>
      </c>
      <c r="C54" s="38">
        <f t="shared" si="1"/>
        <v>1080</v>
      </c>
      <c r="D54" s="1"/>
    </row>
    <row r="55" ht="15.75" customHeight="1">
      <c r="B55" s="38"/>
      <c r="C55" s="38"/>
      <c r="D55" s="1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21" t="s">
        <v>4</v>
      </c>
      <c r="B1" s="21" t="s">
        <v>92</v>
      </c>
    </row>
    <row r="2" ht="15.75" customHeight="1">
      <c r="A2" s="1" t="s">
        <v>5</v>
      </c>
      <c r="B2" s="1" t="s">
        <v>155</v>
      </c>
    </row>
    <row r="3" ht="15.75" customHeight="1">
      <c r="A3" s="1" t="s">
        <v>6</v>
      </c>
      <c r="B3" s="1" t="s">
        <v>155</v>
      </c>
    </row>
    <row r="4" ht="15.75" customHeight="1">
      <c r="A4" s="1" t="s">
        <v>7</v>
      </c>
      <c r="B4" s="1" t="s">
        <v>104</v>
      </c>
    </row>
    <row r="5" ht="15.75" customHeight="1">
      <c r="A5" s="1" t="s">
        <v>8</v>
      </c>
      <c r="B5" s="1" t="s">
        <v>8</v>
      </c>
    </row>
    <row r="6" ht="15.75" customHeight="1">
      <c r="A6" s="1" t="s">
        <v>9</v>
      </c>
      <c r="B6" s="1" t="s">
        <v>98</v>
      </c>
    </row>
    <row r="7" ht="15.75" customHeight="1">
      <c r="A7" s="1" t="s">
        <v>10</v>
      </c>
      <c r="B7" s="1" t="s">
        <v>457</v>
      </c>
    </row>
    <row r="8" ht="15.75" customHeight="1">
      <c r="A8" s="1" t="s">
        <v>11</v>
      </c>
      <c r="B8" s="1" t="s">
        <v>458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