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oble duo" sheetId="2" r:id="rId5"/>
    <sheet state="visible" name="Asli" sheetId="3" r:id="rId6"/>
    <sheet state="visible" name="Satélites de Melrouse" sheetId="4" r:id="rId7"/>
    <sheet state="visible" name="Softwave" sheetId="5" r:id="rId8"/>
    <sheet state="visible" name="Backyardigans" sheetId="6" r:id="rId9"/>
    <sheet state="visible" name="Mystery Inc costos" sheetId="7" r:id="rId10"/>
  </sheets>
  <definedNames>
    <definedName hidden="1" localSheetId="0" name="_xlnm._FilterDatabase">Sheet1!$A$1:$F$30</definedName>
    <definedName hidden="1" localSheetId="1" name="_xlnm._FilterDatabase">'Doble duo'!$A$2:$F$14</definedName>
    <definedName hidden="1" localSheetId="2" name="_xlnm._FilterDatabase">Asli!$A$2:$F$15</definedName>
    <definedName hidden="1" localSheetId="4" name="_xlnm._FilterDatabase">Softwave!$A$1:$F$14</definedName>
  </definedNames>
  <calcPr/>
</workbook>
</file>

<file path=xl/sharedStrings.xml><?xml version="1.0" encoding="utf-8"?>
<sst xmlns="http://schemas.openxmlformats.org/spreadsheetml/2006/main" count="601" uniqueCount="143">
  <si>
    <t xml:space="preserve">Alcance </t>
  </si>
  <si>
    <t>Días programados</t>
  </si>
  <si>
    <t>Días reales</t>
  </si>
  <si>
    <t xml:space="preserve">Recursos </t>
  </si>
  <si>
    <t>Capacidad</t>
  </si>
  <si>
    <t>Precio</t>
  </si>
  <si>
    <t>Salario</t>
  </si>
  <si>
    <t>Horas laborales</t>
  </si>
  <si>
    <t xml:space="preserve">Horas reales </t>
  </si>
  <si>
    <t>Precio por hora</t>
  </si>
  <si>
    <t>Precio por día</t>
  </si>
  <si>
    <t>USUARIO</t>
  </si>
  <si>
    <t>Pantalla de Bienvenida</t>
  </si>
  <si>
    <t>Senior Software Developer</t>
  </si>
  <si>
    <t>Junior Developer</t>
  </si>
  <si>
    <t>Program Manager Intermedio</t>
  </si>
  <si>
    <t xml:space="preserve">Pantalla de Login </t>
  </si>
  <si>
    <t>Diseño UI Intermedio</t>
  </si>
  <si>
    <t>UI Designer básico</t>
  </si>
  <si>
    <t>Menu de comida</t>
  </si>
  <si>
    <t>DevOps Engineer</t>
  </si>
  <si>
    <t>Security Specialist</t>
  </si>
  <si>
    <t>Experiencia de Usuario Intermedio</t>
  </si>
  <si>
    <t>Payment integration specialist</t>
  </si>
  <si>
    <t>Database administrator</t>
  </si>
  <si>
    <t>Menu de bebidas</t>
  </si>
  <si>
    <t>CQuality Assurance Tester</t>
  </si>
  <si>
    <t>Costo de Equipo</t>
  </si>
  <si>
    <t>Pantalla de Personalizacion</t>
  </si>
  <si>
    <t>Carrito de compras</t>
  </si>
  <si>
    <t>Pantalla de pago</t>
  </si>
  <si>
    <t>Pantalla de tarjetas</t>
  </si>
  <si>
    <t>Seguimiento de pedido</t>
  </si>
  <si>
    <t>Perfil de usuario</t>
  </si>
  <si>
    <t>Pantalla de ayuda</t>
  </si>
  <si>
    <t>ADMIN</t>
  </si>
  <si>
    <t>Pantalla de Login</t>
  </si>
  <si>
    <t>Administrador de pedidos</t>
  </si>
  <si>
    <t xml:space="preserve">Estadisticas de la cafeteria </t>
  </si>
  <si>
    <t>Pantalla de ayuda al alumno</t>
  </si>
  <si>
    <t>Pantalla de perfil</t>
  </si>
  <si>
    <t>Precio Operativo</t>
  </si>
  <si>
    <t>Precio Total</t>
  </si>
  <si>
    <t>IVA</t>
  </si>
  <si>
    <t>Precio Total Real</t>
  </si>
  <si>
    <t>Requerimiento 3: metodos de pago</t>
  </si>
  <si>
    <t>Pantalla de eleccion de pagos</t>
  </si>
  <si>
    <t>Senior Software Development</t>
  </si>
  <si>
    <t>Junior Software</t>
  </si>
  <si>
    <t>Program Manager</t>
  </si>
  <si>
    <t>Pantalla de Agregar tarjeta</t>
  </si>
  <si>
    <t>DevOps Junior</t>
  </si>
  <si>
    <t>Especialista Ciberseguridad</t>
  </si>
  <si>
    <t>Pantalla Pago efectivo</t>
  </si>
  <si>
    <t>Desarrollador iOS</t>
  </si>
  <si>
    <t>Desarrollador Andoroid</t>
  </si>
  <si>
    <t>Administrador de Basa de Datos</t>
  </si>
  <si>
    <t>Requerimiento 1:Plataformas y Usabilidad</t>
  </si>
  <si>
    <t>GASTO TOTAL CON IVA</t>
  </si>
  <si>
    <t>Adaptacion iOS</t>
  </si>
  <si>
    <t>Desarrollador Ios</t>
  </si>
  <si>
    <t>Adaptacion Android</t>
  </si>
  <si>
    <t>Desarrolador Andoid</t>
  </si>
  <si>
    <t>Requerimiento 2:catalogo de bebidas</t>
  </si>
  <si>
    <t>Pantalla con informacion de bebidas</t>
  </si>
  <si>
    <t>Requerimiento 4:Evaluación y retroalimentacion</t>
  </si>
  <si>
    <t>Pantalla evaluacion/reseña</t>
  </si>
  <si>
    <t>Administrador Base de Datos</t>
  </si>
  <si>
    <t>Especialista Cibrseguridad</t>
  </si>
  <si>
    <t>Requerimiento 5:Personalizacion de Bebidas</t>
  </si>
  <si>
    <t>Pantalla modificación bebida</t>
  </si>
  <si>
    <t>Pantalla de subir video</t>
  </si>
  <si>
    <t>Pantalla de edicion video</t>
  </si>
  <si>
    <t>Ingeniero de Sonido</t>
  </si>
  <si>
    <t xml:space="preserve">Pantalla con sus videos </t>
  </si>
  <si>
    <t>Requerimiento</t>
  </si>
  <si>
    <t>Capacidades</t>
  </si>
  <si>
    <t>Inicio de sesión</t>
  </si>
  <si>
    <t xml:space="preserve">Junior Software,
</t>
  </si>
  <si>
    <t>Total Dias</t>
  </si>
  <si>
    <t>Suma Total</t>
  </si>
  <si>
    <t>Pantalla de Registro</t>
  </si>
  <si>
    <t>Pantalla de búsqueda de bebidas</t>
  </si>
  <si>
    <t>Pantalla gestión de bebidas</t>
  </si>
  <si>
    <t xml:space="preserve">Suma Total </t>
  </si>
  <si>
    <t>Página de reportes</t>
  </si>
  <si>
    <t>Página de pagos</t>
  </si>
  <si>
    <t>Suma Total Proyecto</t>
  </si>
  <si>
    <t>Dias programados</t>
  </si>
  <si>
    <t>Dias Reales</t>
  </si>
  <si>
    <t>Diseño UI básico</t>
  </si>
  <si>
    <t>Pantalla de menú</t>
  </si>
  <si>
    <t>Diseñador de Base de dátos</t>
  </si>
  <si>
    <t>Proyect manager</t>
  </si>
  <si>
    <t>Pantalla de personalizar</t>
  </si>
  <si>
    <t>Desarrollador Android</t>
  </si>
  <si>
    <t>Pantalla de carrito</t>
  </si>
  <si>
    <t>COSTO FINAL</t>
  </si>
  <si>
    <t>REQ_1</t>
  </si>
  <si>
    <t>Pantalla de ajustes</t>
  </si>
  <si>
    <t>Proyect manayer</t>
  </si>
  <si>
    <t xml:space="preserve">Pantalla de metódos de pago </t>
  </si>
  <si>
    <t>REQ_2</t>
  </si>
  <si>
    <t>Pantalla de modificación de menú (en sus tres variantes)</t>
  </si>
  <si>
    <t>Compatibilidad con móviles Adroid y iOS</t>
  </si>
  <si>
    <t>P1</t>
  </si>
  <si>
    <t>D1</t>
  </si>
  <si>
    <t>P2</t>
  </si>
  <si>
    <t>D2</t>
  </si>
  <si>
    <t>F</t>
  </si>
  <si>
    <t>REQ_4</t>
  </si>
  <si>
    <t>Pantalla de rewards</t>
  </si>
  <si>
    <t>Funcionalidad interna de la compra y puntos</t>
  </si>
  <si>
    <t>REQ_5</t>
  </si>
  <si>
    <t>Funcionalidad de voto en la pantalla de inicio</t>
  </si>
  <si>
    <t>Pantalla de menú de categorias</t>
  </si>
  <si>
    <t>Pantalla de menú de productos</t>
  </si>
  <si>
    <t>Especialista en ciberseguridad</t>
  </si>
  <si>
    <t>Pantalla de menú de personalizacion de producto</t>
  </si>
  <si>
    <t xml:space="preserve">Pantalla de visualización del carrito de compras </t>
  </si>
  <si>
    <t>Pantalla de modicación del carrito, guardar y continuar comprando</t>
  </si>
  <si>
    <t>Pantalla para agregar método de pago</t>
  </si>
  <si>
    <t xml:space="preserve">Pantalla de finalización de la compra </t>
  </si>
  <si>
    <r>
      <rPr>
        <rFont val="Arial"/>
        <b/>
        <color theme="1"/>
      </rPr>
      <t xml:space="preserve">No funcional
</t>
    </r>
    <r>
      <rPr>
        <rFont val="Arial"/>
        <color theme="1"/>
      </rPr>
      <t>Seguridad</t>
    </r>
  </si>
  <si>
    <t>Validar en el sign-up que la contraseña sea segura</t>
  </si>
  <si>
    <t>Almacenar las contraseñas cifradas</t>
  </si>
  <si>
    <t>Gestionar usuarios que abandonan su cuenta</t>
  </si>
  <si>
    <t>Recursos</t>
  </si>
  <si>
    <t>Horas reales</t>
  </si>
  <si>
    <t>Project manager</t>
  </si>
  <si>
    <t>Front-end developer</t>
  </si>
  <si>
    <t>Back-end developer</t>
  </si>
  <si>
    <t>Quality Assurance Tester</t>
  </si>
  <si>
    <t>Costo de equipo</t>
  </si>
  <si>
    <t>Alcance</t>
  </si>
  <si>
    <t>Pantalla de login</t>
  </si>
  <si>
    <t>Menú (vista cliente y administrador)</t>
  </si>
  <si>
    <t>Pantalla personalizar bebida</t>
  </si>
  <si>
    <t>Programa de acumulación de puntos</t>
  </si>
  <si>
    <t>Pantalla votar platillo</t>
  </si>
  <si>
    <t>Precio operativo</t>
  </si>
  <si>
    <t>Precio total</t>
  </si>
  <si>
    <t>Precio total 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</si>
</sst>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1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  <font>
      <color rgb="FF000000"/>
      <name val="Arial"/>
      <scheme val="minor"/>
    </font>
    <font>
      <sz val="9.0"/>
      <color rgb="FF000000"/>
      <name val="&quot;Google Sans Mono&quot;"/>
    </font>
    <font>
      <color theme="1"/>
      <name val="Arial"/>
    </font>
    <font/>
    <font>
      <b/>
      <sz val="11.0"/>
      <color rgb="FFFFFFFF"/>
      <name val="Calibri"/>
    </font>
    <font>
      <sz val="11.0"/>
      <color rgb="FF00000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ED7D31"/>
        <bgColor rgb="FFED7D31"/>
      </patternFill>
    </fill>
    <fill>
      <patternFill patternType="solid">
        <fgColor rgb="FFFCE4D6"/>
        <bgColor rgb="FFFCE4D6"/>
      </patternFill>
    </fill>
    <fill>
      <patternFill patternType="solid">
        <fgColor rgb="FFEA6B14"/>
        <bgColor rgb="FFEA6B14"/>
      </patternFill>
    </fill>
    <fill>
      <patternFill patternType="solid">
        <fgColor rgb="FFF8CBAD"/>
        <bgColor rgb="FFF8CBAD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F4B084"/>
      </left>
      <top style="thin">
        <color rgb="FFF4B084"/>
      </top>
      <bottom style="thin">
        <color rgb="FFF4B084"/>
      </bottom>
    </border>
    <border>
      <top style="thin">
        <color rgb="FFF4B084"/>
      </top>
      <bottom style="thin">
        <color rgb="FFF4B084"/>
      </bottom>
    </border>
    <border>
      <right style="thin">
        <color rgb="FFF4B084"/>
      </right>
      <top style="thin">
        <color rgb="FFF4B084"/>
      </top>
      <bottom style="thin">
        <color rgb="FFF4B084"/>
      </bottom>
    </border>
  </borders>
  <cellStyleXfs count="1">
    <xf borderId="0" fillId="0" fontId="0" numFmtId="0" applyAlignment="1" applyFont="1"/>
  </cellStyleXfs>
  <cellXfs count="19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4" fontId="2" numFmtId="0" xfId="0" applyAlignment="1" applyFill="1" applyFont="1">
      <alignment readingOrder="0" shrinkToFit="0" wrapText="1"/>
    </xf>
    <xf borderId="0" fillId="5" fontId="2" numFmtId="0" xfId="0" applyFill="1" applyFont="1"/>
    <xf borderId="0" fillId="0" fontId="2" numFmtId="165" xfId="0" applyAlignment="1" applyFont="1" applyNumberFormat="1">
      <alignment readingOrder="0"/>
    </xf>
    <xf borderId="0" fillId="5" fontId="2" numFmtId="9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 shrinkToFit="0" wrapText="1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1" fillId="0" fontId="2" numFmtId="0" xfId="0" applyBorder="1" applyFont="1"/>
    <xf borderId="1" fillId="5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/>
    </xf>
    <xf borderId="3" fillId="0" fontId="2" numFmtId="0" xfId="0" applyBorder="1" applyFont="1"/>
    <xf borderId="3" fillId="0" fontId="2" numFmtId="9" xfId="0" applyAlignment="1" applyBorder="1" applyFont="1" applyNumberFormat="1">
      <alignment readingOrder="0"/>
    </xf>
    <xf borderId="4" fillId="0" fontId="2" numFmtId="164" xfId="0" applyBorder="1" applyFont="1" applyNumberFormat="1"/>
    <xf borderId="1" fillId="0" fontId="2" numFmtId="165" xfId="0" applyAlignment="1" applyBorder="1" applyFont="1" applyNumberFormat="1">
      <alignment readingOrder="0" shrinkToFit="0" wrapText="1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Border="1" applyFont="1" applyNumberFormat="1"/>
    <xf borderId="5" fillId="0" fontId="2" numFmtId="0" xfId="0" applyAlignment="1" applyBorder="1" applyFont="1">
      <alignment readingOrder="0" shrinkToFit="0" wrapText="1"/>
    </xf>
    <xf borderId="6" fillId="0" fontId="2" numFmtId="164" xfId="0" applyBorder="1" applyFont="1" applyNumberFormat="1"/>
    <xf borderId="5" fillId="0" fontId="2" numFmtId="0" xfId="0" applyAlignment="1" applyBorder="1" applyFont="1">
      <alignment readingOrder="0"/>
    </xf>
    <xf borderId="6" fillId="0" fontId="2" numFmtId="164" xfId="0" applyBorder="1" applyFont="1" applyNumberFormat="1"/>
    <xf borderId="5" fillId="0" fontId="2" numFmtId="0" xfId="0" applyBorder="1" applyFont="1"/>
    <xf borderId="6" fillId="0" fontId="2" numFmtId="0" xfId="0" applyBorder="1" applyFont="1"/>
    <xf borderId="6" fillId="5" fontId="2" numFmtId="164" xfId="0" applyBorder="1" applyFont="1" applyNumberFormat="1"/>
    <xf borderId="7" fillId="0" fontId="2" numFmtId="0" xfId="0" applyAlignment="1" applyBorder="1" applyFont="1">
      <alignment readingOrder="0"/>
    </xf>
    <xf borderId="8" fillId="0" fontId="2" numFmtId="0" xfId="0" applyBorder="1" applyFont="1"/>
    <xf borderId="9" fillId="7" fontId="2" numFmtId="164" xfId="0" applyBorder="1" applyFill="1" applyFont="1" applyNumberFormat="1"/>
    <xf borderId="2" fillId="6" fontId="2" numFmtId="0" xfId="0" applyAlignment="1" applyBorder="1" applyFont="1">
      <alignment readingOrder="0"/>
    </xf>
    <xf borderId="4" fillId="0" fontId="2" numFmtId="0" xfId="0" applyBorder="1" applyFont="1"/>
    <xf borderId="1" fillId="7" fontId="2" numFmtId="0" xfId="0" applyAlignment="1" applyBorder="1" applyFont="1">
      <alignment readingOrder="0"/>
    </xf>
    <xf borderId="1" fillId="0" fontId="2" numFmtId="164" xfId="0" applyBorder="1" applyFont="1" applyNumberFormat="1"/>
    <xf borderId="2" fillId="8" fontId="2" numFmtId="0" xfId="0" applyAlignment="1" applyBorder="1" applyFill="1" applyFont="1">
      <alignment readingOrder="0" shrinkToFit="0" wrapText="1"/>
    </xf>
    <xf borderId="3" fillId="8" fontId="2" numFmtId="0" xfId="0" applyAlignment="1" applyBorder="1" applyFont="1">
      <alignment readingOrder="0"/>
    </xf>
    <xf borderId="3" fillId="8" fontId="2" numFmtId="0" xfId="0" applyBorder="1" applyFont="1"/>
    <xf borderId="3" fillId="8" fontId="2" numFmtId="9" xfId="0" applyAlignment="1" applyBorder="1" applyFont="1" applyNumberFormat="1">
      <alignment readingOrder="0"/>
    </xf>
    <xf borderId="4" fillId="8" fontId="2" numFmtId="164" xfId="0" applyBorder="1" applyFont="1" applyNumberFormat="1"/>
    <xf borderId="0" fillId="8" fontId="2" numFmtId="0" xfId="0" applyAlignment="1" applyFont="1">
      <alignment readingOrder="0"/>
    </xf>
    <xf borderId="0" fillId="8" fontId="2" numFmtId="0" xfId="0" applyFont="1"/>
    <xf borderId="0" fillId="8" fontId="2" numFmtId="9" xfId="0" applyAlignment="1" applyFont="1" applyNumberFormat="1">
      <alignment readingOrder="0"/>
    </xf>
    <xf borderId="6" fillId="8" fontId="2" numFmtId="164" xfId="0" applyBorder="1" applyFont="1" applyNumberFormat="1"/>
    <xf borderId="0" fillId="8" fontId="4" numFmtId="0" xfId="0" applyAlignment="1" applyFont="1">
      <alignment readingOrder="0"/>
    </xf>
    <xf borderId="0" fillId="8" fontId="4" numFmtId="0" xfId="0" applyFont="1"/>
    <xf borderId="0" fillId="8" fontId="4" numFmtId="9" xfId="0" applyAlignment="1" applyFont="1" applyNumberFormat="1">
      <alignment readingOrder="0"/>
    </xf>
    <xf borderId="6" fillId="8" fontId="4" numFmtId="164" xfId="0" applyBorder="1" applyFont="1" applyNumberFormat="1"/>
    <xf borderId="0" fillId="9" fontId="2" numFmtId="0" xfId="0" applyFill="1" applyFont="1"/>
    <xf borderId="5" fillId="7" fontId="2" numFmtId="0" xfId="0" applyAlignment="1" applyBorder="1" applyFont="1">
      <alignment readingOrder="0" shrinkToFit="0" wrapText="1"/>
    </xf>
    <xf borderId="0" fillId="7" fontId="4" numFmtId="0" xfId="0" applyAlignment="1" applyFont="1">
      <alignment readingOrder="0"/>
    </xf>
    <xf borderId="0" fillId="7" fontId="4" numFmtId="0" xfId="0" applyFont="1"/>
    <xf borderId="0" fillId="7" fontId="4" numFmtId="9" xfId="0" applyAlignment="1" applyFont="1" applyNumberFormat="1">
      <alignment readingOrder="0"/>
    </xf>
    <xf borderId="6" fillId="7" fontId="4" numFmtId="164" xfId="0" applyBorder="1" applyFont="1" applyNumberFormat="1"/>
    <xf borderId="0" fillId="7" fontId="2" numFmtId="0" xfId="0" applyAlignment="1" applyFont="1">
      <alignment readingOrder="0"/>
    </xf>
    <xf borderId="0" fillId="7" fontId="2" numFmtId="0" xfId="0" applyFont="1"/>
    <xf borderId="0" fillId="7" fontId="2" numFmtId="9" xfId="0" applyAlignment="1" applyFont="1" applyNumberFormat="1">
      <alignment readingOrder="0"/>
    </xf>
    <xf borderId="6" fillId="7" fontId="2" numFmtId="164" xfId="0" applyBorder="1" applyFont="1" applyNumberFormat="1"/>
    <xf borderId="5" fillId="10" fontId="2" numFmtId="0" xfId="0" applyAlignment="1" applyBorder="1" applyFill="1" applyFont="1">
      <alignment readingOrder="0" shrinkToFit="0" wrapText="1"/>
    </xf>
    <xf borderId="0" fillId="10" fontId="2" numFmtId="0" xfId="0" applyAlignment="1" applyFont="1">
      <alignment readingOrder="0"/>
    </xf>
    <xf borderId="0" fillId="10" fontId="2" numFmtId="0" xfId="0" applyFont="1"/>
    <xf borderId="0" fillId="10" fontId="2" numFmtId="9" xfId="0" applyAlignment="1" applyFont="1" applyNumberFormat="1">
      <alignment readingOrder="0"/>
    </xf>
    <xf borderId="6" fillId="10" fontId="2" numFmtId="164" xfId="0" applyBorder="1" applyFont="1" applyNumberFormat="1"/>
    <xf borderId="3" fillId="10" fontId="2" numFmtId="0" xfId="0" applyAlignment="1" applyBorder="1" applyFont="1">
      <alignment readingOrder="0"/>
    </xf>
    <xf borderId="0" fillId="9" fontId="4" numFmtId="9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11" fontId="5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0" fillId="13" fontId="6" numFmtId="0" xfId="0" applyFill="1" applyFont="1"/>
    <xf borderId="0" fillId="13" fontId="6" numFmtId="164" xfId="0" applyAlignment="1" applyFont="1" applyNumberFormat="1">
      <alignment readingOrder="0"/>
    </xf>
    <xf borderId="0" fillId="14" fontId="2" numFmtId="0" xfId="0" applyAlignment="1" applyFill="1" applyFont="1">
      <alignment readingOrder="0"/>
    </xf>
    <xf borderId="0" fillId="0" fontId="7" numFmtId="0" xfId="0" applyAlignment="1" applyFont="1">
      <alignment readingOrder="0" vertical="bottom"/>
    </xf>
    <xf borderId="0" fillId="0" fontId="7" numFmtId="9" xfId="0" applyAlignment="1" applyFont="1" applyNumberFormat="1">
      <alignment vertical="bottom"/>
    </xf>
    <xf borderId="1" fillId="0" fontId="2" numFmtId="0" xfId="0" applyAlignment="1" applyBorder="1" applyFont="1">
      <alignment readingOrder="0" shrinkToFit="0" wrapText="1"/>
    </xf>
    <xf borderId="1" fillId="0" fontId="2" numFmtId="10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13" fontId="0" numFmtId="0" xfId="0" applyBorder="1" applyFont="1"/>
    <xf borderId="0" fillId="15" fontId="2" numFmtId="164" xfId="0" applyFill="1" applyFont="1" applyNumberFormat="1"/>
    <xf borderId="1" fillId="0" fontId="2" numFmtId="9" xfId="0" applyAlignment="1" applyBorder="1" applyFont="1" applyNumberFormat="1">
      <alignment readingOrder="0"/>
    </xf>
    <xf borderId="8" fillId="16" fontId="2" numFmtId="0" xfId="0" applyAlignment="1" applyBorder="1" applyFill="1" applyFont="1">
      <alignment readingOrder="0"/>
    </xf>
    <xf borderId="8" fillId="0" fontId="2" numFmtId="164" xfId="0" applyBorder="1" applyFont="1" applyNumberFormat="1"/>
    <xf borderId="10" fillId="0" fontId="2" numFmtId="0" xfId="0" applyAlignment="1" applyBorder="1" applyFont="1">
      <alignment readingOrder="0"/>
    </xf>
    <xf borderId="10" fillId="0" fontId="2" numFmtId="0" xfId="0" applyBorder="1" applyFont="1"/>
    <xf borderId="10" fillId="0" fontId="2" numFmtId="164" xfId="0" applyBorder="1" applyFont="1" applyNumberFormat="1"/>
    <xf borderId="11" fillId="0" fontId="2" numFmtId="0" xfId="0" applyAlignment="1" applyBorder="1" applyFont="1">
      <alignment readingOrder="0"/>
    </xf>
    <xf borderId="11" fillId="0" fontId="2" numFmtId="0" xfId="0" applyBorder="1" applyFont="1"/>
    <xf borderId="1" fillId="0" fontId="2" numFmtId="165" xfId="0" applyBorder="1" applyFont="1" applyNumberFormat="1"/>
    <xf borderId="10" fillId="0" fontId="2" numFmtId="165" xfId="0" applyBorder="1" applyFont="1" applyNumberFormat="1"/>
    <xf borderId="12" fillId="0" fontId="3" numFmtId="0" xfId="0" applyAlignment="1" applyBorder="1" applyFont="1">
      <alignment horizontal="center" readingOrder="0" shrinkToFit="0" wrapText="1"/>
    </xf>
    <xf borderId="13" fillId="0" fontId="3" numFmtId="0" xfId="0" applyAlignment="1" applyBorder="1" applyFont="1">
      <alignment horizontal="center" readingOrder="0" shrinkToFit="0" wrapText="1"/>
    </xf>
    <xf borderId="14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16" fillId="2" fontId="2" numFmtId="0" xfId="0" applyAlignment="1" applyBorder="1" applyFont="1">
      <alignment horizontal="center" readingOrder="0" shrinkToFit="0" vertical="center" wrapText="1"/>
    </xf>
    <xf borderId="0" fillId="7" fontId="2" numFmtId="0" xfId="0" applyAlignment="1" applyFont="1">
      <alignment horizontal="center" readingOrder="0"/>
    </xf>
    <xf borderId="0" fillId="7" fontId="2" numFmtId="0" xfId="0" applyAlignment="1" applyFont="1">
      <alignment horizontal="center"/>
    </xf>
    <xf borderId="0" fillId="7" fontId="2" numFmtId="9" xfId="0" applyAlignment="1" applyFont="1" applyNumberFormat="1">
      <alignment horizontal="center" readingOrder="0"/>
    </xf>
    <xf borderId="17" fillId="7" fontId="2" numFmtId="164" xfId="0" applyBorder="1" applyFont="1" applyNumberFormat="1"/>
    <xf borderId="1" fillId="0" fontId="3" numFmtId="165" xfId="0" applyAlignment="1" applyBorder="1" applyFont="1" applyNumberFormat="1">
      <alignment horizontal="center" readingOrder="0" shrinkToFit="0" wrapText="1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6" fillId="0" fontId="8" numFmtId="0" xfId="0" applyBorder="1" applyFont="1"/>
    <xf borderId="5" fillId="4" fontId="2" numFmtId="0" xfId="0" applyAlignment="1" applyBorder="1" applyFont="1">
      <alignment readingOrder="0" shrinkToFit="0" wrapText="1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4" fontId="2" numFmtId="9" xfId="0" applyAlignment="1" applyFont="1" applyNumberFormat="1">
      <alignment horizontal="center" readingOrder="0"/>
    </xf>
    <xf borderId="17" fillId="4" fontId="2" numFmtId="164" xfId="0" applyBorder="1" applyFont="1" applyNumberFormat="1"/>
    <xf borderId="1" fillId="0" fontId="2" numFmtId="165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/>
    </xf>
    <xf borderId="5" fillId="17" fontId="2" numFmtId="0" xfId="0" applyAlignment="1" applyBorder="1" applyFill="1" applyFont="1">
      <alignment readingOrder="0" shrinkToFit="0" wrapText="1"/>
    </xf>
    <xf borderId="0" fillId="17" fontId="2" numFmtId="0" xfId="0" applyAlignment="1" applyFont="1">
      <alignment horizontal="center" readingOrder="0"/>
    </xf>
    <xf borderId="0" fillId="17" fontId="2" numFmtId="0" xfId="0" applyAlignment="1" applyFont="1">
      <alignment horizontal="center"/>
    </xf>
    <xf borderId="0" fillId="17" fontId="2" numFmtId="0" xfId="0" applyAlignment="1" applyFont="1">
      <alignment readingOrder="0"/>
    </xf>
    <xf borderId="0" fillId="17" fontId="2" numFmtId="9" xfId="0" applyAlignment="1" applyFont="1" applyNumberFormat="1">
      <alignment horizontal="center" readingOrder="0"/>
    </xf>
    <xf borderId="17" fillId="17" fontId="2" numFmtId="164" xfId="0" applyBorder="1" applyFont="1" applyNumberFormat="1"/>
    <xf borderId="1" fillId="0" fontId="3" numFmtId="165" xfId="0" applyAlignment="1" applyBorder="1" applyFont="1" applyNumberFormat="1">
      <alignment readingOrder="0" shrinkToFit="0" wrapText="1"/>
    </xf>
    <xf borderId="0" fillId="10" fontId="2" numFmtId="0" xfId="0" applyAlignment="1" applyFont="1">
      <alignment horizontal="center" readingOrder="0"/>
    </xf>
    <xf borderId="0" fillId="10" fontId="2" numFmtId="0" xfId="0" applyAlignment="1" applyFont="1">
      <alignment horizontal="center"/>
    </xf>
    <xf borderId="0" fillId="10" fontId="2" numFmtId="9" xfId="0" applyAlignment="1" applyFont="1" applyNumberFormat="1">
      <alignment horizontal="center" readingOrder="0"/>
    </xf>
    <xf borderId="17" fillId="10" fontId="2" numFmtId="164" xfId="0" applyBorder="1" applyFont="1" applyNumberFormat="1"/>
    <xf borderId="18" fillId="0" fontId="8" numFmtId="0" xfId="0" applyBorder="1" applyFont="1"/>
    <xf borderId="19" fillId="10" fontId="2" numFmtId="0" xfId="0" applyAlignment="1" applyBorder="1" applyFont="1">
      <alignment readingOrder="0" shrinkToFit="0" wrapText="1"/>
    </xf>
    <xf borderId="20" fillId="10" fontId="2" numFmtId="0" xfId="0" applyAlignment="1" applyBorder="1" applyFont="1">
      <alignment horizontal="center" readingOrder="0"/>
    </xf>
    <xf borderId="20" fillId="10" fontId="2" numFmtId="0" xfId="0" applyAlignment="1" applyBorder="1" applyFont="1">
      <alignment horizontal="center"/>
    </xf>
    <xf borderId="20" fillId="10" fontId="2" numFmtId="0" xfId="0" applyAlignment="1" applyBorder="1" applyFont="1">
      <alignment readingOrder="0"/>
    </xf>
    <xf borderId="20" fillId="10" fontId="2" numFmtId="9" xfId="0" applyAlignment="1" applyBorder="1" applyFont="1" applyNumberFormat="1">
      <alignment horizontal="center" readingOrder="0"/>
    </xf>
    <xf borderId="21" fillId="10" fontId="2" numFmtId="164" xfId="0" applyBorder="1" applyFont="1" applyNumberFormat="1"/>
    <xf borderId="0" fillId="13" fontId="2" numFmtId="0" xfId="0" applyAlignment="1" applyFont="1">
      <alignment horizontal="center"/>
    </xf>
    <xf borderId="0" fillId="0" fontId="2" numFmtId="9" xfId="0" applyAlignment="1" applyFont="1" applyNumberFormat="1">
      <alignment horizontal="center" readingOrder="0"/>
    </xf>
    <xf borderId="6" fillId="13" fontId="2" numFmtId="164" xfId="0" applyBorder="1" applyFont="1" applyNumberFormat="1"/>
    <xf borderId="12" fillId="15" fontId="2" numFmtId="0" xfId="0" applyAlignment="1" applyBorder="1" applyFont="1">
      <alignment horizontal="center" readingOrder="0" shrinkToFit="0" vertical="center" wrapText="1"/>
    </xf>
    <xf borderId="22" fillId="4" fontId="2" numFmtId="0" xfId="0" applyAlignment="1" applyBorder="1" applyFont="1">
      <alignment readingOrder="0" shrinkToFit="0" wrapText="1"/>
    </xf>
    <xf borderId="23" fillId="4" fontId="2" numFmtId="0" xfId="0" applyAlignment="1" applyBorder="1" applyFont="1">
      <alignment horizontal="center" readingOrder="0"/>
    </xf>
    <xf borderId="23" fillId="4" fontId="2" numFmtId="0" xfId="0" applyAlignment="1" applyBorder="1" applyFont="1">
      <alignment horizontal="center"/>
    </xf>
    <xf borderId="23" fillId="4" fontId="2" numFmtId="0" xfId="0" applyAlignment="1" applyBorder="1" applyFont="1">
      <alignment readingOrder="0"/>
    </xf>
    <xf borderId="23" fillId="4" fontId="2" numFmtId="9" xfId="0" applyAlignment="1" applyBorder="1" applyFont="1" applyNumberFormat="1">
      <alignment horizontal="center" readingOrder="0"/>
    </xf>
    <xf borderId="24" fillId="4" fontId="2" numFmtId="164" xfId="0" applyBorder="1" applyFont="1" applyNumberFormat="1"/>
    <xf borderId="5" fillId="8" fontId="2" numFmtId="0" xfId="0" applyAlignment="1" applyBorder="1" applyFont="1">
      <alignment readingOrder="0" shrinkToFit="0" wrapText="1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2" numFmtId="9" xfId="0" applyAlignment="1" applyFont="1" applyNumberFormat="1">
      <alignment horizontal="center" readingOrder="0"/>
    </xf>
    <xf borderId="17" fillId="8" fontId="2" numFmtId="164" xfId="0" applyBorder="1" applyFont="1" applyNumberFormat="1"/>
    <xf borderId="12" fillId="8" fontId="2" numFmtId="0" xfId="0" applyAlignment="1" applyBorder="1" applyFont="1">
      <alignment horizontal="center" readingOrder="0" shrinkToFit="0" vertical="center" wrapText="1"/>
    </xf>
    <xf borderId="22" fillId="7" fontId="2" numFmtId="0" xfId="0" applyAlignment="1" applyBorder="1" applyFont="1">
      <alignment readingOrder="0" shrinkToFit="0" wrapText="1"/>
    </xf>
    <xf borderId="23" fillId="7" fontId="2" numFmtId="0" xfId="0" applyAlignment="1" applyBorder="1" applyFont="1">
      <alignment horizontal="center" readingOrder="0"/>
    </xf>
    <xf borderId="23" fillId="7" fontId="2" numFmtId="0" xfId="0" applyAlignment="1" applyBorder="1" applyFont="1">
      <alignment horizontal="center"/>
    </xf>
    <xf borderId="23" fillId="7" fontId="2" numFmtId="0" xfId="0" applyAlignment="1" applyBorder="1" applyFont="1">
      <alignment readingOrder="0"/>
    </xf>
    <xf borderId="23" fillId="7" fontId="2" numFmtId="9" xfId="0" applyAlignment="1" applyBorder="1" applyFont="1" applyNumberFormat="1">
      <alignment horizontal="center" readingOrder="0"/>
    </xf>
    <xf borderId="24" fillId="7" fontId="2" numFmtId="164" xfId="0" applyBorder="1" applyFont="1" applyNumberFormat="1"/>
    <xf borderId="0" fillId="5" fontId="2" numFmtId="165" xfId="0" applyAlignment="1" applyFont="1" applyNumberFormat="1">
      <alignment readingOrder="0" shrinkToFit="0" wrapText="1"/>
    </xf>
    <xf borderId="19" fillId="17" fontId="2" numFmtId="0" xfId="0" applyAlignment="1" applyBorder="1" applyFont="1">
      <alignment readingOrder="0" shrinkToFit="0" wrapText="1"/>
    </xf>
    <xf borderId="20" fillId="17" fontId="2" numFmtId="0" xfId="0" applyAlignment="1" applyBorder="1" applyFont="1">
      <alignment horizontal="center" readingOrder="0"/>
    </xf>
    <xf borderId="20" fillId="17" fontId="2" numFmtId="0" xfId="0" applyAlignment="1" applyBorder="1" applyFont="1">
      <alignment horizontal="center"/>
    </xf>
    <xf borderId="20" fillId="17" fontId="2" numFmtId="0" xfId="0" applyAlignment="1" applyBorder="1" applyFont="1">
      <alignment readingOrder="0"/>
    </xf>
    <xf borderId="20" fillId="17" fontId="2" numFmtId="9" xfId="0" applyAlignment="1" applyBorder="1" applyFont="1" applyNumberFormat="1">
      <alignment horizontal="center" readingOrder="0"/>
    </xf>
    <xf borderId="21" fillId="17" fontId="2" numFmtId="164" xfId="0" applyBorder="1" applyFont="1" applyNumberFormat="1"/>
    <xf borderId="0" fillId="0" fontId="2" numFmtId="0" xfId="0" applyAlignment="1" applyFont="1">
      <alignment horizontal="center" readingOrder="0"/>
    </xf>
    <xf borderId="8" fillId="0" fontId="2" numFmtId="0" xfId="0" applyAlignment="1" applyBorder="1" applyFont="1">
      <alignment horizontal="center"/>
    </xf>
    <xf borderId="9" fillId="18" fontId="2" numFmtId="164" xfId="0" applyBorder="1" applyFill="1" applyFont="1" applyNumberFormat="1"/>
    <xf borderId="25" fillId="19" fontId="9" numFmtId="0" xfId="0" applyAlignment="1" applyBorder="1" applyFill="1" applyFont="1">
      <alignment readingOrder="0" shrinkToFit="0" vertical="bottom" wrapText="0"/>
    </xf>
    <xf borderId="26" fillId="19" fontId="9" numFmtId="0" xfId="0" applyAlignment="1" applyBorder="1" applyFont="1">
      <alignment readingOrder="0" shrinkToFit="0" vertical="bottom" wrapText="0"/>
    </xf>
    <xf borderId="27" fillId="19" fontId="9" numFmtId="0" xfId="0" applyAlignment="1" applyBorder="1" applyFont="1">
      <alignment readingOrder="0" shrinkToFit="0" vertical="bottom" wrapText="0"/>
    </xf>
    <xf borderId="25" fillId="20" fontId="10" numFmtId="0" xfId="0" applyAlignment="1" applyBorder="1" applyFill="1" applyFont="1">
      <alignment readingOrder="0" shrinkToFit="0" vertical="bottom" wrapText="0"/>
    </xf>
    <xf borderId="26" fillId="20" fontId="10" numFmtId="0" xfId="0" applyAlignment="1" applyBorder="1" applyFont="1">
      <alignment horizontal="right" readingOrder="0" shrinkToFit="0" vertical="bottom" wrapText="0"/>
    </xf>
    <xf borderId="27" fillId="20" fontId="10" numFmtId="0" xfId="0" applyAlignment="1" applyBorder="1" applyFont="1">
      <alignment horizontal="right" readingOrder="0" shrinkToFit="0" vertical="bottom" wrapText="0"/>
    </xf>
    <xf borderId="25" fillId="0" fontId="10" numFmtId="0" xfId="0" applyAlignment="1" applyBorder="1" applyFont="1">
      <alignment readingOrder="0" shrinkToFit="0" vertical="bottom" wrapText="0"/>
    </xf>
    <xf borderId="26" fillId="0" fontId="10" numFmtId="0" xfId="0" applyAlignment="1" applyBorder="1" applyFont="1">
      <alignment horizontal="right" readingOrder="0" shrinkToFit="0" vertical="bottom" wrapText="0"/>
    </xf>
    <xf borderId="27" fillId="0" fontId="10" numFmtId="0" xfId="0" applyAlignment="1" applyBorder="1" applyFont="1">
      <alignment horizontal="right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21" fontId="9" numFmtId="0" xfId="0" applyAlignment="1" applyFill="1" applyFont="1">
      <alignment readingOrder="0" shrinkToFit="0" vertical="bottom" wrapText="0"/>
    </xf>
    <xf borderId="0" fillId="10" fontId="10" numFmtId="0" xfId="0" applyAlignment="1" applyFont="1">
      <alignment readingOrder="0" shrinkToFit="0" vertical="bottom" wrapText="0"/>
    </xf>
    <xf borderId="0" fillId="10" fontId="10" numFmtId="0" xfId="0" applyAlignment="1" applyFont="1">
      <alignment horizontal="right" readingOrder="0" shrinkToFit="0" vertical="bottom" wrapText="0"/>
    </xf>
    <xf borderId="0" fillId="10" fontId="10" numFmtId="9" xfId="0" applyAlignment="1" applyFont="1" applyNumberFormat="1">
      <alignment horizontal="right" readingOrder="0" shrinkToFit="0" vertical="bottom" wrapText="0"/>
    </xf>
    <xf borderId="0" fillId="10" fontId="10" numFmtId="165" xfId="0" applyAlignment="1" applyFont="1" applyNumberFormat="1">
      <alignment readingOrder="0" shrinkToFit="0" vertical="bottom" wrapText="0"/>
    </xf>
    <xf borderId="0" fillId="10" fontId="10" numFmtId="0" xfId="0" applyAlignment="1" applyFont="1">
      <alignment shrinkToFit="0" vertical="bottom" wrapText="0"/>
    </xf>
    <xf borderId="0" fillId="22" fontId="10" numFmtId="0" xfId="0" applyAlignment="1" applyFill="1" applyFont="1">
      <alignment readingOrder="0" shrinkToFit="0" vertical="bottom" wrapText="0"/>
    </xf>
    <xf borderId="0" fillId="22" fontId="10" numFmtId="0" xfId="0" applyAlignment="1" applyFont="1">
      <alignment horizontal="right" readingOrder="0" shrinkToFit="0" vertical="bottom" wrapText="0"/>
    </xf>
    <xf borderId="0" fillId="22" fontId="10" numFmtId="9" xfId="0" applyAlignment="1" applyFont="1" applyNumberFormat="1">
      <alignment horizontal="right" readingOrder="0" shrinkToFit="0" vertical="bottom" wrapText="0"/>
    </xf>
    <xf borderId="0" fillId="22" fontId="10" numFmtId="165" xfId="0" applyAlignment="1" applyFont="1" applyNumberFormat="1">
      <alignment readingOrder="0" shrinkToFit="0" vertical="bottom" wrapText="0"/>
    </xf>
    <xf borderId="0" fillId="22" fontId="10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9" xfId="0" applyAlignment="1" applyFont="1" applyNumberFormat="1">
      <alignment horizontal="right" readingOrder="0" shrinkToFit="0" vertical="bottom" wrapText="0"/>
    </xf>
    <xf borderId="0" fillId="0" fontId="10" numFmtId="165" xfId="0" applyAlignment="1" applyFont="1" applyNumberFormat="1">
      <alignment readingOrder="0" shrinkToFit="0" vertical="bottom" wrapText="0"/>
    </xf>
    <xf borderId="0" fillId="12" fontId="10" numFmtId="165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0"/>
    <col customWidth="1" min="2" max="2" width="6.63"/>
    <col customWidth="1" min="4" max="4" width="29.13"/>
    <col customWidth="1" min="7" max="7" width="3.38"/>
    <col customWidth="1" min="9" max="9" width="2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>
      <c r="A2" s="3" t="s">
        <v>11</v>
      </c>
      <c r="B2" s="4"/>
      <c r="C2" s="4"/>
      <c r="D2" s="4"/>
      <c r="E2" s="4"/>
      <c r="F2" s="4"/>
      <c r="G2" s="4"/>
      <c r="J2" s="5"/>
      <c r="K2" s="2"/>
      <c r="L2" s="2"/>
      <c r="M2" s="2"/>
      <c r="N2" s="2"/>
    </row>
    <row r="3">
      <c r="A3" s="6" t="s">
        <v>12</v>
      </c>
      <c r="B3" s="2">
        <v>1.0</v>
      </c>
      <c r="C3" s="7">
        <f t="shared" ref="C3:C31" si="1">B3*1.45</f>
        <v>1.45</v>
      </c>
      <c r="D3" s="8" t="str">
        <f>I4</f>
        <v>Junior Developer</v>
      </c>
      <c r="E3" s="9"/>
      <c r="F3" s="10">
        <f t="shared" ref="F3:F31" si="2">C3*E3*N3</f>
        <v>0</v>
      </c>
      <c r="G3" s="4"/>
      <c r="I3" s="11" t="s">
        <v>13</v>
      </c>
      <c r="J3" s="5">
        <v>55000.0</v>
      </c>
      <c r="K3" s="2">
        <v>160.0</v>
      </c>
      <c r="L3" s="12">
        <f t="shared" ref="L3:L13" si="3">K3*0.75</f>
        <v>120</v>
      </c>
      <c r="M3" s="13">
        <f t="shared" ref="M3:M13" si="4">J3/L3</f>
        <v>458.3333333</v>
      </c>
      <c r="N3" s="13">
        <f t="shared" ref="N3:N13" si="5">M3*6</f>
        <v>2750</v>
      </c>
    </row>
    <row r="4">
      <c r="A4" s="6"/>
      <c r="B4" s="2">
        <f>B3</f>
        <v>1</v>
      </c>
      <c r="C4" s="7">
        <f t="shared" si="1"/>
        <v>1.45</v>
      </c>
      <c r="D4" s="2" t="str">
        <f>I6</f>
        <v>Diseño UI Intermedio</v>
      </c>
      <c r="E4" s="9"/>
      <c r="F4" s="10">
        <f t="shared" si="2"/>
        <v>0</v>
      </c>
      <c r="G4" s="4"/>
      <c r="I4" s="11" t="s">
        <v>14</v>
      </c>
      <c r="J4" s="5">
        <v>20000.0</v>
      </c>
      <c r="K4" s="2">
        <v>160.0</v>
      </c>
      <c r="L4" s="12">
        <f t="shared" si="3"/>
        <v>120</v>
      </c>
      <c r="M4" s="13">
        <f t="shared" si="4"/>
        <v>166.6666667</v>
      </c>
      <c r="N4" s="13">
        <f t="shared" si="5"/>
        <v>1000</v>
      </c>
    </row>
    <row r="5">
      <c r="A5" s="6"/>
      <c r="B5" s="12">
        <f>B3</f>
        <v>1</v>
      </c>
      <c r="C5" s="7">
        <f t="shared" si="1"/>
        <v>1.45</v>
      </c>
      <c r="D5" s="11" t="str">
        <f>I10</f>
        <v>Experiencia de Usuario Intermedio</v>
      </c>
      <c r="E5" s="9"/>
      <c r="F5" s="10">
        <f t="shared" si="2"/>
        <v>0</v>
      </c>
      <c r="G5" s="4"/>
      <c r="I5" s="12" t="s">
        <v>15</v>
      </c>
      <c r="J5" s="5">
        <v>43000.0</v>
      </c>
      <c r="K5" s="2">
        <v>160.0</v>
      </c>
      <c r="L5" s="12">
        <f t="shared" si="3"/>
        <v>120</v>
      </c>
      <c r="M5" s="13">
        <f t="shared" si="4"/>
        <v>358.3333333</v>
      </c>
      <c r="N5" s="13">
        <f t="shared" si="5"/>
        <v>2150</v>
      </c>
    </row>
    <row r="6">
      <c r="A6" s="6" t="s">
        <v>16</v>
      </c>
      <c r="B6" s="2">
        <v>2.0</v>
      </c>
      <c r="C6" s="7">
        <f t="shared" si="1"/>
        <v>2.9</v>
      </c>
      <c r="D6" s="8" t="str">
        <f>I4</f>
        <v>Junior Developer</v>
      </c>
      <c r="E6" s="9"/>
      <c r="F6" s="10">
        <f t="shared" si="2"/>
        <v>0</v>
      </c>
      <c r="G6" s="4"/>
      <c r="I6" s="12" t="s">
        <v>17</v>
      </c>
      <c r="J6" s="5">
        <v>32000.0</v>
      </c>
      <c r="K6" s="2">
        <v>160.0</v>
      </c>
      <c r="L6" s="12">
        <f t="shared" si="3"/>
        <v>120</v>
      </c>
      <c r="M6" s="13">
        <f t="shared" si="4"/>
        <v>266.6666667</v>
      </c>
      <c r="N6" s="13">
        <f t="shared" si="5"/>
        <v>1600</v>
      </c>
    </row>
    <row r="7">
      <c r="A7" s="6"/>
      <c r="B7" s="2">
        <f>B6</f>
        <v>2</v>
      </c>
      <c r="C7" s="7">
        <f t="shared" si="1"/>
        <v>2.9</v>
      </c>
      <c r="D7" s="2" t="str">
        <f>I9</f>
        <v>Security Specialist</v>
      </c>
      <c r="E7" s="9"/>
      <c r="F7" s="10">
        <f t="shared" si="2"/>
        <v>0</v>
      </c>
      <c r="G7" s="4"/>
      <c r="I7" s="12" t="s">
        <v>18</v>
      </c>
      <c r="J7" s="5">
        <v>15000.0</v>
      </c>
      <c r="K7" s="2">
        <v>160.0</v>
      </c>
      <c r="L7" s="12">
        <f t="shared" si="3"/>
        <v>120</v>
      </c>
      <c r="M7" s="13">
        <f t="shared" si="4"/>
        <v>125</v>
      </c>
      <c r="N7" s="13">
        <f t="shared" si="5"/>
        <v>750</v>
      </c>
    </row>
    <row r="8">
      <c r="A8" s="6" t="s">
        <v>19</v>
      </c>
      <c r="B8" s="2">
        <v>3.0</v>
      </c>
      <c r="C8" s="7">
        <f t="shared" si="1"/>
        <v>4.35</v>
      </c>
      <c r="D8" s="12" t="str">
        <f t="shared" ref="D8:D9" si="6">I6</f>
        <v>Diseño UI Intermedio</v>
      </c>
      <c r="E8" s="9"/>
      <c r="F8" s="10">
        <f t="shared" si="2"/>
        <v>0</v>
      </c>
      <c r="G8" s="4"/>
      <c r="I8" s="12" t="s">
        <v>20</v>
      </c>
      <c r="J8" s="5">
        <v>30000.0</v>
      </c>
      <c r="K8" s="2">
        <v>160.0</v>
      </c>
      <c r="L8" s="12">
        <f t="shared" si="3"/>
        <v>120</v>
      </c>
      <c r="M8" s="13">
        <f t="shared" si="4"/>
        <v>250</v>
      </c>
      <c r="N8" s="13">
        <f t="shared" si="5"/>
        <v>1500</v>
      </c>
    </row>
    <row r="9">
      <c r="A9" s="6"/>
      <c r="B9" s="12">
        <f t="shared" ref="B9:B12" si="7">B8</f>
        <v>3</v>
      </c>
      <c r="C9" s="7">
        <f t="shared" si="1"/>
        <v>4.35</v>
      </c>
      <c r="D9" s="12" t="str">
        <f t="shared" si="6"/>
        <v>UI Designer básico</v>
      </c>
      <c r="E9" s="9"/>
      <c r="F9" s="10">
        <f t="shared" si="2"/>
        <v>0</v>
      </c>
      <c r="G9" s="4"/>
      <c r="I9" s="12" t="s">
        <v>21</v>
      </c>
      <c r="J9" s="5">
        <v>25000.0</v>
      </c>
      <c r="K9" s="2">
        <v>160.0</v>
      </c>
      <c r="L9" s="12">
        <f t="shared" si="3"/>
        <v>120</v>
      </c>
      <c r="M9" s="13">
        <f t="shared" si="4"/>
        <v>208.3333333</v>
      </c>
      <c r="N9" s="13">
        <f t="shared" si="5"/>
        <v>1250</v>
      </c>
    </row>
    <row r="10">
      <c r="A10" s="6"/>
      <c r="B10" s="12">
        <f t="shared" si="7"/>
        <v>3</v>
      </c>
      <c r="C10" s="7">
        <f t="shared" si="1"/>
        <v>4.35</v>
      </c>
      <c r="D10" s="12" t="str">
        <f>I12</f>
        <v>Database administrator</v>
      </c>
      <c r="E10" s="9"/>
      <c r="F10" s="10">
        <f t="shared" si="2"/>
        <v>0</v>
      </c>
      <c r="G10" s="4"/>
      <c r="I10" s="12" t="s">
        <v>22</v>
      </c>
      <c r="J10" s="5">
        <v>32000.0</v>
      </c>
      <c r="K10" s="2">
        <v>160.0</v>
      </c>
      <c r="L10" s="12">
        <f t="shared" si="3"/>
        <v>120</v>
      </c>
      <c r="M10" s="13">
        <f t="shared" si="4"/>
        <v>266.6666667</v>
      </c>
      <c r="N10" s="13">
        <f t="shared" si="5"/>
        <v>1600</v>
      </c>
    </row>
    <row r="11">
      <c r="A11" s="6"/>
      <c r="B11" s="12">
        <f t="shared" si="7"/>
        <v>3</v>
      </c>
      <c r="C11" s="7">
        <f t="shared" si="1"/>
        <v>4.35</v>
      </c>
      <c r="D11" s="14" t="str">
        <f t="shared" ref="D11:D12" si="8">I3</f>
        <v>Senior Software Developer</v>
      </c>
      <c r="E11" s="9"/>
      <c r="F11" s="10">
        <f t="shared" si="2"/>
        <v>0</v>
      </c>
      <c r="G11" s="4"/>
      <c r="I11" s="12" t="s">
        <v>23</v>
      </c>
      <c r="J11" s="5">
        <v>35000.0</v>
      </c>
      <c r="K11" s="2">
        <v>160.0</v>
      </c>
      <c r="L11" s="12">
        <f t="shared" si="3"/>
        <v>120</v>
      </c>
      <c r="M11" s="13">
        <f t="shared" si="4"/>
        <v>291.6666667</v>
      </c>
      <c r="N11" s="13">
        <f t="shared" si="5"/>
        <v>1750</v>
      </c>
    </row>
    <row r="12">
      <c r="A12" s="6"/>
      <c r="B12" s="12">
        <f t="shared" si="7"/>
        <v>3</v>
      </c>
      <c r="C12" s="7">
        <f t="shared" si="1"/>
        <v>4.35</v>
      </c>
      <c r="D12" s="14" t="str">
        <f t="shared" si="8"/>
        <v>Junior Developer</v>
      </c>
      <c r="E12" s="9"/>
      <c r="F12" s="10">
        <f t="shared" si="2"/>
        <v>0</v>
      </c>
      <c r="G12" s="4"/>
      <c r="I12" s="12" t="s">
        <v>24</v>
      </c>
      <c r="J12" s="5">
        <v>20000.0</v>
      </c>
      <c r="K12" s="2">
        <v>160.0</v>
      </c>
      <c r="L12" s="12">
        <f t="shared" si="3"/>
        <v>120</v>
      </c>
      <c r="M12" s="13">
        <f t="shared" si="4"/>
        <v>166.6666667</v>
      </c>
      <c r="N12" s="13">
        <f t="shared" si="5"/>
        <v>1000</v>
      </c>
    </row>
    <row r="13">
      <c r="A13" s="6" t="s">
        <v>25</v>
      </c>
      <c r="B13" s="2">
        <v>3.0</v>
      </c>
      <c r="C13" s="7">
        <f t="shared" si="1"/>
        <v>4.35</v>
      </c>
      <c r="D13" s="12" t="str">
        <f t="shared" ref="D13:D14" si="9">I6</f>
        <v>Diseño UI Intermedio</v>
      </c>
      <c r="E13" s="9"/>
      <c r="F13" s="10">
        <f t="shared" si="2"/>
        <v>0</v>
      </c>
      <c r="G13" s="4"/>
      <c r="I13" s="12" t="s">
        <v>26</v>
      </c>
      <c r="J13" s="5">
        <v>32000.0</v>
      </c>
      <c r="K13" s="2">
        <v>160.0</v>
      </c>
      <c r="L13" s="12">
        <f t="shared" si="3"/>
        <v>120</v>
      </c>
      <c r="M13" s="13">
        <f t="shared" si="4"/>
        <v>266.6666667</v>
      </c>
      <c r="N13" s="13">
        <f t="shared" si="5"/>
        <v>1600</v>
      </c>
    </row>
    <row r="14">
      <c r="A14" s="6"/>
      <c r="B14" s="12">
        <f t="shared" ref="B14:B17" si="11">B13</f>
        <v>3</v>
      </c>
      <c r="C14" s="7">
        <f t="shared" si="1"/>
        <v>4.35</v>
      </c>
      <c r="D14" s="12" t="str">
        <f t="shared" si="9"/>
        <v>UI Designer básico</v>
      </c>
      <c r="E14" s="9"/>
      <c r="F14" s="10">
        <f t="shared" si="2"/>
        <v>0</v>
      </c>
      <c r="G14" s="4"/>
      <c r="I14" s="2" t="s">
        <v>27</v>
      </c>
      <c r="J14" s="5">
        <f t="shared" ref="J14:M14" si="10">SUM(J3:J13)</f>
        <v>339000</v>
      </c>
      <c r="K14" s="12">
        <f t="shared" si="10"/>
        <v>1760</v>
      </c>
      <c r="L14" s="12">
        <f t="shared" si="10"/>
        <v>1320</v>
      </c>
      <c r="M14" s="13">
        <f t="shared" si="10"/>
        <v>2825</v>
      </c>
      <c r="N14" s="13">
        <f>SUM(N2:N13)</f>
        <v>16950</v>
      </c>
    </row>
    <row r="15">
      <c r="A15" s="6"/>
      <c r="B15" s="12">
        <f t="shared" si="11"/>
        <v>3</v>
      </c>
      <c r="C15" s="7">
        <f t="shared" si="1"/>
        <v>4.35</v>
      </c>
      <c r="D15" s="12" t="str">
        <f>I12</f>
        <v>Database administrator</v>
      </c>
      <c r="E15" s="9"/>
      <c r="F15" s="10">
        <f t="shared" si="2"/>
        <v>0</v>
      </c>
      <c r="G15" s="4"/>
      <c r="I15" s="2"/>
      <c r="J15" s="5"/>
      <c r="N15" s="13"/>
    </row>
    <row r="16">
      <c r="A16" s="6"/>
      <c r="B16" s="12">
        <f t="shared" si="11"/>
        <v>3</v>
      </c>
      <c r="C16" s="7">
        <f t="shared" si="1"/>
        <v>4.35</v>
      </c>
      <c r="D16" s="14" t="str">
        <f t="shared" ref="D16:D17" si="12">I3</f>
        <v>Senior Software Developer</v>
      </c>
      <c r="E16" s="9"/>
      <c r="F16" s="10">
        <f t="shared" si="2"/>
        <v>0</v>
      </c>
      <c r="G16" s="4"/>
      <c r="I16" s="2"/>
      <c r="J16" s="5"/>
      <c r="N16" s="13"/>
    </row>
    <row r="17">
      <c r="A17" s="6"/>
      <c r="B17" s="12">
        <f t="shared" si="11"/>
        <v>3</v>
      </c>
      <c r="C17" s="7">
        <f t="shared" si="1"/>
        <v>4.35</v>
      </c>
      <c r="D17" s="14" t="str">
        <f t="shared" si="12"/>
        <v>Junior Developer</v>
      </c>
      <c r="E17" s="9"/>
      <c r="F17" s="10">
        <f t="shared" si="2"/>
        <v>0</v>
      </c>
      <c r="G17" s="4"/>
      <c r="I17" s="2"/>
      <c r="J17" s="5"/>
      <c r="N17" s="13"/>
    </row>
    <row r="18">
      <c r="A18" s="6" t="s">
        <v>28</v>
      </c>
      <c r="B18" s="2">
        <v>4.0</v>
      </c>
      <c r="C18" s="7">
        <f t="shared" si="1"/>
        <v>5.8</v>
      </c>
      <c r="D18" s="12" t="str">
        <f>I6</f>
        <v>Diseño UI Intermedio</v>
      </c>
      <c r="E18" s="9"/>
      <c r="F18" s="10">
        <f t="shared" si="2"/>
        <v>0</v>
      </c>
      <c r="G18" s="4"/>
    </row>
    <row r="19">
      <c r="A19" s="6"/>
      <c r="B19" s="12">
        <f t="shared" ref="B19:B20" si="13">B18</f>
        <v>4</v>
      </c>
      <c r="C19" s="7">
        <f t="shared" si="1"/>
        <v>5.8</v>
      </c>
      <c r="D19" s="14" t="str">
        <f>I3</f>
        <v>Senior Software Developer</v>
      </c>
      <c r="E19" s="9"/>
      <c r="F19" s="10">
        <f t="shared" si="2"/>
        <v>0</v>
      </c>
      <c r="G19" s="4"/>
    </row>
    <row r="20">
      <c r="A20" s="6"/>
      <c r="B20" s="12">
        <f t="shared" si="13"/>
        <v>4</v>
      </c>
      <c r="C20" s="7">
        <f t="shared" si="1"/>
        <v>5.8</v>
      </c>
      <c r="D20" s="12" t="str">
        <f>I13</f>
        <v>CQuality Assurance Tester</v>
      </c>
      <c r="E20" s="9"/>
      <c r="F20" s="10">
        <f t="shared" si="2"/>
        <v>0</v>
      </c>
      <c r="G20" s="4"/>
    </row>
    <row r="21">
      <c r="A21" s="6" t="s">
        <v>29</v>
      </c>
      <c r="B21" s="2">
        <v>3.0</v>
      </c>
      <c r="C21" s="7">
        <f t="shared" si="1"/>
        <v>4.35</v>
      </c>
      <c r="D21" s="14" t="str">
        <f>I3</f>
        <v>Senior Software Developer</v>
      </c>
      <c r="E21" s="9"/>
      <c r="F21" s="10">
        <f t="shared" si="2"/>
        <v>0</v>
      </c>
      <c r="G21" s="4"/>
    </row>
    <row r="22">
      <c r="A22" s="6"/>
      <c r="B22" s="12">
        <f>B21</f>
        <v>3</v>
      </c>
      <c r="C22" s="7">
        <f t="shared" si="1"/>
        <v>4.35</v>
      </c>
      <c r="D22" s="2" t="str">
        <f>I12</f>
        <v>Database administrator</v>
      </c>
      <c r="E22" s="9"/>
      <c r="F22" s="10">
        <f t="shared" si="2"/>
        <v>0</v>
      </c>
      <c r="G22" s="4"/>
      <c r="I22" s="11"/>
      <c r="J22" s="5"/>
    </row>
    <row r="23">
      <c r="A23" s="15" t="s">
        <v>30</v>
      </c>
      <c r="B23" s="2">
        <v>4.0</v>
      </c>
      <c r="C23" s="7">
        <f t="shared" si="1"/>
        <v>5.8</v>
      </c>
      <c r="D23" s="14" t="str">
        <f>I4</f>
        <v>Junior Developer</v>
      </c>
      <c r="E23" s="9"/>
      <c r="F23" s="10">
        <f t="shared" si="2"/>
        <v>0</v>
      </c>
      <c r="G23" s="4"/>
      <c r="J23" s="5"/>
    </row>
    <row r="24">
      <c r="A24" s="15"/>
      <c r="B24" s="12">
        <f>B23</f>
        <v>4</v>
      </c>
      <c r="C24" s="7">
        <f t="shared" si="1"/>
        <v>5.8</v>
      </c>
      <c r="D24" s="12" t="str">
        <f>I7</f>
        <v>UI Designer básico</v>
      </c>
      <c r="E24" s="9"/>
      <c r="F24" s="10">
        <f t="shared" si="2"/>
        <v>0</v>
      </c>
      <c r="G24" s="4"/>
      <c r="I24" s="11"/>
      <c r="J24" s="5"/>
    </row>
    <row r="25">
      <c r="A25" s="15" t="s">
        <v>31</v>
      </c>
      <c r="B25" s="2">
        <v>2.0</v>
      </c>
      <c r="C25" s="7">
        <f t="shared" si="1"/>
        <v>2.9</v>
      </c>
      <c r="D25" s="12" t="str">
        <f>I11</f>
        <v>Payment integration specialist</v>
      </c>
      <c r="E25" s="7"/>
      <c r="F25" s="10">
        <f t="shared" si="2"/>
        <v>0</v>
      </c>
      <c r="G25" s="4"/>
    </row>
    <row r="26">
      <c r="A26" s="15"/>
      <c r="B26" s="12">
        <f>B25</f>
        <v>2</v>
      </c>
      <c r="C26" s="7">
        <f t="shared" si="1"/>
        <v>2.9</v>
      </c>
      <c r="D26" s="14" t="str">
        <f>I4</f>
        <v>Junior Developer</v>
      </c>
      <c r="E26" s="7"/>
      <c r="F26" s="10">
        <f t="shared" si="2"/>
        <v>0</v>
      </c>
      <c r="G26" s="4"/>
      <c r="I26" s="2"/>
      <c r="J26" s="5"/>
      <c r="K26" s="2"/>
      <c r="L26" s="2"/>
    </row>
    <row r="27">
      <c r="A27" s="15" t="s">
        <v>32</v>
      </c>
      <c r="B27" s="2">
        <v>2.0</v>
      </c>
      <c r="C27" s="7">
        <f t="shared" si="1"/>
        <v>2.9</v>
      </c>
      <c r="D27" s="12" t="str">
        <f>I7</f>
        <v>UI Designer básico</v>
      </c>
      <c r="E27" s="7"/>
      <c r="F27" s="10">
        <f t="shared" si="2"/>
        <v>0</v>
      </c>
      <c r="G27" s="4"/>
    </row>
    <row r="28">
      <c r="A28" s="15" t="s">
        <v>33</v>
      </c>
      <c r="B28" s="2">
        <v>1.0</v>
      </c>
      <c r="C28" s="7">
        <f t="shared" si="1"/>
        <v>1.45</v>
      </c>
      <c r="D28" s="12" t="str">
        <f>I7</f>
        <v>UI Designer básico</v>
      </c>
      <c r="E28" s="7"/>
      <c r="F28" s="10">
        <f t="shared" si="2"/>
        <v>0</v>
      </c>
      <c r="G28" s="4"/>
    </row>
    <row r="29">
      <c r="A29" s="15"/>
      <c r="B29" s="12">
        <f>B28</f>
        <v>1</v>
      </c>
      <c r="C29" s="7">
        <f t="shared" si="1"/>
        <v>1.45</v>
      </c>
      <c r="D29" s="12" t="str">
        <f>I10</f>
        <v>Experiencia de Usuario Intermedio</v>
      </c>
      <c r="E29" s="7"/>
      <c r="F29" s="10">
        <f t="shared" si="2"/>
        <v>0</v>
      </c>
      <c r="G29" s="4"/>
    </row>
    <row r="30">
      <c r="A30" s="16" t="s">
        <v>34</v>
      </c>
      <c r="B30" s="2">
        <v>1.0</v>
      </c>
      <c r="C30" s="7">
        <f t="shared" si="1"/>
        <v>1.45</v>
      </c>
      <c r="D30" s="14" t="str">
        <f>I4</f>
        <v>Junior Developer</v>
      </c>
      <c r="E30" s="7"/>
      <c r="F30" s="10">
        <f t="shared" si="2"/>
        <v>0</v>
      </c>
      <c r="G30" s="4"/>
    </row>
    <row r="31">
      <c r="A31" s="7"/>
      <c r="B31" s="12">
        <f>B30</f>
        <v>1</v>
      </c>
      <c r="C31" s="7">
        <f t="shared" si="1"/>
        <v>1.45</v>
      </c>
      <c r="D31" s="12" t="str">
        <f>I13</f>
        <v>CQuality Assurance Tester</v>
      </c>
      <c r="E31" s="7"/>
      <c r="F31" s="10">
        <f t="shared" si="2"/>
        <v>0</v>
      </c>
      <c r="G31" s="4"/>
    </row>
    <row r="32">
      <c r="A32" s="3" t="s">
        <v>35</v>
      </c>
      <c r="B32" s="4"/>
      <c r="C32" s="4"/>
      <c r="D32" s="4"/>
      <c r="E32" s="4"/>
      <c r="F32" s="4"/>
      <c r="G32" s="4"/>
    </row>
    <row r="33">
      <c r="A33" s="16" t="s">
        <v>36</v>
      </c>
      <c r="B33" s="2">
        <v>1.0</v>
      </c>
      <c r="C33" s="7">
        <f t="shared" ref="C33:C47" si="14">B33*1.45</f>
        <v>1.45</v>
      </c>
      <c r="D33" s="14" t="str">
        <f>I3</f>
        <v>Senior Software Developer</v>
      </c>
      <c r="E33" s="7"/>
      <c r="F33" s="10">
        <f t="shared" ref="F33:F47" si="15">C33*E33*N33</f>
        <v>0</v>
      </c>
      <c r="G33" s="4"/>
    </row>
    <row r="34">
      <c r="A34" s="16"/>
      <c r="B34" s="12">
        <f>B33</f>
        <v>1</v>
      </c>
      <c r="C34" s="7">
        <f t="shared" si="14"/>
        <v>1.45</v>
      </c>
      <c r="D34" s="12" t="str">
        <f>I12</f>
        <v>Database administrator</v>
      </c>
      <c r="E34" s="7"/>
      <c r="F34" s="10">
        <f t="shared" si="15"/>
        <v>0</v>
      </c>
      <c r="G34" s="4"/>
    </row>
    <row r="35">
      <c r="A35" s="16" t="s">
        <v>19</v>
      </c>
      <c r="B35" s="2">
        <v>3.0</v>
      </c>
      <c r="C35" s="7">
        <f t="shared" si="14"/>
        <v>4.35</v>
      </c>
      <c r="D35" s="14" t="str">
        <f>I3</f>
        <v>Senior Software Developer</v>
      </c>
      <c r="E35" s="7"/>
      <c r="F35" s="10">
        <f t="shared" si="15"/>
        <v>0</v>
      </c>
      <c r="G35" s="4"/>
    </row>
    <row r="36">
      <c r="A36" s="16"/>
      <c r="B36" s="2">
        <v>3.0</v>
      </c>
      <c r="C36" s="7">
        <f t="shared" si="14"/>
        <v>4.35</v>
      </c>
      <c r="D36" s="12" t="str">
        <f>I12</f>
        <v>Database administrator</v>
      </c>
      <c r="E36" s="7"/>
      <c r="F36" s="10">
        <f t="shared" si="15"/>
        <v>0</v>
      </c>
      <c r="G36" s="4"/>
    </row>
    <row r="37">
      <c r="A37" s="16" t="s">
        <v>25</v>
      </c>
      <c r="B37" s="2">
        <v>3.0</v>
      </c>
      <c r="C37" s="7">
        <f t="shared" si="14"/>
        <v>4.35</v>
      </c>
      <c r="D37" s="14" t="str">
        <f t="shared" ref="D37:D40" si="16">D35</f>
        <v>Senior Software Developer</v>
      </c>
      <c r="E37" s="7"/>
      <c r="F37" s="10">
        <f t="shared" si="15"/>
        <v>0</v>
      </c>
      <c r="G37" s="4"/>
    </row>
    <row r="38">
      <c r="A38" s="16"/>
      <c r="B38" s="2">
        <v>3.0</v>
      </c>
      <c r="C38" s="7">
        <f t="shared" si="14"/>
        <v>4.35</v>
      </c>
      <c r="D38" s="12" t="str">
        <f t="shared" si="16"/>
        <v>Database administrator</v>
      </c>
      <c r="E38" s="7"/>
      <c r="F38" s="10">
        <f t="shared" si="15"/>
        <v>0</v>
      </c>
      <c r="G38" s="4"/>
    </row>
    <row r="39">
      <c r="A39" s="16" t="s">
        <v>37</v>
      </c>
      <c r="B39" s="2">
        <v>2.0</v>
      </c>
      <c r="C39" s="7">
        <f t="shared" si="14"/>
        <v>2.9</v>
      </c>
      <c r="D39" s="14" t="str">
        <f t="shared" si="16"/>
        <v>Senior Software Developer</v>
      </c>
      <c r="E39" s="7"/>
      <c r="F39" s="10">
        <f t="shared" si="15"/>
        <v>0</v>
      </c>
      <c r="G39" s="4"/>
    </row>
    <row r="40">
      <c r="A40" s="16"/>
      <c r="B40" s="2">
        <v>2.0</v>
      </c>
      <c r="C40" s="7">
        <f t="shared" si="14"/>
        <v>2.9</v>
      </c>
      <c r="D40" s="12" t="str">
        <f t="shared" si="16"/>
        <v>Database administrator</v>
      </c>
      <c r="E40" s="7"/>
      <c r="F40" s="10">
        <f t="shared" si="15"/>
        <v>0</v>
      </c>
      <c r="G40" s="4"/>
    </row>
    <row r="41">
      <c r="A41" s="16"/>
      <c r="B41" s="2">
        <v>2.0</v>
      </c>
      <c r="C41" s="7">
        <f t="shared" si="14"/>
        <v>2.9</v>
      </c>
      <c r="D41" s="14" t="str">
        <f>I4</f>
        <v>Junior Developer</v>
      </c>
      <c r="E41" s="7"/>
      <c r="F41" s="10">
        <f t="shared" si="15"/>
        <v>0</v>
      </c>
      <c r="G41" s="4"/>
    </row>
    <row r="42">
      <c r="A42" s="16" t="s">
        <v>38</v>
      </c>
      <c r="B42" s="2">
        <v>2.0</v>
      </c>
      <c r="C42" s="7">
        <f t="shared" si="14"/>
        <v>2.9</v>
      </c>
      <c r="D42" s="14" t="str">
        <f>D41</f>
        <v>Junior Developer</v>
      </c>
      <c r="E42" s="7"/>
      <c r="F42" s="10">
        <f t="shared" si="15"/>
        <v>0</v>
      </c>
      <c r="G42" s="4"/>
    </row>
    <row r="43">
      <c r="A43" s="16"/>
      <c r="B43" s="2">
        <v>2.0</v>
      </c>
      <c r="C43" s="7">
        <f t="shared" si="14"/>
        <v>2.9</v>
      </c>
      <c r="D43" s="12" t="str">
        <f t="shared" ref="D43:D44" si="17">D40</f>
        <v>Database administrator</v>
      </c>
      <c r="E43" s="7"/>
      <c r="F43" s="10">
        <f t="shared" si="15"/>
        <v>0</v>
      </c>
      <c r="G43" s="4"/>
    </row>
    <row r="44">
      <c r="A44" s="16" t="s">
        <v>39</v>
      </c>
      <c r="B44" s="2">
        <v>1.0</v>
      </c>
      <c r="C44" s="7">
        <f t="shared" si="14"/>
        <v>1.45</v>
      </c>
      <c r="D44" s="14" t="str">
        <f t="shared" si="17"/>
        <v>Junior Developer</v>
      </c>
      <c r="E44" s="7"/>
      <c r="F44" s="10">
        <f t="shared" si="15"/>
        <v>0</v>
      </c>
      <c r="G44" s="4"/>
    </row>
    <row r="45">
      <c r="A45" s="7"/>
      <c r="B45" s="2">
        <v>1.0</v>
      </c>
      <c r="C45" s="7">
        <f t="shared" si="14"/>
        <v>1.45</v>
      </c>
      <c r="D45" s="12" t="str">
        <f>D31</f>
        <v>CQuality Assurance Tester</v>
      </c>
      <c r="E45" s="7"/>
      <c r="F45" s="10">
        <f t="shared" si="15"/>
        <v>0</v>
      </c>
      <c r="G45" s="4"/>
    </row>
    <row r="46">
      <c r="A46" s="16" t="s">
        <v>40</v>
      </c>
      <c r="B46" s="2">
        <v>1.0</v>
      </c>
      <c r="C46" s="7">
        <f t="shared" si="14"/>
        <v>1.45</v>
      </c>
      <c r="D46" s="14" t="str">
        <f>D44</f>
        <v>Junior Developer</v>
      </c>
      <c r="E46" s="7"/>
      <c r="F46" s="10">
        <f t="shared" si="15"/>
        <v>0</v>
      </c>
      <c r="G46" s="4"/>
    </row>
    <row r="47">
      <c r="A47" s="16"/>
      <c r="B47" s="2">
        <v>1.0</v>
      </c>
      <c r="C47" s="7">
        <f t="shared" si="14"/>
        <v>1.45</v>
      </c>
      <c r="D47" s="12" t="str">
        <f>D27</f>
        <v>UI Designer básico</v>
      </c>
      <c r="E47" s="7"/>
      <c r="F47" s="10">
        <f t="shared" si="15"/>
        <v>0</v>
      </c>
      <c r="G47" s="4"/>
    </row>
    <row r="48">
      <c r="A48" s="4"/>
      <c r="B48" s="4"/>
      <c r="C48" s="4"/>
      <c r="D48" s="4"/>
      <c r="E48" s="4"/>
      <c r="F48" s="4"/>
      <c r="G48" s="4"/>
    </row>
    <row r="56">
      <c r="A56" s="2" t="s">
        <v>41</v>
      </c>
      <c r="B56" s="2">
        <f>sum(B3:B21)</f>
        <v>52</v>
      </c>
      <c r="C56" s="12">
        <f>B56*1.45</f>
        <v>75.4</v>
      </c>
      <c r="E56" s="17">
        <v>0.5</v>
      </c>
      <c r="F56" s="10">
        <f>C56*E56*N14</f>
        <v>639015</v>
      </c>
    </row>
    <row r="58">
      <c r="A58" s="2" t="s">
        <v>42</v>
      </c>
      <c r="F58" s="10">
        <f>F25+F56</f>
        <v>639015</v>
      </c>
    </row>
    <row r="59">
      <c r="A59" s="2" t="s">
        <v>43</v>
      </c>
      <c r="F59" s="10">
        <f>F58*0.16</f>
        <v>102242.4</v>
      </c>
    </row>
    <row r="60">
      <c r="A60" s="2" t="s">
        <v>44</v>
      </c>
      <c r="F60" s="10">
        <f>SUM(F58:F59)</f>
        <v>741257.4</v>
      </c>
    </row>
  </sheetData>
  <autoFilter ref="$A$1:$F$30"/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  <col customWidth="1" min="2" max="2" width="6.63"/>
    <col customWidth="1" min="4" max="4" width="24.13"/>
    <col customWidth="1" min="9" max="9" width="25.0"/>
  </cols>
  <sheetData>
    <row r="1">
      <c r="A1" s="18" t="s">
        <v>45</v>
      </c>
      <c r="B1" s="2"/>
      <c r="C1" s="2"/>
      <c r="D1" s="2"/>
      <c r="E1" s="2"/>
      <c r="F1" s="2"/>
      <c r="J1" s="2"/>
      <c r="K1" s="2"/>
      <c r="L1" s="2"/>
      <c r="M1" s="2"/>
      <c r="N1" s="2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I2" s="19"/>
      <c r="J2" s="20" t="s">
        <v>6</v>
      </c>
      <c r="K2" s="20" t="s">
        <v>7</v>
      </c>
      <c r="L2" s="20" t="s">
        <v>8</v>
      </c>
      <c r="M2" s="20" t="s">
        <v>9</v>
      </c>
      <c r="N2" s="20" t="s">
        <v>10</v>
      </c>
    </row>
    <row r="3">
      <c r="A3" s="21" t="s">
        <v>46</v>
      </c>
      <c r="B3" s="22">
        <v>4.0</v>
      </c>
      <c r="C3" s="23">
        <f t="shared" ref="C3:C11" si="1">B3*1.45</f>
        <v>5.8</v>
      </c>
      <c r="D3" s="22" t="s">
        <v>47</v>
      </c>
      <c r="E3" s="24">
        <v>0.5</v>
      </c>
      <c r="F3" s="25">
        <f>C3*E3*N3</f>
        <v>7975</v>
      </c>
      <c r="I3" s="26" t="s">
        <v>13</v>
      </c>
      <c r="J3" s="27">
        <v>55000.0</v>
      </c>
      <c r="K3" s="28">
        <v>160.0</v>
      </c>
      <c r="L3" s="19">
        <f>K3*0.75</f>
        <v>120</v>
      </c>
      <c r="M3" s="29">
        <f>J3/L3</f>
        <v>458.3333333</v>
      </c>
      <c r="N3" s="29">
        <f>M3*6</f>
        <v>2750</v>
      </c>
    </row>
    <row r="4">
      <c r="A4" s="30" t="s">
        <v>46</v>
      </c>
      <c r="B4" s="2">
        <v>1.0</v>
      </c>
      <c r="C4" s="12">
        <f t="shared" si="1"/>
        <v>1.45</v>
      </c>
      <c r="D4" s="2" t="s">
        <v>48</v>
      </c>
      <c r="E4" s="17">
        <v>0.3</v>
      </c>
      <c r="F4" s="31">
        <f>C4*E4*N7</f>
        <v>1522.5</v>
      </c>
      <c r="I4" s="26"/>
      <c r="J4" s="27"/>
      <c r="K4" s="28"/>
      <c r="L4" s="19"/>
      <c r="M4" s="19"/>
      <c r="N4" s="19"/>
    </row>
    <row r="5">
      <c r="A5" s="30" t="s">
        <v>46</v>
      </c>
      <c r="B5" s="2">
        <v>3.0</v>
      </c>
      <c r="C5" s="12">
        <f t="shared" si="1"/>
        <v>4.35</v>
      </c>
      <c r="D5" s="2" t="s">
        <v>49</v>
      </c>
      <c r="E5" s="17">
        <v>0.2</v>
      </c>
      <c r="F5" s="31">
        <f>C5*E5*N5</f>
        <v>1870.5</v>
      </c>
      <c r="I5" s="26" t="s">
        <v>15</v>
      </c>
      <c r="J5" s="27">
        <v>43000.0</v>
      </c>
      <c r="K5" s="28">
        <v>160.0</v>
      </c>
      <c r="L5" s="19">
        <f>K5*0.75</f>
        <v>120</v>
      </c>
      <c r="M5" s="29">
        <f>J5/L5</f>
        <v>358.3333333</v>
      </c>
      <c r="N5" s="29">
        <f>M5*6</f>
        <v>2150</v>
      </c>
    </row>
    <row r="6">
      <c r="A6" s="30" t="s">
        <v>46</v>
      </c>
      <c r="B6" s="2">
        <v>1.0</v>
      </c>
      <c r="C6" s="12">
        <f t="shared" si="1"/>
        <v>1.45</v>
      </c>
      <c r="D6" s="2" t="s">
        <v>17</v>
      </c>
      <c r="E6" s="17">
        <v>0.5</v>
      </c>
      <c r="F6" s="31">
        <f>C6*E6*N10</f>
        <v>1160</v>
      </c>
      <c r="I6" s="26"/>
      <c r="J6" s="28"/>
      <c r="K6" s="28"/>
      <c r="L6" s="19"/>
      <c r="M6" s="19"/>
      <c r="N6" s="19"/>
    </row>
    <row r="7">
      <c r="A7" s="30" t="s">
        <v>50</v>
      </c>
      <c r="B7" s="2">
        <v>4.0</v>
      </c>
      <c r="C7" s="12">
        <f t="shared" si="1"/>
        <v>5.8</v>
      </c>
      <c r="D7" s="2" t="s">
        <v>47</v>
      </c>
      <c r="E7" s="17">
        <v>0.1</v>
      </c>
      <c r="F7" s="31">
        <f>C7*E7*N3</f>
        <v>1595</v>
      </c>
      <c r="I7" s="26" t="s">
        <v>51</v>
      </c>
      <c r="J7" s="27">
        <v>35000.0</v>
      </c>
      <c r="K7" s="28">
        <v>80.0</v>
      </c>
      <c r="L7" s="19">
        <f t="shared" ref="L7:L8" si="2">K7*0.75</f>
        <v>60</v>
      </c>
      <c r="M7" s="29">
        <f t="shared" ref="M7:M8" si="3">J7/L7</f>
        <v>583.3333333</v>
      </c>
      <c r="N7" s="29">
        <f t="shared" ref="N7:N8" si="4">M7*6</f>
        <v>3500</v>
      </c>
    </row>
    <row r="8">
      <c r="A8" s="30" t="s">
        <v>50</v>
      </c>
      <c r="B8" s="2">
        <v>2.0</v>
      </c>
      <c r="C8" s="12">
        <f t="shared" si="1"/>
        <v>2.9</v>
      </c>
      <c r="D8" s="2" t="s">
        <v>49</v>
      </c>
      <c r="E8" s="17">
        <v>0.2</v>
      </c>
      <c r="F8" s="31">
        <f>C8*E8*N5</f>
        <v>1247</v>
      </c>
      <c r="I8" s="26" t="s">
        <v>22</v>
      </c>
      <c r="J8" s="27">
        <v>32000.0</v>
      </c>
      <c r="K8" s="28">
        <v>80.0</v>
      </c>
      <c r="L8" s="19">
        <f t="shared" si="2"/>
        <v>60</v>
      </c>
      <c r="M8" s="29">
        <f t="shared" si="3"/>
        <v>533.3333333</v>
      </c>
      <c r="N8" s="29">
        <f t="shared" si="4"/>
        <v>3200</v>
      </c>
    </row>
    <row r="9">
      <c r="A9" s="30" t="s">
        <v>50</v>
      </c>
      <c r="B9" s="2">
        <v>3.0</v>
      </c>
      <c r="C9" s="12">
        <f t="shared" si="1"/>
        <v>4.35</v>
      </c>
      <c r="D9" s="2" t="s">
        <v>52</v>
      </c>
      <c r="E9" s="17">
        <v>0.8</v>
      </c>
      <c r="F9" s="31">
        <f>C9*E9*N16</f>
        <v>12180</v>
      </c>
      <c r="I9" s="26"/>
      <c r="J9" s="27"/>
      <c r="K9" s="28"/>
      <c r="L9" s="19"/>
      <c r="M9" s="19"/>
      <c r="N9" s="19"/>
    </row>
    <row r="10">
      <c r="A10" s="32" t="s">
        <v>53</v>
      </c>
      <c r="B10" s="2">
        <v>2.0</v>
      </c>
      <c r="C10" s="12">
        <f t="shared" si="1"/>
        <v>2.9</v>
      </c>
      <c r="D10" s="2" t="s">
        <v>48</v>
      </c>
      <c r="E10" s="17">
        <v>0.2</v>
      </c>
      <c r="F10" s="31">
        <f>C10*E10*N7</f>
        <v>2030</v>
      </c>
      <c r="I10" s="26" t="s">
        <v>17</v>
      </c>
      <c r="J10" s="27">
        <v>32000.0</v>
      </c>
      <c r="K10" s="28">
        <v>160.0</v>
      </c>
      <c r="L10" s="19">
        <f>K10*0.75</f>
        <v>120</v>
      </c>
      <c r="M10" s="29">
        <f t="shared" ref="M10:M11" si="5">J10/L10</f>
        <v>266.6666667</v>
      </c>
      <c r="N10" s="29">
        <f t="shared" ref="N10:N11" si="6">M10*6</f>
        <v>1600</v>
      </c>
      <c r="O10" s="13">
        <f>SUM(N3:N10,N12:N16)</f>
        <v>32200</v>
      </c>
    </row>
    <row r="11">
      <c r="A11" s="32" t="s">
        <v>53</v>
      </c>
      <c r="B11" s="2">
        <v>1.0</v>
      </c>
      <c r="C11" s="12">
        <f t="shared" si="1"/>
        <v>1.45</v>
      </c>
      <c r="D11" s="2" t="s">
        <v>49</v>
      </c>
      <c r="E11" s="17">
        <v>0.2</v>
      </c>
      <c r="F11" s="33">
        <f>C11*E11*N5</f>
        <v>623.5</v>
      </c>
      <c r="I11" s="28" t="s">
        <v>27</v>
      </c>
      <c r="J11" s="28">
        <v>50000.0</v>
      </c>
      <c r="K11" s="28">
        <v>160.0</v>
      </c>
      <c r="L11" s="28">
        <v>160.0</v>
      </c>
      <c r="M11" s="19">
        <f t="shared" si="5"/>
        <v>312.5</v>
      </c>
      <c r="N11" s="19">
        <f t="shared" si="6"/>
        <v>1875</v>
      </c>
    </row>
    <row r="12">
      <c r="A12" s="34"/>
      <c r="E12" s="17"/>
      <c r="F12" s="35"/>
      <c r="I12" s="19"/>
      <c r="J12" s="19"/>
      <c r="K12" s="19"/>
      <c r="L12" s="19"/>
      <c r="M12" s="19"/>
      <c r="N12" s="19"/>
    </row>
    <row r="13">
      <c r="A13" s="34"/>
      <c r="E13" s="17"/>
      <c r="F13" s="35"/>
      <c r="I13" s="28" t="s">
        <v>54</v>
      </c>
      <c r="J13" s="28">
        <v>70000.0</v>
      </c>
      <c r="K13" s="28">
        <v>80.0</v>
      </c>
      <c r="L13" s="19">
        <f t="shared" ref="L13:L16" si="7">K13*0.75</f>
        <v>60</v>
      </c>
      <c r="M13" s="19">
        <f t="shared" ref="M13:M16" si="8">J13/L13</f>
        <v>1166.666667</v>
      </c>
      <c r="N13" s="19">
        <f t="shared" ref="N13:N16" si="9">M13*6</f>
        <v>7000</v>
      </c>
    </row>
    <row r="14">
      <c r="A14" s="34"/>
      <c r="F14" s="36">
        <f>SUM(F3:F8)</f>
        <v>15370</v>
      </c>
      <c r="I14" s="28" t="s">
        <v>55</v>
      </c>
      <c r="J14" s="28">
        <v>60000.0</v>
      </c>
      <c r="K14" s="28">
        <v>80.0</v>
      </c>
      <c r="L14" s="19">
        <f t="shared" si="7"/>
        <v>60</v>
      </c>
      <c r="M14" s="19">
        <f t="shared" si="8"/>
        <v>1000</v>
      </c>
      <c r="N14" s="19">
        <f t="shared" si="9"/>
        <v>6000</v>
      </c>
    </row>
    <row r="15">
      <c r="A15" s="34"/>
      <c r="F15" s="31"/>
      <c r="I15" s="28" t="s">
        <v>56</v>
      </c>
      <c r="J15" s="28">
        <v>50000.0</v>
      </c>
      <c r="K15" s="28">
        <v>160.0</v>
      </c>
      <c r="L15" s="19">
        <f t="shared" si="7"/>
        <v>120</v>
      </c>
      <c r="M15" s="19">
        <f t="shared" si="8"/>
        <v>416.6666667</v>
      </c>
      <c r="N15" s="19">
        <f t="shared" si="9"/>
        <v>2500</v>
      </c>
    </row>
    <row r="16">
      <c r="A16" s="32" t="s">
        <v>41</v>
      </c>
      <c r="B16" s="2">
        <f>SUM(B3:B11)</f>
        <v>21</v>
      </c>
      <c r="C16" s="12">
        <f>B16*1.45</f>
        <v>30.45</v>
      </c>
      <c r="E16" s="17">
        <v>0.5</v>
      </c>
      <c r="F16" s="31">
        <f>C16*E16*N11</f>
        <v>28546.875</v>
      </c>
      <c r="I16" s="28" t="s">
        <v>52</v>
      </c>
      <c r="J16" s="28">
        <v>70000.0</v>
      </c>
      <c r="K16" s="28">
        <v>160.0</v>
      </c>
      <c r="L16" s="19">
        <f t="shared" si="7"/>
        <v>120</v>
      </c>
      <c r="M16" s="19">
        <f t="shared" si="8"/>
        <v>583.3333333</v>
      </c>
      <c r="N16" s="19">
        <f t="shared" si="9"/>
        <v>3500</v>
      </c>
    </row>
    <row r="17">
      <c r="A17" s="34"/>
      <c r="F17" s="35"/>
    </row>
    <row r="18">
      <c r="A18" s="32" t="s">
        <v>42</v>
      </c>
      <c r="F18" s="31">
        <f>F14+F16</f>
        <v>43916.875</v>
      </c>
    </row>
    <row r="19">
      <c r="A19" s="32" t="s">
        <v>43</v>
      </c>
      <c r="F19" s="31">
        <f>F18*0.16</f>
        <v>7026.7</v>
      </c>
    </row>
    <row r="20">
      <c r="A20" s="37" t="s">
        <v>44</v>
      </c>
      <c r="B20" s="38"/>
      <c r="C20" s="38"/>
      <c r="D20" s="38"/>
      <c r="E20" s="38"/>
      <c r="F20" s="39">
        <f>SUM(F18:F19)</f>
        <v>50943.575</v>
      </c>
    </row>
    <row r="23">
      <c r="A23" s="40" t="s">
        <v>57</v>
      </c>
      <c r="B23" s="23"/>
      <c r="C23" s="23"/>
      <c r="D23" s="23"/>
      <c r="E23" s="23"/>
      <c r="F23" s="41"/>
      <c r="I23" s="42" t="s">
        <v>58</v>
      </c>
    </row>
    <row r="24">
      <c r="A24" s="34"/>
      <c r="F24" s="35"/>
      <c r="I24" s="43">
        <f>F20+F38+F52+F67+F81</f>
        <v>242435.07</v>
      </c>
    </row>
    <row r="25">
      <c r="A25" s="30" t="s">
        <v>59</v>
      </c>
      <c r="B25" s="2">
        <v>3.0</v>
      </c>
      <c r="C25" s="12">
        <f t="shared" ref="C25:C32" si="10">B25*1.45</f>
        <v>4.35</v>
      </c>
      <c r="D25" s="2" t="s">
        <v>47</v>
      </c>
      <c r="E25" s="17">
        <v>0.5</v>
      </c>
      <c r="F25" s="31">
        <f>C25*E25*N3</f>
        <v>5981.25</v>
      </c>
    </row>
    <row r="26">
      <c r="A26" s="30" t="s">
        <v>59</v>
      </c>
      <c r="B26" s="2">
        <v>2.0</v>
      </c>
      <c r="C26" s="12">
        <f t="shared" si="10"/>
        <v>2.9</v>
      </c>
      <c r="D26" s="2" t="s">
        <v>49</v>
      </c>
      <c r="E26" s="17">
        <v>0.3</v>
      </c>
      <c r="F26" s="31">
        <f>C26*E26*N5</f>
        <v>1870.5</v>
      </c>
    </row>
    <row r="27">
      <c r="A27" s="30" t="s">
        <v>59</v>
      </c>
      <c r="B27" s="2">
        <v>4.0</v>
      </c>
      <c r="C27" s="12">
        <f t="shared" si="10"/>
        <v>5.8</v>
      </c>
      <c r="D27" s="2" t="s">
        <v>60</v>
      </c>
      <c r="E27" s="17">
        <v>0.8</v>
      </c>
      <c r="F27" s="31">
        <f>C27*E27*N13</f>
        <v>32480</v>
      </c>
    </row>
    <row r="28">
      <c r="A28" s="30" t="s">
        <v>59</v>
      </c>
      <c r="B28" s="2">
        <v>3.0</v>
      </c>
      <c r="C28" s="12">
        <f t="shared" si="10"/>
        <v>4.35</v>
      </c>
      <c r="D28" s="2" t="s">
        <v>17</v>
      </c>
      <c r="E28" s="17">
        <v>0.3</v>
      </c>
      <c r="F28" s="31">
        <f>C28*E28*N10</f>
        <v>2088</v>
      </c>
    </row>
    <row r="29">
      <c r="A29" s="30" t="s">
        <v>61</v>
      </c>
      <c r="B29" s="2">
        <v>3.0</v>
      </c>
      <c r="C29" s="12">
        <f t="shared" si="10"/>
        <v>4.35</v>
      </c>
      <c r="D29" s="2" t="s">
        <v>47</v>
      </c>
      <c r="E29" s="17">
        <v>0.1</v>
      </c>
      <c r="F29" s="31">
        <f>C29*E29*N3</f>
        <v>1196.25</v>
      </c>
    </row>
    <row r="30">
      <c r="A30" s="30" t="s">
        <v>61</v>
      </c>
      <c r="B30" s="2">
        <v>2.0</v>
      </c>
      <c r="C30" s="12">
        <f t="shared" si="10"/>
        <v>2.9</v>
      </c>
      <c r="D30" s="2" t="s">
        <v>49</v>
      </c>
      <c r="E30" s="17">
        <v>0.2</v>
      </c>
      <c r="F30" s="31">
        <f>C30*E30*N5</f>
        <v>1247</v>
      </c>
    </row>
    <row r="31">
      <c r="A31" s="32" t="s">
        <v>61</v>
      </c>
      <c r="B31" s="2">
        <v>4.0</v>
      </c>
      <c r="C31" s="12">
        <f t="shared" si="10"/>
        <v>5.8</v>
      </c>
      <c r="D31" s="2" t="s">
        <v>62</v>
      </c>
      <c r="E31" s="17">
        <v>0.2</v>
      </c>
      <c r="F31" s="35">
        <f>C31*E31*N14</f>
        <v>6960</v>
      </c>
    </row>
    <row r="32">
      <c r="A32" s="30" t="s">
        <v>61</v>
      </c>
      <c r="B32" s="2">
        <v>3.0</v>
      </c>
      <c r="C32" s="12">
        <f t="shared" si="10"/>
        <v>4.35</v>
      </c>
      <c r="D32" s="2" t="s">
        <v>17</v>
      </c>
      <c r="E32" s="17">
        <v>0.3</v>
      </c>
      <c r="F32" s="31">
        <f>C32*E32*N10</f>
        <v>2088</v>
      </c>
    </row>
    <row r="33">
      <c r="A33" s="34"/>
      <c r="F33" s="36">
        <f>SUM(F25:F31)</f>
        <v>51823</v>
      </c>
    </row>
    <row r="34">
      <c r="A34" s="32" t="s">
        <v>41</v>
      </c>
      <c r="B34" s="2">
        <f>SUM(B22:B29)</f>
        <v>15</v>
      </c>
      <c r="C34" s="12">
        <f>B34*1.45</f>
        <v>21.75</v>
      </c>
      <c r="E34" s="17">
        <v>0.5</v>
      </c>
      <c r="F34" s="31">
        <f>C34*E34*N11</f>
        <v>20390.625</v>
      </c>
    </row>
    <row r="35">
      <c r="A35" s="34"/>
      <c r="F35" s="35"/>
    </row>
    <row r="36">
      <c r="A36" s="32" t="s">
        <v>42</v>
      </c>
      <c r="F36" s="31">
        <f>F33+F34</f>
        <v>72213.625</v>
      </c>
    </row>
    <row r="37">
      <c r="A37" s="32" t="s">
        <v>43</v>
      </c>
      <c r="F37" s="31">
        <f>F36*0.16</f>
        <v>11554.18</v>
      </c>
    </row>
    <row r="38">
      <c r="A38" s="37" t="s">
        <v>44</v>
      </c>
      <c r="B38" s="38"/>
      <c r="C38" s="38"/>
      <c r="D38" s="38"/>
      <c r="E38" s="38"/>
      <c r="F38" s="39">
        <f>SUM(F36:F37)</f>
        <v>83767.805</v>
      </c>
    </row>
    <row r="40">
      <c r="A40" s="40" t="s">
        <v>63</v>
      </c>
      <c r="B40" s="23"/>
      <c r="C40" s="23"/>
      <c r="D40" s="23"/>
      <c r="E40" s="23"/>
      <c r="F40" s="41"/>
    </row>
    <row r="41">
      <c r="A41" s="34"/>
      <c r="F41" s="35"/>
    </row>
    <row r="42">
      <c r="A42" s="30" t="s">
        <v>64</v>
      </c>
      <c r="B42" s="2">
        <v>4.0</v>
      </c>
      <c r="C42" s="12">
        <f t="shared" ref="C42:C45" si="11">B42*1.45</f>
        <v>5.8</v>
      </c>
      <c r="D42" s="2" t="s">
        <v>47</v>
      </c>
      <c r="E42" s="17">
        <v>0.5</v>
      </c>
      <c r="F42" s="31">
        <f>C42*E42*N3</f>
        <v>7975</v>
      </c>
    </row>
    <row r="43">
      <c r="A43" s="30" t="s">
        <v>64</v>
      </c>
      <c r="B43" s="2">
        <v>3.0</v>
      </c>
      <c r="C43" s="12">
        <f t="shared" si="11"/>
        <v>4.35</v>
      </c>
      <c r="D43" s="2" t="s">
        <v>49</v>
      </c>
      <c r="E43" s="17">
        <v>0.3</v>
      </c>
      <c r="F43" s="31">
        <f>C43*E43*N5</f>
        <v>2805.75</v>
      </c>
    </row>
    <row r="44">
      <c r="A44" s="30" t="s">
        <v>64</v>
      </c>
      <c r="B44" s="2">
        <v>2.0</v>
      </c>
      <c r="C44" s="12">
        <f t="shared" si="11"/>
        <v>2.9</v>
      </c>
      <c r="D44" s="2" t="s">
        <v>48</v>
      </c>
      <c r="E44" s="17">
        <v>0.8</v>
      </c>
      <c r="F44" s="31">
        <f>C44*E44*N7</f>
        <v>8120</v>
      </c>
    </row>
    <row r="45">
      <c r="A45" s="30" t="s">
        <v>64</v>
      </c>
      <c r="B45" s="2">
        <v>1.0</v>
      </c>
      <c r="C45" s="12">
        <f t="shared" si="11"/>
        <v>1.45</v>
      </c>
      <c r="D45" s="2" t="s">
        <v>17</v>
      </c>
      <c r="E45" s="17">
        <v>0.3</v>
      </c>
      <c r="F45" s="31">
        <f>C45*E45*N10</f>
        <v>696</v>
      </c>
    </row>
    <row r="46">
      <c r="A46" s="34"/>
      <c r="E46" s="17"/>
      <c r="F46" s="36">
        <f>SUM(F42:F45)</f>
        <v>19596.75</v>
      </c>
    </row>
    <row r="47">
      <c r="A47" s="34"/>
      <c r="F47" s="35"/>
    </row>
    <row r="48">
      <c r="A48" s="32" t="s">
        <v>41</v>
      </c>
      <c r="B48" s="2">
        <f>SUM(B39:B45)</f>
        <v>10</v>
      </c>
      <c r="C48" s="12">
        <f>B48*1.45</f>
        <v>14.5</v>
      </c>
      <c r="E48" s="17">
        <v>0.5</v>
      </c>
      <c r="F48" s="31">
        <f>C48*E48*N11</f>
        <v>13593.75</v>
      </c>
    </row>
    <row r="49">
      <c r="A49" s="34"/>
      <c r="F49" s="35"/>
    </row>
    <row r="50">
      <c r="A50" s="32" t="s">
        <v>42</v>
      </c>
      <c r="F50" s="31">
        <f>F46+F48</f>
        <v>33190.5</v>
      </c>
    </row>
    <row r="51">
      <c r="A51" s="32" t="s">
        <v>43</v>
      </c>
      <c r="F51" s="31">
        <f>F50*0.16</f>
        <v>5310.48</v>
      </c>
    </row>
    <row r="52">
      <c r="A52" s="37" t="s">
        <v>44</v>
      </c>
      <c r="B52" s="38"/>
      <c r="C52" s="38"/>
      <c r="D52" s="38"/>
      <c r="E52" s="38"/>
      <c r="F52" s="39">
        <f>SUM(F50:F51)</f>
        <v>38500.98</v>
      </c>
    </row>
    <row r="54">
      <c r="A54" s="40" t="s">
        <v>65</v>
      </c>
      <c r="B54" s="23"/>
      <c r="C54" s="23"/>
      <c r="D54" s="23"/>
      <c r="E54" s="23"/>
      <c r="F54" s="41"/>
    </row>
    <row r="55">
      <c r="A55" s="34"/>
      <c r="F55" s="35"/>
    </row>
    <row r="56">
      <c r="A56" s="30" t="s">
        <v>66</v>
      </c>
      <c r="B56" s="2">
        <v>3.0</v>
      </c>
      <c r="C56" s="12">
        <f t="shared" ref="C56:C61" si="12">B56*1.45</f>
        <v>4.35</v>
      </c>
      <c r="D56" s="2" t="s">
        <v>47</v>
      </c>
      <c r="E56" s="17">
        <v>0.5</v>
      </c>
      <c r="F56" s="31">
        <f>C56*E56*N3</f>
        <v>5981.25</v>
      </c>
    </row>
    <row r="57">
      <c r="A57" s="30" t="s">
        <v>66</v>
      </c>
      <c r="B57" s="2">
        <v>3.0</v>
      </c>
      <c r="C57" s="12">
        <f t="shared" si="12"/>
        <v>4.35</v>
      </c>
      <c r="D57" s="2" t="s">
        <v>49</v>
      </c>
      <c r="E57" s="17">
        <v>0.3</v>
      </c>
      <c r="F57" s="31">
        <f>C57*E57*N5</f>
        <v>2805.75</v>
      </c>
    </row>
    <row r="58">
      <c r="A58" s="30" t="s">
        <v>66</v>
      </c>
      <c r="B58" s="2">
        <v>2.0</v>
      </c>
      <c r="C58" s="12">
        <f t="shared" si="12"/>
        <v>2.9</v>
      </c>
      <c r="D58" s="2" t="s">
        <v>48</v>
      </c>
      <c r="E58" s="17">
        <v>0.8</v>
      </c>
      <c r="F58" s="31">
        <f>C58*E58*N7</f>
        <v>8120</v>
      </c>
    </row>
    <row r="59">
      <c r="A59" s="30" t="s">
        <v>66</v>
      </c>
      <c r="B59" s="2">
        <v>1.0</v>
      </c>
      <c r="C59" s="12">
        <f t="shared" si="12"/>
        <v>1.45</v>
      </c>
      <c r="D59" s="2" t="s">
        <v>17</v>
      </c>
      <c r="E59" s="17">
        <v>0.3</v>
      </c>
      <c r="F59" s="31">
        <f>C59*E59*N10</f>
        <v>696</v>
      </c>
    </row>
    <row r="60">
      <c r="A60" s="30" t="s">
        <v>66</v>
      </c>
      <c r="B60" s="2">
        <v>3.0</v>
      </c>
      <c r="C60" s="12">
        <f t="shared" si="12"/>
        <v>4.35</v>
      </c>
      <c r="D60" s="2" t="s">
        <v>67</v>
      </c>
      <c r="E60" s="17">
        <v>0.5</v>
      </c>
      <c r="F60" s="31">
        <f t="shared" ref="F60:F61" si="13">C60*E60*N15</f>
        <v>5437.5</v>
      </c>
    </row>
    <row r="61">
      <c r="A61" s="30" t="s">
        <v>66</v>
      </c>
      <c r="B61" s="2">
        <v>3.0</v>
      </c>
      <c r="C61" s="12">
        <f t="shared" si="12"/>
        <v>4.35</v>
      </c>
      <c r="D61" s="2" t="s">
        <v>68</v>
      </c>
      <c r="E61" s="17">
        <v>0.8</v>
      </c>
      <c r="F61" s="31">
        <f t="shared" si="13"/>
        <v>12180</v>
      </c>
    </row>
    <row r="62">
      <c r="A62" s="34"/>
      <c r="F62" s="36">
        <f>SUM(F56:F59)</f>
        <v>17603</v>
      </c>
    </row>
    <row r="63">
      <c r="A63" s="32" t="s">
        <v>41</v>
      </c>
      <c r="B63" s="2">
        <f>SUM(B53:B59)</f>
        <v>9</v>
      </c>
      <c r="C63" s="12">
        <f>B63*1.45</f>
        <v>13.05</v>
      </c>
      <c r="E63" s="17">
        <v>0.5</v>
      </c>
      <c r="F63" s="31">
        <f>C63*E63*N11</f>
        <v>12234.375</v>
      </c>
    </row>
    <row r="64">
      <c r="A64" s="34"/>
      <c r="F64" s="35"/>
    </row>
    <row r="65">
      <c r="A65" s="32" t="s">
        <v>42</v>
      </c>
      <c r="F65" s="31">
        <f>F62+F63</f>
        <v>29837.375</v>
      </c>
    </row>
    <row r="66">
      <c r="A66" s="32" t="s">
        <v>43</v>
      </c>
      <c r="F66" s="31">
        <f>F65*0.16</f>
        <v>4773.98</v>
      </c>
    </row>
    <row r="67">
      <c r="A67" s="37" t="s">
        <v>44</v>
      </c>
      <c r="B67" s="38"/>
      <c r="C67" s="38"/>
      <c r="D67" s="38"/>
      <c r="E67" s="38"/>
      <c r="F67" s="39">
        <f>SUM(F65:F66)</f>
        <v>34611.355</v>
      </c>
    </row>
    <row r="69">
      <c r="A69" s="40" t="s">
        <v>69</v>
      </c>
      <c r="B69" s="23"/>
      <c r="C69" s="23"/>
      <c r="D69" s="23"/>
      <c r="E69" s="23"/>
      <c r="F69" s="41"/>
    </row>
    <row r="70">
      <c r="A70" s="34"/>
      <c r="F70" s="35"/>
    </row>
    <row r="71">
      <c r="A71" s="30" t="s">
        <v>70</v>
      </c>
      <c r="B71" s="2">
        <v>3.0</v>
      </c>
      <c r="C71" s="12">
        <f t="shared" ref="C71:C74" si="14">B71*1.45</f>
        <v>4.35</v>
      </c>
      <c r="D71" s="2" t="s">
        <v>47</v>
      </c>
      <c r="E71" s="17">
        <v>0.5</v>
      </c>
      <c r="F71" s="31">
        <f>C71*E71*N3</f>
        <v>5981.25</v>
      </c>
    </row>
    <row r="72">
      <c r="A72" s="30" t="s">
        <v>70</v>
      </c>
      <c r="B72" s="2">
        <v>3.0</v>
      </c>
      <c r="C72" s="12">
        <f t="shared" si="14"/>
        <v>4.35</v>
      </c>
      <c r="D72" s="2" t="s">
        <v>49</v>
      </c>
      <c r="E72" s="17">
        <v>0.3</v>
      </c>
      <c r="F72" s="31">
        <f>C72*E72*N5</f>
        <v>2805.75</v>
      </c>
    </row>
    <row r="73">
      <c r="A73" s="30" t="s">
        <v>70</v>
      </c>
      <c r="B73" s="2">
        <v>2.0</v>
      </c>
      <c r="C73" s="12">
        <f t="shared" si="14"/>
        <v>2.9</v>
      </c>
      <c r="D73" s="2" t="s">
        <v>48</v>
      </c>
      <c r="E73" s="17">
        <v>0.8</v>
      </c>
      <c r="F73" s="31">
        <f>C73*E73*N7</f>
        <v>8120</v>
      </c>
    </row>
    <row r="74">
      <c r="A74" s="30" t="s">
        <v>70</v>
      </c>
      <c r="B74" s="2">
        <v>1.0</v>
      </c>
      <c r="C74" s="12">
        <f t="shared" si="14"/>
        <v>1.45</v>
      </c>
      <c r="D74" s="2" t="s">
        <v>17</v>
      </c>
      <c r="E74" s="17">
        <v>0.3</v>
      </c>
      <c r="F74" s="31">
        <f>C74*E74*N10</f>
        <v>696</v>
      </c>
    </row>
    <row r="75">
      <c r="A75" s="30"/>
      <c r="E75" s="17"/>
      <c r="F75" s="31"/>
    </row>
    <row r="76">
      <c r="A76" s="30"/>
      <c r="F76" s="36">
        <f>SUM(F71:F74)</f>
        <v>17603</v>
      </c>
    </row>
    <row r="77">
      <c r="A77" s="32" t="s">
        <v>41</v>
      </c>
      <c r="B77" s="2">
        <f>SUM(B68:B74)</f>
        <v>9</v>
      </c>
      <c r="C77" s="12">
        <f>B77*1.45</f>
        <v>13.05</v>
      </c>
      <c r="E77" s="17">
        <v>0.5</v>
      </c>
      <c r="F77" s="31">
        <f>C77*E77*N11</f>
        <v>12234.375</v>
      </c>
    </row>
    <row r="78">
      <c r="A78" s="34"/>
      <c r="F78" s="35"/>
    </row>
    <row r="79">
      <c r="A79" s="32" t="s">
        <v>42</v>
      </c>
      <c r="F79" s="31">
        <f>F76+F77</f>
        <v>29837.375</v>
      </c>
    </row>
    <row r="80">
      <c r="A80" s="32" t="s">
        <v>43</v>
      </c>
      <c r="F80" s="31">
        <f>F79*0.16</f>
        <v>4773.98</v>
      </c>
    </row>
    <row r="81">
      <c r="A81" s="37" t="s">
        <v>44</v>
      </c>
      <c r="B81" s="38"/>
      <c r="C81" s="38"/>
      <c r="D81" s="38"/>
      <c r="E81" s="38"/>
      <c r="F81" s="39">
        <f>SUM(F79:F80)</f>
        <v>34611.355</v>
      </c>
    </row>
  </sheetData>
  <autoFilter ref="$A$2:$F$1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  <col customWidth="1" min="2" max="2" width="6.63"/>
    <col customWidth="1" min="4" max="4" width="24.13"/>
    <col customWidth="1" min="9" max="9" width="25.0"/>
  </cols>
  <sheetData>
    <row r="1">
      <c r="A1" s="18" t="s">
        <v>45</v>
      </c>
      <c r="B1" s="2"/>
      <c r="C1" s="2"/>
      <c r="D1" s="2"/>
      <c r="E1" s="2"/>
      <c r="F1" s="2"/>
      <c r="J1" s="2"/>
      <c r="K1" s="2"/>
      <c r="L1" s="2"/>
      <c r="M1" s="2"/>
      <c r="N1" s="2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I2" s="19"/>
      <c r="J2" s="20" t="s">
        <v>6</v>
      </c>
      <c r="K2" s="20" t="s">
        <v>7</v>
      </c>
      <c r="L2" s="20" t="s">
        <v>8</v>
      </c>
      <c r="M2" s="20" t="s">
        <v>9</v>
      </c>
      <c r="N2" s="20" t="s">
        <v>10</v>
      </c>
    </row>
    <row r="3">
      <c r="A3" s="44" t="s">
        <v>71</v>
      </c>
      <c r="B3" s="45">
        <v>4.0</v>
      </c>
      <c r="C3" s="46">
        <f t="shared" ref="C3:C14" si="1">B3*1.45</f>
        <v>5.8</v>
      </c>
      <c r="D3" s="45" t="s">
        <v>47</v>
      </c>
      <c r="E3" s="47">
        <v>0.5</v>
      </c>
      <c r="F3" s="48">
        <f>C3*E3*N3</f>
        <v>7975</v>
      </c>
      <c r="I3" s="26" t="s">
        <v>13</v>
      </c>
      <c r="J3" s="27">
        <v>55000.0</v>
      </c>
      <c r="K3" s="28">
        <v>160.0</v>
      </c>
      <c r="L3" s="19">
        <f>K3*0.75</f>
        <v>120</v>
      </c>
      <c r="M3" s="29">
        <f>J3/L3</f>
        <v>458.3333333</v>
      </c>
      <c r="N3" s="29">
        <f>M3*6</f>
        <v>2750</v>
      </c>
    </row>
    <row r="4">
      <c r="A4" s="44" t="s">
        <v>71</v>
      </c>
      <c r="B4" s="49">
        <v>2.0</v>
      </c>
      <c r="C4" s="50">
        <f t="shared" si="1"/>
        <v>2.9</v>
      </c>
      <c r="D4" s="49" t="s">
        <v>48</v>
      </c>
      <c r="E4" s="51">
        <v>0.3</v>
      </c>
      <c r="F4" s="52">
        <f>C4*E4*N7</f>
        <v>3045</v>
      </c>
      <c r="I4" s="26"/>
      <c r="J4" s="27"/>
      <c r="K4" s="28"/>
      <c r="L4" s="19"/>
      <c r="M4" s="19"/>
      <c r="N4" s="19"/>
    </row>
    <row r="5">
      <c r="A5" s="44" t="s">
        <v>71</v>
      </c>
      <c r="B5" s="53">
        <v>2.0</v>
      </c>
      <c r="C5" s="54">
        <f t="shared" si="1"/>
        <v>2.9</v>
      </c>
      <c r="D5" s="53" t="s">
        <v>49</v>
      </c>
      <c r="E5" s="55">
        <v>0.2</v>
      </c>
      <c r="F5" s="56">
        <f>C5*E5*N5</f>
        <v>1247</v>
      </c>
      <c r="I5" s="26" t="s">
        <v>15</v>
      </c>
      <c r="J5" s="27">
        <v>43000.0</v>
      </c>
      <c r="K5" s="28">
        <v>160.0</v>
      </c>
      <c r="L5" s="19">
        <f>K5*0.75</f>
        <v>120</v>
      </c>
      <c r="M5" s="29">
        <f>J5/L5</f>
        <v>358.3333333</v>
      </c>
      <c r="N5" s="29">
        <f>M5*6</f>
        <v>2150</v>
      </c>
    </row>
    <row r="6">
      <c r="A6" s="44" t="s">
        <v>71</v>
      </c>
      <c r="B6" s="49">
        <v>2.0</v>
      </c>
      <c r="C6" s="50">
        <f t="shared" si="1"/>
        <v>2.9</v>
      </c>
      <c r="D6" s="49" t="s">
        <v>17</v>
      </c>
      <c r="E6" s="51">
        <v>0.4</v>
      </c>
      <c r="F6" s="52">
        <f>C6*E6*N10</f>
        <v>1856</v>
      </c>
      <c r="G6" s="57"/>
      <c r="I6" s="26"/>
      <c r="J6" s="28"/>
      <c r="K6" s="28"/>
      <c r="L6" s="19"/>
      <c r="M6" s="19"/>
      <c r="N6" s="19"/>
    </row>
    <row r="7">
      <c r="A7" s="58" t="s">
        <v>72</v>
      </c>
      <c r="B7" s="59">
        <v>3.0</v>
      </c>
      <c r="C7" s="60">
        <f t="shared" si="1"/>
        <v>4.35</v>
      </c>
      <c r="D7" s="59" t="s">
        <v>47</v>
      </c>
      <c r="E7" s="61">
        <v>0.4</v>
      </c>
      <c r="F7" s="62">
        <f>C7*E7*N3</f>
        <v>4785</v>
      </c>
      <c r="I7" s="26" t="s">
        <v>51</v>
      </c>
      <c r="J7" s="27">
        <v>35000.0</v>
      </c>
      <c r="K7" s="28">
        <v>80.0</v>
      </c>
      <c r="L7" s="19">
        <f t="shared" ref="L7:L8" si="2">K7*0.75</f>
        <v>60</v>
      </c>
      <c r="M7" s="29">
        <f t="shared" ref="M7:M8" si="3">J7/L7</f>
        <v>583.3333333</v>
      </c>
      <c r="N7" s="29">
        <f t="shared" ref="N7:N8" si="4">M7*6</f>
        <v>3500</v>
      </c>
    </row>
    <row r="8">
      <c r="A8" s="58" t="s">
        <v>72</v>
      </c>
      <c r="B8" s="63">
        <v>2.0</v>
      </c>
      <c r="C8" s="64">
        <f t="shared" si="1"/>
        <v>2.9</v>
      </c>
      <c r="D8" s="63" t="s">
        <v>49</v>
      </c>
      <c r="E8" s="65">
        <v>0.2</v>
      </c>
      <c r="F8" s="66">
        <f>C8*E8*N5</f>
        <v>1247</v>
      </c>
      <c r="I8" s="26" t="s">
        <v>22</v>
      </c>
      <c r="J8" s="27">
        <v>32000.0</v>
      </c>
      <c r="K8" s="28">
        <v>80.0</v>
      </c>
      <c r="L8" s="19">
        <f t="shared" si="2"/>
        <v>60</v>
      </c>
      <c r="M8" s="29">
        <f t="shared" si="3"/>
        <v>533.3333333</v>
      </c>
      <c r="N8" s="29">
        <f t="shared" si="4"/>
        <v>3200</v>
      </c>
    </row>
    <row r="9">
      <c r="A9" s="58" t="s">
        <v>72</v>
      </c>
      <c r="B9" s="59">
        <v>3.0</v>
      </c>
      <c r="C9" s="64">
        <f t="shared" si="1"/>
        <v>4.35</v>
      </c>
      <c r="D9" s="63" t="s">
        <v>73</v>
      </c>
      <c r="E9" s="61">
        <v>0.5</v>
      </c>
      <c r="F9" s="66">
        <f>C9*E9*N18</f>
        <v>16312.5</v>
      </c>
      <c r="I9" s="26"/>
      <c r="J9" s="27"/>
      <c r="K9" s="28"/>
      <c r="L9" s="19"/>
      <c r="M9" s="19"/>
      <c r="N9" s="19"/>
    </row>
    <row r="10">
      <c r="A10" s="58" t="s">
        <v>72</v>
      </c>
      <c r="B10" s="59">
        <v>2.0</v>
      </c>
      <c r="C10" s="60">
        <f t="shared" si="1"/>
        <v>2.9</v>
      </c>
      <c r="D10" s="59" t="s">
        <v>48</v>
      </c>
      <c r="E10" s="61">
        <v>0.2</v>
      </c>
      <c r="F10" s="62">
        <f>C10*E10*N7</f>
        <v>2030</v>
      </c>
      <c r="I10" s="26" t="s">
        <v>17</v>
      </c>
      <c r="J10" s="27">
        <v>32000.0</v>
      </c>
      <c r="K10" s="28">
        <v>160.0</v>
      </c>
      <c r="L10" s="19">
        <f>K10*0.75</f>
        <v>120</v>
      </c>
      <c r="M10" s="29">
        <f>J10/L10</f>
        <v>266.6666667</v>
      </c>
      <c r="N10" s="29">
        <f>M10*6</f>
        <v>1600</v>
      </c>
      <c r="O10" s="13">
        <f>SUM(N3:N10,N13:N17)</f>
        <v>32200</v>
      </c>
    </row>
    <row r="11">
      <c r="A11" s="58" t="s">
        <v>72</v>
      </c>
      <c r="B11" s="63">
        <v>2.0</v>
      </c>
      <c r="C11" s="64">
        <f t="shared" si="1"/>
        <v>2.9</v>
      </c>
      <c r="D11" s="63" t="s">
        <v>17</v>
      </c>
      <c r="E11" s="65">
        <v>0.3</v>
      </c>
      <c r="F11" s="66">
        <f>C11*E11*N10</f>
        <v>1392</v>
      </c>
      <c r="I11" s="28"/>
      <c r="J11" s="28"/>
      <c r="K11" s="28"/>
      <c r="L11" s="28"/>
      <c r="M11" s="19"/>
      <c r="N11" s="19"/>
    </row>
    <row r="12">
      <c r="A12" s="67" t="s">
        <v>74</v>
      </c>
      <c r="B12" s="68">
        <v>3.0</v>
      </c>
      <c r="C12" s="69">
        <f t="shared" si="1"/>
        <v>4.35</v>
      </c>
      <c r="D12" s="68" t="s">
        <v>49</v>
      </c>
      <c r="E12" s="70">
        <v>0.2</v>
      </c>
      <c r="F12" s="71">
        <f>C12*E12*N5</f>
        <v>1870.5</v>
      </c>
      <c r="I12" s="28" t="s">
        <v>27</v>
      </c>
      <c r="J12" s="28">
        <v>50000.0</v>
      </c>
      <c r="K12" s="28">
        <v>160.0</v>
      </c>
      <c r="L12" s="28">
        <v>160.0</v>
      </c>
      <c r="M12" s="19">
        <f>J12/L12</f>
        <v>312.5</v>
      </c>
      <c r="N12" s="19">
        <f>M12*6</f>
        <v>1875</v>
      </c>
    </row>
    <row r="13">
      <c r="A13" s="67" t="s">
        <v>74</v>
      </c>
      <c r="B13" s="68">
        <v>4.0</v>
      </c>
      <c r="C13" s="69">
        <f t="shared" si="1"/>
        <v>5.8</v>
      </c>
      <c r="D13" s="72" t="s">
        <v>47</v>
      </c>
      <c r="E13" s="70">
        <v>0.1</v>
      </c>
      <c r="F13" s="71">
        <f>C13*E13*N3</f>
        <v>1595</v>
      </c>
      <c r="I13" s="19"/>
      <c r="J13" s="19"/>
      <c r="K13" s="19"/>
      <c r="L13" s="19"/>
      <c r="M13" s="19"/>
      <c r="N13" s="19"/>
    </row>
    <row r="14">
      <c r="A14" s="67" t="s">
        <v>74</v>
      </c>
      <c r="B14" s="68">
        <v>2.0</v>
      </c>
      <c r="C14" s="69">
        <f t="shared" si="1"/>
        <v>2.9</v>
      </c>
      <c r="D14" s="68" t="s">
        <v>17</v>
      </c>
      <c r="E14" s="70">
        <v>0.3</v>
      </c>
      <c r="F14" s="71">
        <f>C14*E14*N10</f>
        <v>1392</v>
      </c>
      <c r="I14" s="28" t="s">
        <v>54</v>
      </c>
      <c r="J14" s="28">
        <v>70000.0</v>
      </c>
      <c r="K14" s="28">
        <v>80.0</v>
      </c>
      <c r="L14" s="19">
        <f t="shared" ref="L14:L17" si="5">K14*0.75</f>
        <v>60</v>
      </c>
      <c r="M14" s="19">
        <f t="shared" ref="M14:M18" si="6">J14/L14</f>
        <v>1166.666667</v>
      </c>
      <c r="N14" s="19">
        <f t="shared" ref="N14:N18" si="7">M14*6</f>
        <v>7000</v>
      </c>
    </row>
    <row r="15">
      <c r="A15" s="34"/>
      <c r="F15" s="36">
        <f>SUM(F3:F14)</f>
        <v>44747</v>
      </c>
      <c r="I15" s="28" t="s">
        <v>55</v>
      </c>
      <c r="J15" s="28">
        <v>60000.0</v>
      </c>
      <c r="K15" s="28">
        <v>80.0</v>
      </c>
      <c r="L15" s="19">
        <f t="shared" si="5"/>
        <v>60</v>
      </c>
      <c r="M15" s="19">
        <f t="shared" si="6"/>
        <v>1000</v>
      </c>
      <c r="N15" s="19">
        <f t="shared" si="7"/>
        <v>6000</v>
      </c>
    </row>
    <row r="16">
      <c r="A16" s="34"/>
      <c r="F16" s="31"/>
      <c r="I16" s="28" t="s">
        <v>56</v>
      </c>
      <c r="J16" s="28">
        <v>50000.0</v>
      </c>
      <c r="K16" s="28">
        <v>160.0</v>
      </c>
      <c r="L16" s="19">
        <f t="shared" si="5"/>
        <v>120</v>
      </c>
      <c r="M16" s="19">
        <f t="shared" si="6"/>
        <v>416.6666667</v>
      </c>
      <c r="N16" s="19">
        <f t="shared" si="7"/>
        <v>2500</v>
      </c>
    </row>
    <row r="17">
      <c r="A17" s="32" t="s">
        <v>41</v>
      </c>
      <c r="B17" s="2">
        <f>SUM(B3:B15)</f>
        <v>31</v>
      </c>
      <c r="C17" s="12">
        <f>B17*1.45</f>
        <v>44.95</v>
      </c>
      <c r="E17" s="73">
        <v>0.4</v>
      </c>
      <c r="F17" s="31">
        <f>C17*E17*N12</f>
        <v>33712.5</v>
      </c>
      <c r="I17" s="28" t="s">
        <v>52</v>
      </c>
      <c r="J17" s="28">
        <v>70000.0</v>
      </c>
      <c r="K17" s="28">
        <v>160.0</v>
      </c>
      <c r="L17" s="19">
        <f t="shared" si="5"/>
        <v>120</v>
      </c>
      <c r="M17" s="19">
        <f t="shared" si="6"/>
        <v>583.3333333</v>
      </c>
      <c r="N17" s="19">
        <f t="shared" si="7"/>
        <v>3500</v>
      </c>
    </row>
    <row r="18">
      <c r="A18" s="34"/>
      <c r="F18" s="35"/>
      <c r="I18" s="2" t="s">
        <v>73</v>
      </c>
      <c r="J18" s="2">
        <v>150000.0</v>
      </c>
      <c r="K18" s="2">
        <v>160.0</v>
      </c>
      <c r="L18" s="2">
        <v>120.0</v>
      </c>
      <c r="M18" s="12">
        <f t="shared" si="6"/>
        <v>1250</v>
      </c>
      <c r="N18" s="12">
        <f t="shared" si="7"/>
        <v>7500</v>
      </c>
    </row>
    <row r="19">
      <c r="A19" s="32" t="s">
        <v>42</v>
      </c>
      <c r="F19" s="31">
        <f>F15+F17</f>
        <v>78459.5</v>
      </c>
    </row>
    <row r="20">
      <c r="A20" s="32" t="s">
        <v>43</v>
      </c>
      <c r="F20" s="31">
        <f>F19*0.16</f>
        <v>12553.52</v>
      </c>
    </row>
    <row r="21">
      <c r="A21" s="37" t="s">
        <v>44</v>
      </c>
      <c r="B21" s="38"/>
      <c r="C21" s="38"/>
      <c r="D21" s="38"/>
      <c r="E21" s="38"/>
      <c r="F21" s="39">
        <f>SUM(F19:F20)</f>
        <v>91013.02</v>
      </c>
      <c r="G21" s="2">
        <v>93724.0</v>
      </c>
    </row>
    <row r="24">
      <c r="A24" s="40" t="s">
        <v>57</v>
      </c>
      <c r="B24" s="23"/>
      <c r="C24" s="23"/>
      <c r="D24" s="23"/>
      <c r="E24" s="23"/>
      <c r="F24" s="41"/>
      <c r="I24" s="42" t="s">
        <v>58</v>
      </c>
    </row>
    <row r="25">
      <c r="A25" s="34"/>
      <c r="F25" s="35"/>
      <c r="I25" s="43">
        <f>F21+F39+F53+F68+F82</f>
        <v>282504.515</v>
      </c>
    </row>
    <row r="26">
      <c r="A26" s="30" t="s">
        <v>59</v>
      </c>
      <c r="B26" s="2">
        <v>3.0</v>
      </c>
      <c r="C26" s="12">
        <f t="shared" ref="C26:C33" si="8">B26*1.45</f>
        <v>4.35</v>
      </c>
      <c r="D26" s="2" t="s">
        <v>47</v>
      </c>
      <c r="E26" s="17">
        <v>0.5</v>
      </c>
      <c r="F26" s="31">
        <f>C26*E26*N3</f>
        <v>5981.25</v>
      </c>
    </row>
    <row r="27">
      <c r="A27" s="30" t="s">
        <v>59</v>
      </c>
      <c r="B27" s="2">
        <v>2.0</v>
      </c>
      <c r="C27" s="12">
        <f t="shared" si="8"/>
        <v>2.9</v>
      </c>
      <c r="D27" s="2" t="s">
        <v>49</v>
      </c>
      <c r="E27" s="17">
        <v>0.3</v>
      </c>
      <c r="F27" s="31">
        <f>C27*E27*N5</f>
        <v>1870.5</v>
      </c>
    </row>
    <row r="28">
      <c r="A28" s="30" t="s">
        <v>59</v>
      </c>
      <c r="B28" s="2">
        <v>4.0</v>
      </c>
      <c r="C28" s="12">
        <f t="shared" si="8"/>
        <v>5.8</v>
      </c>
      <c r="D28" s="2" t="s">
        <v>60</v>
      </c>
      <c r="E28" s="17">
        <v>0.8</v>
      </c>
      <c r="F28" s="31">
        <f>C28*E28*N14</f>
        <v>32480</v>
      </c>
    </row>
    <row r="29">
      <c r="A29" s="30" t="s">
        <v>59</v>
      </c>
      <c r="B29" s="2">
        <v>3.0</v>
      </c>
      <c r="C29" s="12">
        <f t="shared" si="8"/>
        <v>4.35</v>
      </c>
      <c r="D29" s="2" t="s">
        <v>17</v>
      </c>
      <c r="E29" s="17">
        <v>0.3</v>
      </c>
      <c r="F29" s="31">
        <f>C29*E29*N10</f>
        <v>2088</v>
      </c>
    </row>
    <row r="30">
      <c r="A30" s="30" t="s">
        <v>61</v>
      </c>
      <c r="B30" s="2">
        <v>3.0</v>
      </c>
      <c r="C30" s="12">
        <f t="shared" si="8"/>
        <v>4.35</v>
      </c>
      <c r="D30" s="2" t="s">
        <v>47</v>
      </c>
      <c r="E30" s="17">
        <v>0.1</v>
      </c>
      <c r="F30" s="31">
        <f>C30*E30*N3</f>
        <v>1196.25</v>
      </c>
    </row>
    <row r="31">
      <c r="A31" s="30" t="s">
        <v>61</v>
      </c>
      <c r="B31" s="2">
        <v>2.0</v>
      </c>
      <c r="C31" s="12">
        <f t="shared" si="8"/>
        <v>2.9</v>
      </c>
      <c r="D31" s="2" t="s">
        <v>49</v>
      </c>
      <c r="E31" s="17">
        <v>0.2</v>
      </c>
      <c r="F31" s="31">
        <f>C31*E31*N5</f>
        <v>1247</v>
      </c>
    </row>
    <row r="32">
      <c r="A32" s="32" t="s">
        <v>61</v>
      </c>
      <c r="B32" s="2">
        <v>4.0</v>
      </c>
      <c r="C32" s="12">
        <f t="shared" si="8"/>
        <v>5.8</v>
      </c>
      <c r="D32" s="2" t="s">
        <v>62</v>
      </c>
      <c r="E32" s="17">
        <v>0.2</v>
      </c>
      <c r="F32" s="35">
        <f>C32*E32*N15</f>
        <v>6960</v>
      </c>
    </row>
    <row r="33">
      <c r="A33" s="30" t="s">
        <v>61</v>
      </c>
      <c r="B33" s="2">
        <v>3.0</v>
      </c>
      <c r="C33" s="12">
        <f t="shared" si="8"/>
        <v>4.35</v>
      </c>
      <c r="D33" s="2" t="s">
        <v>17</v>
      </c>
      <c r="E33" s="17">
        <v>0.3</v>
      </c>
      <c r="F33" s="31">
        <f>C33*E33*N10</f>
        <v>2088</v>
      </c>
    </row>
    <row r="34">
      <c r="A34" s="34"/>
      <c r="F34" s="36">
        <f>SUM(F26:F32)</f>
        <v>51823</v>
      </c>
    </row>
    <row r="35">
      <c r="A35" s="32" t="s">
        <v>41</v>
      </c>
      <c r="B35" s="2">
        <f>SUM(B23:B30)</f>
        <v>15</v>
      </c>
      <c r="C35" s="12">
        <f>B35*1.45</f>
        <v>21.75</v>
      </c>
      <c r="E35" s="17">
        <v>0.5</v>
      </c>
      <c r="F35" s="31">
        <f>C35*E35*N12</f>
        <v>20390.625</v>
      </c>
    </row>
    <row r="36">
      <c r="A36" s="34"/>
      <c r="F36" s="35"/>
    </row>
    <row r="37">
      <c r="A37" s="32" t="s">
        <v>42</v>
      </c>
      <c r="F37" s="31">
        <f>F34+F35</f>
        <v>72213.625</v>
      </c>
    </row>
    <row r="38">
      <c r="A38" s="32" t="s">
        <v>43</v>
      </c>
      <c r="F38" s="31">
        <f>F37*0.16</f>
        <v>11554.18</v>
      </c>
    </row>
    <row r="39">
      <c r="A39" s="37" t="s">
        <v>44</v>
      </c>
      <c r="B39" s="38"/>
      <c r="C39" s="38"/>
      <c r="D39" s="38"/>
      <c r="E39" s="38"/>
      <c r="F39" s="39">
        <f>SUM(F37:F38)</f>
        <v>83767.805</v>
      </c>
    </row>
    <row r="41">
      <c r="A41" s="40" t="s">
        <v>63</v>
      </c>
      <c r="B41" s="23"/>
      <c r="C41" s="23"/>
      <c r="D41" s="23"/>
      <c r="E41" s="23"/>
      <c r="F41" s="41"/>
    </row>
    <row r="42">
      <c r="A42" s="34"/>
      <c r="F42" s="35"/>
    </row>
    <row r="43">
      <c r="A43" s="30" t="s">
        <v>64</v>
      </c>
      <c r="B43" s="2">
        <v>4.0</v>
      </c>
      <c r="C43" s="12">
        <f t="shared" ref="C43:C46" si="9">B43*1.45</f>
        <v>5.8</v>
      </c>
      <c r="D43" s="2" t="s">
        <v>47</v>
      </c>
      <c r="E43" s="17">
        <v>0.5</v>
      </c>
      <c r="F43" s="31">
        <f>C43*E43*N3</f>
        <v>7975</v>
      </c>
    </row>
    <row r="44">
      <c r="A44" s="30" t="s">
        <v>64</v>
      </c>
      <c r="B44" s="2">
        <v>3.0</v>
      </c>
      <c r="C44" s="12">
        <f t="shared" si="9"/>
        <v>4.35</v>
      </c>
      <c r="D44" s="2" t="s">
        <v>49</v>
      </c>
      <c r="E44" s="17">
        <v>0.3</v>
      </c>
      <c r="F44" s="31">
        <f>C44*E44*N5</f>
        <v>2805.75</v>
      </c>
    </row>
    <row r="45">
      <c r="A45" s="30" t="s">
        <v>64</v>
      </c>
      <c r="B45" s="2">
        <v>2.0</v>
      </c>
      <c r="C45" s="12">
        <f t="shared" si="9"/>
        <v>2.9</v>
      </c>
      <c r="D45" s="2" t="s">
        <v>48</v>
      </c>
      <c r="E45" s="17">
        <v>0.8</v>
      </c>
      <c r="F45" s="31">
        <f>C45*E45*N7</f>
        <v>8120</v>
      </c>
    </row>
    <row r="46">
      <c r="A46" s="30" t="s">
        <v>64</v>
      </c>
      <c r="B46" s="2">
        <v>1.0</v>
      </c>
      <c r="C46" s="12">
        <f t="shared" si="9"/>
        <v>1.45</v>
      </c>
      <c r="D46" s="2" t="s">
        <v>17</v>
      </c>
      <c r="E46" s="17">
        <v>0.3</v>
      </c>
      <c r="F46" s="31">
        <f>C46*E46*N10</f>
        <v>696</v>
      </c>
    </row>
    <row r="47">
      <c r="A47" s="34"/>
      <c r="E47" s="17"/>
      <c r="F47" s="36">
        <f>SUM(F43:F46)</f>
        <v>19596.75</v>
      </c>
    </row>
    <row r="48">
      <c r="A48" s="34"/>
      <c r="F48" s="35"/>
    </row>
    <row r="49">
      <c r="A49" s="32" t="s">
        <v>41</v>
      </c>
      <c r="B49" s="2">
        <f>SUM(B40:B46)</f>
        <v>10</v>
      </c>
      <c r="C49" s="12">
        <f>B49*1.45</f>
        <v>14.5</v>
      </c>
      <c r="E49" s="17">
        <v>0.5</v>
      </c>
      <c r="F49" s="31">
        <f>C49*E49*N12</f>
        <v>13593.75</v>
      </c>
    </row>
    <row r="50">
      <c r="A50" s="34"/>
      <c r="F50" s="35"/>
    </row>
    <row r="51">
      <c r="A51" s="32" t="s">
        <v>42</v>
      </c>
      <c r="F51" s="31">
        <f>F47+F49</f>
        <v>33190.5</v>
      </c>
    </row>
    <row r="52">
      <c r="A52" s="32" t="s">
        <v>43</v>
      </c>
      <c r="F52" s="31">
        <f>F51*0.16</f>
        <v>5310.48</v>
      </c>
    </row>
    <row r="53">
      <c r="A53" s="37" t="s">
        <v>44</v>
      </c>
      <c r="B53" s="38"/>
      <c r="C53" s="38"/>
      <c r="D53" s="38"/>
      <c r="E53" s="38"/>
      <c r="F53" s="39">
        <f>SUM(F51:F52)</f>
        <v>38500.98</v>
      </c>
    </row>
    <row r="55">
      <c r="A55" s="40" t="s">
        <v>65</v>
      </c>
      <c r="B55" s="23"/>
      <c r="C55" s="23"/>
      <c r="D55" s="23"/>
      <c r="E55" s="23"/>
      <c r="F55" s="41"/>
    </row>
    <row r="56">
      <c r="A56" s="34"/>
      <c r="F56" s="35"/>
    </row>
    <row r="57">
      <c r="A57" s="30" t="s">
        <v>66</v>
      </c>
      <c r="B57" s="2">
        <v>3.0</v>
      </c>
      <c r="C57" s="12">
        <f t="shared" ref="C57:C62" si="10">B57*1.45</f>
        <v>4.35</v>
      </c>
      <c r="D57" s="2" t="s">
        <v>47</v>
      </c>
      <c r="E57" s="17">
        <v>0.5</v>
      </c>
      <c r="F57" s="31">
        <f>C57*E57*N3</f>
        <v>5981.25</v>
      </c>
    </row>
    <row r="58">
      <c r="A58" s="30" t="s">
        <v>66</v>
      </c>
      <c r="B58" s="2">
        <v>3.0</v>
      </c>
      <c r="C58" s="12">
        <f t="shared" si="10"/>
        <v>4.35</v>
      </c>
      <c r="D58" s="2" t="s">
        <v>49</v>
      </c>
      <c r="E58" s="17">
        <v>0.3</v>
      </c>
      <c r="F58" s="31">
        <f>C58*E58*N5</f>
        <v>2805.75</v>
      </c>
    </row>
    <row r="59">
      <c r="A59" s="30" t="s">
        <v>66</v>
      </c>
      <c r="B59" s="2">
        <v>2.0</v>
      </c>
      <c r="C59" s="12">
        <f t="shared" si="10"/>
        <v>2.9</v>
      </c>
      <c r="D59" s="2" t="s">
        <v>48</v>
      </c>
      <c r="E59" s="17">
        <v>0.8</v>
      </c>
      <c r="F59" s="31">
        <f>C59*E59*N7</f>
        <v>8120</v>
      </c>
    </row>
    <row r="60">
      <c r="A60" s="30" t="s">
        <v>66</v>
      </c>
      <c r="B60" s="2">
        <v>1.0</v>
      </c>
      <c r="C60" s="12">
        <f t="shared" si="10"/>
        <v>1.45</v>
      </c>
      <c r="D60" s="2" t="s">
        <v>17</v>
      </c>
      <c r="E60" s="17">
        <v>0.3</v>
      </c>
      <c r="F60" s="31">
        <f>C60*E60*N10</f>
        <v>696</v>
      </c>
    </row>
    <row r="61">
      <c r="A61" s="30" t="s">
        <v>66</v>
      </c>
      <c r="B61" s="2">
        <v>3.0</v>
      </c>
      <c r="C61" s="12">
        <f t="shared" si="10"/>
        <v>4.35</v>
      </c>
      <c r="D61" s="2" t="s">
        <v>67</v>
      </c>
      <c r="E61" s="17">
        <v>0.5</v>
      </c>
      <c r="F61" s="31">
        <f t="shared" ref="F61:F62" si="11">C61*E61*N16</f>
        <v>5437.5</v>
      </c>
    </row>
    <row r="62">
      <c r="A62" s="30" t="s">
        <v>66</v>
      </c>
      <c r="B62" s="2">
        <v>3.0</v>
      </c>
      <c r="C62" s="12">
        <f t="shared" si="10"/>
        <v>4.35</v>
      </c>
      <c r="D62" s="2" t="s">
        <v>68</v>
      </c>
      <c r="E62" s="17">
        <v>0.8</v>
      </c>
      <c r="F62" s="31">
        <f t="shared" si="11"/>
        <v>12180</v>
      </c>
    </row>
    <row r="63">
      <c r="A63" s="34"/>
      <c r="F63" s="36">
        <f>SUM(F57:F60)</f>
        <v>17603</v>
      </c>
    </row>
    <row r="64">
      <c r="A64" s="32" t="s">
        <v>41</v>
      </c>
      <c r="B64" s="2">
        <f>SUM(B54:B60)</f>
        <v>9</v>
      </c>
      <c r="C64" s="12">
        <f>B64*1.45</f>
        <v>13.05</v>
      </c>
      <c r="E64" s="17">
        <v>0.5</v>
      </c>
      <c r="F64" s="31">
        <f>C64*E64*N12</f>
        <v>12234.375</v>
      </c>
    </row>
    <row r="65">
      <c r="A65" s="34"/>
      <c r="F65" s="35"/>
    </row>
    <row r="66">
      <c r="A66" s="32" t="s">
        <v>42</v>
      </c>
      <c r="F66" s="31">
        <f>F63+F64</f>
        <v>29837.375</v>
      </c>
    </row>
    <row r="67">
      <c r="A67" s="32" t="s">
        <v>43</v>
      </c>
      <c r="F67" s="31">
        <f>F66*0.16</f>
        <v>4773.98</v>
      </c>
    </row>
    <row r="68">
      <c r="A68" s="37" t="s">
        <v>44</v>
      </c>
      <c r="B68" s="38"/>
      <c r="C68" s="38"/>
      <c r="D68" s="38"/>
      <c r="E68" s="38"/>
      <c r="F68" s="39">
        <f>SUM(F66:F67)</f>
        <v>34611.355</v>
      </c>
    </row>
    <row r="70">
      <c r="A70" s="40" t="s">
        <v>69</v>
      </c>
      <c r="B70" s="23"/>
      <c r="C70" s="23"/>
      <c r="D70" s="23"/>
      <c r="E70" s="23"/>
      <c r="F70" s="41"/>
    </row>
    <row r="71">
      <c r="A71" s="34"/>
      <c r="F71" s="35"/>
    </row>
    <row r="72">
      <c r="A72" s="30" t="s">
        <v>70</v>
      </c>
      <c r="B72" s="2">
        <v>3.0</v>
      </c>
      <c r="C72" s="12">
        <f t="shared" ref="C72:C75" si="12">B72*1.45</f>
        <v>4.35</v>
      </c>
      <c r="D72" s="2" t="s">
        <v>47</v>
      </c>
      <c r="E72" s="17">
        <v>0.5</v>
      </c>
      <c r="F72" s="31">
        <f>C72*E72*N3</f>
        <v>5981.25</v>
      </c>
    </row>
    <row r="73">
      <c r="A73" s="30" t="s">
        <v>70</v>
      </c>
      <c r="B73" s="2">
        <v>3.0</v>
      </c>
      <c r="C73" s="12">
        <f t="shared" si="12"/>
        <v>4.35</v>
      </c>
      <c r="D73" s="2" t="s">
        <v>49</v>
      </c>
      <c r="E73" s="17">
        <v>0.3</v>
      </c>
      <c r="F73" s="31">
        <f>C73*E73*N5</f>
        <v>2805.75</v>
      </c>
    </row>
    <row r="74">
      <c r="A74" s="30" t="s">
        <v>70</v>
      </c>
      <c r="B74" s="2">
        <v>2.0</v>
      </c>
      <c r="C74" s="12">
        <f t="shared" si="12"/>
        <v>2.9</v>
      </c>
      <c r="D74" s="2" t="s">
        <v>48</v>
      </c>
      <c r="E74" s="17">
        <v>0.8</v>
      </c>
      <c r="F74" s="31">
        <f>C74*E74*N7</f>
        <v>8120</v>
      </c>
    </row>
    <row r="75">
      <c r="A75" s="30" t="s">
        <v>70</v>
      </c>
      <c r="B75" s="2">
        <v>1.0</v>
      </c>
      <c r="C75" s="12">
        <f t="shared" si="12"/>
        <v>1.45</v>
      </c>
      <c r="D75" s="2" t="s">
        <v>17</v>
      </c>
      <c r="E75" s="17">
        <v>0.3</v>
      </c>
      <c r="F75" s="31">
        <f>C75*E75*N10</f>
        <v>696</v>
      </c>
    </row>
    <row r="76">
      <c r="A76" s="30"/>
      <c r="E76" s="17"/>
      <c r="F76" s="31"/>
    </row>
    <row r="77">
      <c r="A77" s="30"/>
      <c r="F77" s="36">
        <f>SUM(F72:F75)</f>
        <v>17603</v>
      </c>
    </row>
    <row r="78">
      <c r="A78" s="32" t="s">
        <v>41</v>
      </c>
      <c r="B78" s="2">
        <f>SUM(B69:B75)</f>
        <v>9</v>
      </c>
      <c r="C78" s="12">
        <f>B78*1.45</f>
        <v>13.05</v>
      </c>
      <c r="E78" s="17">
        <v>0.5</v>
      </c>
      <c r="F78" s="31">
        <f>C78*E78*N12</f>
        <v>12234.375</v>
      </c>
    </row>
    <row r="79">
      <c r="A79" s="34"/>
      <c r="F79" s="35"/>
    </row>
    <row r="80">
      <c r="A80" s="32" t="s">
        <v>42</v>
      </c>
      <c r="F80" s="31">
        <f>F77+F78</f>
        <v>29837.375</v>
      </c>
    </row>
    <row r="81">
      <c r="A81" s="32" t="s">
        <v>43</v>
      </c>
      <c r="F81" s="31">
        <f>F80*0.16</f>
        <v>4773.98</v>
      </c>
    </row>
    <row r="82">
      <c r="A82" s="37" t="s">
        <v>44</v>
      </c>
      <c r="B82" s="38"/>
      <c r="C82" s="38"/>
      <c r="D82" s="38"/>
      <c r="E82" s="38"/>
      <c r="F82" s="39">
        <f>SUM(F80:F81)</f>
        <v>34611.355</v>
      </c>
    </row>
  </sheetData>
  <autoFilter ref="$A$2:$F$1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0"/>
    <col customWidth="1" min="3" max="3" width="14.75"/>
    <col customWidth="1" min="5" max="5" width="26.5"/>
    <col customWidth="1" min="6" max="6" width="16.38"/>
  </cols>
  <sheetData>
    <row r="1">
      <c r="A1" s="2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76</v>
      </c>
      <c r="G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>
      <c r="A2" s="74"/>
      <c r="B2" s="74" t="s">
        <v>77</v>
      </c>
      <c r="C2" s="2">
        <v>1.0</v>
      </c>
      <c r="D2" s="12">
        <f t="shared" ref="D2:D5" si="1">C2*1.45</f>
        <v>1.45</v>
      </c>
      <c r="E2" s="2" t="s">
        <v>78</v>
      </c>
      <c r="F2" s="2">
        <v>30.0</v>
      </c>
      <c r="G2" s="10">
        <f>(D2*F2*O6)/100</f>
        <v>761.25</v>
      </c>
      <c r="J2" s="11" t="s">
        <v>13</v>
      </c>
      <c r="K2" s="5">
        <v>55000.0</v>
      </c>
      <c r="L2" s="2">
        <v>160.0</v>
      </c>
      <c r="M2" s="12">
        <f>L2*0.75</f>
        <v>120</v>
      </c>
      <c r="N2" s="13">
        <f>K2/M2</f>
        <v>458.3333333</v>
      </c>
      <c r="O2" s="13">
        <f>N2*6</f>
        <v>2750</v>
      </c>
    </row>
    <row r="3">
      <c r="B3" s="74" t="s">
        <v>77</v>
      </c>
      <c r="C3" s="2">
        <v>1.0</v>
      </c>
      <c r="D3" s="12">
        <f t="shared" si="1"/>
        <v>1.45</v>
      </c>
      <c r="E3" s="2" t="s">
        <v>49</v>
      </c>
      <c r="F3" s="2">
        <v>20.0</v>
      </c>
      <c r="G3" s="10">
        <f>(D3*F3*O4)/100</f>
        <v>623.5</v>
      </c>
      <c r="J3" s="11"/>
      <c r="K3" s="5"/>
      <c r="L3" s="2"/>
    </row>
    <row r="4">
      <c r="B4" s="74" t="s">
        <v>77</v>
      </c>
      <c r="C4" s="2">
        <v>2.0</v>
      </c>
      <c r="D4" s="12">
        <f t="shared" si="1"/>
        <v>2.9</v>
      </c>
      <c r="E4" s="2" t="s">
        <v>47</v>
      </c>
      <c r="F4" s="2">
        <v>50.0</v>
      </c>
      <c r="G4" s="10">
        <f>(D4*F4*O2)/100</f>
        <v>3987.5</v>
      </c>
      <c r="J4" s="11" t="s">
        <v>15</v>
      </c>
      <c r="K4" s="5">
        <v>43000.0</v>
      </c>
      <c r="L4" s="2">
        <v>160.0</v>
      </c>
      <c r="M4" s="12">
        <f>L4*0.75</f>
        <v>120</v>
      </c>
      <c r="N4" s="13">
        <f>K4/M4</f>
        <v>358.3333333</v>
      </c>
      <c r="O4" s="13">
        <f>N4*6</f>
        <v>2150</v>
      </c>
    </row>
    <row r="5">
      <c r="B5" s="74" t="s">
        <v>77</v>
      </c>
      <c r="C5" s="2">
        <v>1.0</v>
      </c>
      <c r="D5" s="12">
        <f t="shared" si="1"/>
        <v>1.45</v>
      </c>
      <c r="E5" s="2" t="s">
        <v>17</v>
      </c>
      <c r="F5" s="2">
        <v>50.0</v>
      </c>
      <c r="G5" s="10">
        <f>(D5*F5*O8)/100</f>
        <v>1160</v>
      </c>
      <c r="J5" s="11"/>
      <c r="K5" s="2"/>
      <c r="L5" s="2"/>
    </row>
    <row r="6">
      <c r="A6" s="75"/>
      <c r="B6" s="76" t="s">
        <v>79</v>
      </c>
      <c r="C6" s="12">
        <f>SUM(C2:C5)</f>
        <v>5</v>
      </c>
      <c r="F6" s="77" t="s">
        <v>80</v>
      </c>
      <c r="G6" s="10">
        <f>SUM(G2:G5)</f>
        <v>6532.25</v>
      </c>
      <c r="J6" s="11" t="s">
        <v>51</v>
      </c>
      <c r="K6" s="5">
        <v>35000.0</v>
      </c>
      <c r="L6" s="2">
        <v>160.0</v>
      </c>
      <c r="M6" s="12">
        <f t="shared" ref="M6:M8" si="2">L6*0.75</f>
        <v>120</v>
      </c>
      <c r="N6" s="13">
        <f t="shared" ref="N6:N9" si="3">K6/M6</f>
        <v>291.6666667</v>
      </c>
      <c r="O6" s="13">
        <f t="shared" ref="O6:O9" si="4">N6*6</f>
        <v>1750</v>
      </c>
    </row>
    <row r="7">
      <c r="A7" s="2"/>
      <c r="B7" s="2" t="s">
        <v>81</v>
      </c>
      <c r="C7" s="2">
        <v>4.0</v>
      </c>
      <c r="D7" s="12">
        <f t="shared" ref="D7:D10" si="5">C7*1.45</f>
        <v>5.8</v>
      </c>
      <c r="E7" s="2" t="s">
        <v>78</v>
      </c>
      <c r="F7" s="2">
        <v>60.0</v>
      </c>
      <c r="G7" s="13">
        <f>(D7*F7*O6)/100</f>
        <v>6090</v>
      </c>
      <c r="J7" s="11" t="s">
        <v>22</v>
      </c>
      <c r="K7" s="5">
        <v>32000.0</v>
      </c>
      <c r="L7" s="2">
        <v>160.0</v>
      </c>
      <c r="M7" s="12">
        <f t="shared" si="2"/>
        <v>120</v>
      </c>
      <c r="N7" s="13">
        <f t="shared" si="3"/>
        <v>266.6666667</v>
      </c>
      <c r="O7" s="13">
        <f t="shared" si="4"/>
        <v>1600</v>
      </c>
    </row>
    <row r="8">
      <c r="B8" s="2" t="s">
        <v>81</v>
      </c>
      <c r="C8" s="2">
        <v>3.0</v>
      </c>
      <c r="D8" s="12">
        <f t="shared" si="5"/>
        <v>4.35</v>
      </c>
      <c r="E8" s="2" t="s">
        <v>49</v>
      </c>
      <c r="F8" s="2">
        <v>40.0</v>
      </c>
      <c r="G8" s="13">
        <f>(D8*F8*O4)/100</f>
        <v>3741</v>
      </c>
      <c r="J8" s="11" t="s">
        <v>17</v>
      </c>
      <c r="K8" s="5">
        <v>32000.0</v>
      </c>
      <c r="L8" s="2">
        <v>160.0</v>
      </c>
      <c r="M8" s="12">
        <f t="shared" si="2"/>
        <v>120</v>
      </c>
      <c r="N8" s="13">
        <f t="shared" si="3"/>
        <v>266.6666667</v>
      </c>
      <c r="O8" s="13">
        <f t="shared" si="4"/>
        <v>1600</v>
      </c>
    </row>
    <row r="9">
      <c r="B9" s="2" t="s">
        <v>81</v>
      </c>
      <c r="C9" s="2">
        <v>7.0</v>
      </c>
      <c r="D9" s="12">
        <f t="shared" si="5"/>
        <v>10.15</v>
      </c>
      <c r="E9" s="2" t="s">
        <v>47</v>
      </c>
      <c r="F9" s="2">
        <v>70.0</v>
      </c>
      <c r="G9" s="13">
        <f>(D9*F9*O2)/100</f>
        <v>19538.75</v>
      </c>
      <c r="J9" s="2" t="s">
        <v>27</v>
      </c>
      <c r="K9" s="2">
        <v>50000.0</v>
      </c>
      <c r="L9" s="2">
        <v>160.0</v>
      </c>
      <c r="M9" s="2">
        <v>160.0</v>
      </c>
      <c r="N9" s="12">
        <f t="shared" si="3"/>
        <v>312.5</v>
      </c>
      <c r="O9" s="12">
        <f t="shared" si="4"/>
        <v>1875</v>
      </c>
    </row>
    <row r="10">
      <c r="B10" s="2" t="s">
        <v>81</v>
      </c>
      <c r="C10" s="2">
        <v>3.0</v>
      </c>
      <c r="D10" s="12">
        <f t="shared" si="5"/>
        <v>4.35</v>
      </c>
      <c r="E10" s="2" t="s">
        <v>17</v>
      </c>
      <c r="F10" s="2">
        <v>50.0</v>
      </c>
      <c r="G10" s="13">
        <f>(D10*F10*O8)/100</f>
        <v>3480</v>
      </c>
      <c r="J10" s="11"/>
      <c r="K10" s="2"/>
      <c r="L10" s="2"/>
    </row>
    <row r="11">
      <c r="A11" s="75"/>
      <c r="B11" s="76" t="s">
        <v>79</v>
      </c>
      <c r="C11" s="12">
        <f>SUM(C7:C10)</f>
        <v>17</v>
      </c>
      <c r="F11" s="77" t="s">
        <v>80</v>
      </c>
      <c r="G11" s="13">
        <f>SUM(G7:G10)</f>
        <v>32849.75</v>
      </c>
      <c r="J11" s="11"/>
      <c r="K11" s="2"/>
      <c r="L11" s="2"/>
    </row>
    <row r="12">
      <c r="A12" s="74"/>
      <c r="B12" s="74" t="s">
        <v>82</v>
      </c>
      <c r="C12" s="2">
        <v>5.0</v>
      </c>
      <c r="D12" s="12">
        <f t="shared" ref="D12:D15" si="6">C12*1.45</f>
        <v>7.25</v>
      </c>
      <c r="E12" s="2" t="s">
        <v>78</v>
      </c>
      <c r="F12" s="2">
        <v>50.0</v>
      </c>
      <c r="G12" s="10">
        <f>(D12*F12*O6)/100</f>
        <v>6343.75</v>
      </c>
      <c r="J12" s="11"/>
      <c r="K12" s="2"/>
      <c r="L12" s="2"/>
    </row>
    <row r="13">
      <c r="B13" s="74" t="s">
        <v>82</v>
      </c>
      <c r="C13" s="2">
        <v>3.0</v>
      </c>
      <c r="D13" s="12">
        <f t="shared" si="6"/>
        <v>4.35</v>
      </c>
      <c r="E13" s="2" t="s">
        <v>49</v>
      </c>
      <c r="F13" s="2">
        <v>50.0</v>
      </c>
      <c r="G13" s="10">
        <f>(D13*F13*O4)/100</f>
        <v>4676.25</v>
      </c>
    </row>
    <row r="14">
      <c r="B14" s="74" t="s">
        <v>82</v>
      </c>
      <c r="C14" s="2">
        <v>7.0</v>
      </c>
      <c r="D14" s="12">
        <f t="shared" si="6"/>
        <v>10.15</v>
      </c>
      <c r="E14" s="2" t="s">
        <v>47</v>
      </c>
      <c r="F14" s="2">
        <v>70.0</v>
      </c>
      <c r="G14" s="10">
        <f>(D14*F14*O2)/100</f>
        <v>19538.75</v>
      </c>
    </row>
    <row r="15">
      <c r="B15" s="74" t="s">
        <v>82</v>
      </c>
      <c r="C15" s="2">
        <v>4.0</v>
      </c>
      <c r="D15" s="12">
        <f t="shared" si="6"/>
        <v>5.8</v>
      </c>
      <c r="E15" s="2" t="s">
        <v>17</v>
      </c>
      <c r="F15" s="2">
        <v>70.0</v>
      </c>
      <c r="G15" s="10">
        <f>(D15*F15*O8)/100</f>
        <v>6496</v>
      </c>
    </row>
    <row r="16">
      <c r="A16" s="75"/>
      <c r="B16" s="76" t="s">
        <v>79</v>
      </c>
      <c r="C16" s="78">
        <f>SUM(C12:C15)</f>
        <v>19</v>
      </c>
      <c r="F16" s="77" t="s">
        <v>80</v>
      </c>
      <c r="G16" s="10">
        <f>SUM(G12:G15)</f>
        <v>37054.75</v>
      </c>
    </row>
    <row r="17">
      <c r="A17" s="74"/>
      <c r="B17" s="74" t="s">
        <v>83</v>
      </c>
      <c r="C17" s="2">
        <v>7.0</v>
      </c>
      <c r="D17" s="12">
        <f t="shared" ref="D17:D20" si="7">C17*1.45</f>
        <v>10.15</v>
      </c>
      <c r="E17" s="2" t="s">
        <v>78</v>
      </c>
      <c r="F17" s="2">
        <v>50.0</v>
      </c>
      <c r="G17" s="10">
        <f>(D17*F17*O6)/100</f>
        <v>8881.25</v>
      </c>
    </row>
    <row r="18">
      <c r="B18" s="74" t="s">
        <v>83</v>
      </c>
      <c r="C18" s="2">
        <v>4.0</v>
      </c>
      <c r="D18" s="12">
        <f t="shared" si="7"/>
        <v>5.8</v>
      </c>
      <c r="E18" s="2" t="s">
        <v>49</v>
      </c>
      <c r="F18" s="2">
        <v>50.0</v>
      </c>
      <c r="G18" s="10">
        <f>(D18*F18*O4)/100</f>
        <v>6235</v>
      </c>
    </row>
    <row r="19">
      <c r="B19" s="74" t="s">
        <v>83</v>
      </c>
      <c r="C19" s="2">
        <v>10.0</v>
      </c>
      <c r="D19" s="12">
        <f t="shared" si="7"/>
        <v>14.5</v>
      </c>
      <c r="E19" s="2" t="s">
        <v>47</v>
      </c>
      <c r="F19" s="2">
        <v>70.0</v>
      </c>
      <c r="G19" s="10">
        <f>(D19*F19*O2)/100</f>
        <v>27912.5</v>
      </c>
    </row>
    <row r="20">
      <c r="B20" s="74" t="s">
        <v>83</v>
      </c>
      <c r="C20" s="2">
        <v>5.0</v>
      </c>
      <c r="D20" s="12">
        <f t="shared" si="7"/>
        <v>7.25</v>
      </c>
      <c r="E20" s="2" t="s">
        <v>17</v>
      </c>
      <c r="F20" s="2">
        <v>70.0</v>
      </c>
      <c r="G20" s="10">
        <f>(D20*F20*O8)/100</f>
        <v>8120</v>
      </c>
    </row>
    <row r="21">
      <c r="A21" s="75"/>
      <c r="B21" s="76" t="s">
        <v>79</v>
      </c>
      <c r="C21" s="78">
        <f>SUM(C17:C20)</f>
        <v>26</v>
      </c>
      <c r="F21" s="77" t="s">
        <v>84</v>
      </c>
      <c r="G21" s="10">
        <f>SUM(G17:G20)</f>
        <v>51148.75</v>
      </c>
    </row>
    <row r="22">
      <c r="A22" s="2"/>
      <c r="B22" s="2" t="s">
        <v>85</v>
      </c>
      <c r="C22" s="2">
        <v>10.0</v>
      </c>
      <c r="D22" s="12">
        <f t="shared" ref="D22:D25" si="8">C22*1.45</f>
        <v>14.5</v>
      </c>
      <c r="E22" s="2" t="s">
        <v>78</v>
      </c>
      <c r="F22" s="2">
        <v>50.0</v>
      </c>
      <c r="G22" s="10">
        <f>(D22*F22*O6)/100</f>
        <v>12687.5</v>
      </c>
    </row>
    <row r="23">
      <c r="B23" s="2" t="s">
        <v>85</v>
      </c>
      <c r="C23" s="2">
        <v>5.0</v>
      </c>
      <c r="D23" s="12">
        <f t="shared" si="8"/>
        <v>7.25</v>
      </c>
      <c r="E23" s="2" t="s">
        <v>49</v>
      </c>
      <c r="F23" s="2">
        <v>50.0</v>
      </c>
      <c r="G23" s="10">
        <f>(D23*F23*O4)/100</f>
        <v>7793.75</v>
      </c>
    </row>
    <row r="24">
      <c r="B24" s="2" t="s">
        <v>85</v>
      </c>
      <c r="C24" s="2">
        <v>15.0</v>
      </c>
      <c r="D24" s="12">
        <f t="shared" si="8"/>
        <v>21.75</v>
      </c>
      <c r="E24" s="2" t="s">
        <v>47</v>
      </c>
      <c r="F24" s="2">
        <v>70.0</v>
      </c>
      <c r="G24" s="10">
        <f>(D24*F24*O2)/100</f>
        <v>41868.75</v>
      </c>
    </row>
    <row r="25">
      <c r="B25" s="2" t="s">
        <v>85</v>
      </c>
      <c r="C25" s="2">
        <v>4.0</v>
      </c>
      <c r="D25" s="12">
        <f t="shared" si="8"/>
        <v>5.8</v>
      </c>
      <c r="E25" s="2" t="s">
        <v>17</v>
      </c>
      <c r="F25" s="2">
        <v>70.0</v>
      </c>
      <c r="G25" s="10">
        <f>(D25*F25*O8)/100</f>
        <v>6496</v>
      </c>
    </row>
    <row r="26">
      <c r="A26" s="75"/>
      <c r="B26" s="76" t="s">
        <v>79</v>
      </c>
      <c r="C26" s="78">
        <f>SUM(C22:C25)</f>
        <v>34</v>
      </c>
      <c r="F26" s="77" t="s">
        <v>80</v>
      </c>
      <c r="G26" s="10">
        <f>SUM(G22:G25)</f>
        <v>68846</v>
      </c>
    </row>
    <row r="27">
      <c r="A27" s="74"/>
      <c r="B27" s="74" t="s">
        <v>86</v>
      </c>
      <c r="C27" s="2">
        <v>1.0</v>
      </c>
      <c r="D27" s="12">
        <f t="shared" ref="D27:D30" si="9">C27*1.45</f>
        <v>1.45</v>
      </c>
      <c r="E27" s="2" t="s">
        <v>78</v>
      </c>
      <c r="F27" s="2">
        <v>30.0</v>
      </c>
      <c r="G27" s="79">
        <f>(D27*F27*O6)/100</f>
        <v>761.25</v>
      </c>
    </row>
    <row r="28">
      <c r="B28" s="74" t="s">
        <v>86</v>
      </c>
      <c r="C28" s="2">
        <v>1.0</v>
      </c>
      <c r="D28" s="12">
        <f t="shared" si="9"/>
        <v>1.45</v>
      </c>
      <c r="E28" s="2" t="s">
        <v>49</v>
      </c>
      <c r="F28" s="2">
        <v>20.0</v>
      </c>
      <c r="G28" s="79">
        <f>(D27*F27*O4)/101</f>
        <v>925.990099</v>
      </c>
    </row>
    <row r="29">
      <c r="B29" s="74" t="s">
        <v>86</v>
      </c>
      <c r="C29" s="2">
        <v>2.0</v>
      </c>
      <c r="D29" s="12">
        <f t="shared" si="9"/>
        <v>2.9</v>
      </c>
      <c r="E29" s="2" t="s">
        <v>47</v>
      </c>
      <c r="F29" s="2">
        <v>50.0</v>
      </c>
      <c r="G29" s="79">
        <f>(D27*F27*O2)/100</f>
        <v>1196.25</v>
      </c>
    </row>
    <row r="30">
      <c r="B30" s="74" t="s">
        <v>86</v>
      </c>
      <c r="C30" s="2">
        <v>1.0</v>
      </c>
      <c r="D30" s="12">
        <f t="shared" si="9"/>
        <v>1.45</v>
      </c>
      <c r="E30" s="2" t="s">
        <v>17</v>
      </c>
      <c r="F30" s="2">
        <v>50.0</v>
      </c>
      <c r="G30" s="79">
        <f>(D27*F27*O8)/103</f>
        <v>675.7281553</v>
      </c>
    </row>
    <row r="31">
      <c r="A31" s="75"/>
      <c r="B31" s="76" t="s">
        <v>79</v>
      </c>
      <c r="C31" s="12">
        <f>SUM(C27:C30)</f>
        <v>5</v>
      </c>
      <c r="F31" s="77" t="s">
        <v>80</v>
      </c>
      <c r="G31" s="10">
        <f>SUM(G27:G30)</f>
        <v>3559.218254</v>
      </c>
    </row>
    <row r="33">
      <c r="F33" s="80" t="s">
        <v>87</v>
      </c>
      <c r="G33" s="10">
        <f>G6+G11+G16+G21+G26+G31</f>
        <v>199990.7183</v>
      </c>
    </row>
    <row r="39">
      <c r="C39" s="2" t="s">
        <v>88</v>
      </c>
      <c r="D39" s="2" t="s">
        <v>89</v>
      </c>
      <c r="E39" s="2" t="s">
        <v>4</v>
      </c>
    </row>
    <row r="40">
      <c r="A40" s="2"/>
      <c r="B40" s="2" t="s">
        <v>41</v>
      </c>
      <c r="C40" s="12">
        <f>C6+C11+C16+C21+C26+C31</f>
        <v>106</v>
      </c>
      <c r="D40" s="12">
        <f>C40*1.45</f>
        <v>153.7</v>
      </c>
      <c r="E40" s="2">
        <v>50.0</v>
      </c>
      <c r="F40" s="81">
        <v>144093.0</v>
      </c>
    </row>
    <row r="41">
      <c r="A41" s="2"/>
      <c r="B41" s="2" t="s">
        <v>42</v>
      </c>
      <c r="F41" s="82">
        <f>144093+199991</f>
        <v>344084</v>
      </c>
      <c r="G41" s="10"/>
    </row>
    <row r="42">
      <c r="A42" s="2"/>
      <c r="B42" s="2" t="s">
        <v>43</v>
      </c>
      <c r="F42" s="82">
        <f>F41*0.16</f>
        <v>55053.44</v>
      </c>
      <c r="G42" s="10"/>
    </row>
    <row r="43">
      <c r="A43" s="2"/>
      <c r="B43" s="2" t="s">
        <v>44</v>
      </c>
      <c r="F43" s="17">
        <f>F41+F42</f>
        <v>399137.44</v>
      </c>
      <c r="G43" s="10"/>
    </row>
    <row r="44">
      <c r="F44" s="17"/>
      <c r="G44" s="10"/>
    </row>
    <row r="45">
      <c r="F45" s="17"/>
      <c r="G45" s="10"/>
    </row>
  </sheetData>
  <mergeCells count="6">
    <mergeCell ref="A2:A5"/>
    <mergeCell ref="A7:A10"/>
    <mergeCell ref="A12:A15"/>
    <mergeCell ref="A17:A20"/>
    <mergeCell ref="A22:A25"/>
    <mergeCell ref="A27:A30"/>
  </mergeCells>
  <conditionalFormatting sqref="F41">
    <cfRule type="notContainsBlanks" dxfId="0" priority="1">
      <formula>LEN(TRIM(F41))&gt;0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  <col customWidth="1" min="2" max="2" width="6.63"/>
    <col customWidth="1" min="4" max="4" width="24.13"/>
    <col customWidth="1" min="9" max="9" width="25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19"/>
      <c r="J1" s="28" t="s">
        <v>6</v>
      </c>
      <c r="K1" s="28" t="s">
        <v>7</v>
      </c>
      <c r="L1" s="28" t="s">
        <v>8</v>
      </c>
      <c r="M1" s="28" t="s">
        <v>9</v>
      </c>
      <c r="N1" s="28" t="s">
        <v>10</v>
      </c>
    </row>
    <row r="2">
      <c r="A2" s="83" t="s">
        <v>16</v>
      </c>
      <c r="B2" s="28">
        <v>2.0</v>
      </c>
      <c r="C2" s="19">
        <f t="shared" ref="C2:C9" si="1">B2*1.45</f>
        <v>2.9</v>
      </c>
      <c r="D2" s="28" t="s">
        <v>48</v>
      </c>
      <c r="E2" s="84">
        <v>0.3</v>
      </c>
      <c r="F2" s="43">
        <f>C2*E2*N2</f>
        <v>1522.5</v>
      </c>
      <c r="I2" s="26" t="s">
        <v>48</v>
      </c>
      <c r="J2" s="27">
        <f t="shared" ref="J2:J7" si="2">K2*M2</f>
        <v>101137.5</v>
      </c>
      <c r="K2" s="28">
        <f>SUM(C2,C4,C6,C8,C23,C26,C38,C53,C56,C67)*9</f>
        <v>404.55</v>
      </c>
      <c r="L2" s="19">
        <f t="shared" ref="L2:L7" si="3">K2*0.75</f>
        <v>303.4125</v>
      </c>
      <c r="M2" s="85">
        <v>250.0</v>
      </c>
      <c r="N2" s="29">
        <f t="shared" ref="N2:N7" si="4">J2/(K2/7)</f>
        <v>1750</v>
      </c>
    </row>
    <row r="3">
      <c r="A3" s="83" t="s">
        <v>16</v>
      </c>
      <c r="B3" s="28">
        <v>1.0</v>
      </c>
      <c r="C3" s="19">
        <f t="shared" si="1"/>
        <v>1.45</v>
      </c>
      <c r="D3" s="28" t="s">
        <v>90</v>
      </c>
      <c r="E3" s="84">
        <v>0.15</v>
      </c>
      <c r="F3" s="43">
        <f>C3*E3*N9</f>
        <v>380.625</v>
      </c>
      <c r="I3" s="26" t="s">
        <v>51</v>
      </c>
      <c r="J3" s="27">
        <f t="shared" si="2"/>
        <v>30484.8</v>
      </c>
      <c r="K3" s="28">
        <f>SUM(C43,C57,C68)*9</f>
        <v>104.4</v>
      </c>
      <c r="L3" s="19">
        <f t="shared" si="3"/>
        <v>78.3</v>
      </c>
      <c r="M3" s="85">
        <v>292.0</v>
      </c>
      <c r="N3" s="29">
        <f t="shared" si="4"/>
        <v>2044</v>
      </c>
    </row>
    <row r="4">
      <c r="A4" s="83" t="s">
        <v>91</v>
      </c>
      <c r="B4" s="28">
        <v>5.0</v>
      </c>
      <c r="C4" s="19">
        <f t="shared" si="1"/>
        <v>7.25</v>
      </c>
      <c r="D4" s="28" t="s">
        <v>48</v>
      </c>
      <c r="E4" s="84">
        <v>0.5</v>
      </c>
      <c r="F4" s="43">
        <f>C4*E4*N2</f>
        <v>6343.75</v>
      </c>
      <c r="I4" s="26" t="s">
        <v>92</v>
      </c>
      <c r="J4" s="27">
        <f t="shared" si="2"/>
        <v>21532.5</v>
      </c>
      <c r="K4" s="28">
        <f>SUM(C28,C39,C54,C66)*9</f>
        <v>143.55</v>
      </c>
      <c r="L4" s="19">
        <f t="shared" si="3"/>
        <v>107.6625</v>
      </c>
      <c r="M4" s="85">
        <v>150.0</v>
      </c>
      <c r="N4" s="29">
        <f t="shared" si="4"/>
        <v>1050</v>
      </c>
    </row>
    <row r="5">
      <c r="A5" s="83" t="s">
        <v>91</v>
      </c>
      <c r="B5" s="28">
        <v>2.0</v>
      </c>
      <c r="C5" s="19">
        <f t="shared" si="1"/>
        <v>2.9</v>
      </c>
      <c r="D5" s="28" t="s">
        <v>90</v>
      </c>
      <c r="E5" s="84">
        <v>0.15</v>
      </c>
      <c r="F5" s="43">
        <f>C5*E5*N9</f>
        <v>761.25</v>
      </c>
      <c r="I5" s="26" t="s">
        <v>93</v>
      </c>
      <c r="J5" s="27">
        <f t="shared" si="2"/>
        <v>17617.5</v>
      </c>
      <c r="K5" s="28">
        <f>SUM(C27,C24,C40,C55)*9</f>
        <v>130.5</v>
      </c>
      <c r="L5" s="19">
        <f t="shared" si="3"/>
        <v>97.875</v>
      </c>
      <c r="M5" s="85">
        <v>135.0</v>
      </c>
      <c r="N5" s="29">
        <f t="shared" si="4"/>
        <v>945</v>
      </c>
    </row>
    <row r="6">
      <c r="A6" s="83" t="s">
        <v>94</v>
      </c>
      <c r="B6" s="28">
        <v>4.0</v>
      </c>
      <c r="C6" s="19">
        <f t="shared" si="1"/>
        <v>5.8</v>
      </c>
      <c r="D6" s="28" t="s">
        <v>48</v>
      </c>
      <c r="E6" s="84">
        <v>0.4</v>
      </c>
      <c r="F6" s="43">
        <f>C6*E6*N2</f>
        <v>4060</v>
      </c>
      <c r="I6" s="26" t="s">
        <v>95</v>
      </c>
      <c r="J6" s="27">
        <f t="shared" si="2"/>
        <v>6264</v>
      </c>
      <c r="K6" s="19">
        <f t="shared" ref="K6:K7" si="5">C41*9</f>
        <v>39.15</v>
      </c>
      <c r="L6" s="19">
        <f t="shared" si="3"/>
        <v>29.3625</v>
      </c>
      <c r="M6" s="85">
        <v>160.0</v>
      </c>
      <c r="N6" s="29">
        <f t="shared" si="4"/>
        <v>1120</v>
      </c>
    </row>
    <row r="7">
      <c r="A7" s="83" t="s">
        <v>94</v>
      </c>
      <c r="B7" s="28">
        <v>1.0</v>
      </c>
      <c r="C7" s="19">
        <f t="shared" si="1"/>
        <v>1.45</v>
      </c>
      <c r="D7" s="28" t="s">
        <v>90</v>
      </c>
      <c r="E7" s="84">
        <v>0.15</v>
      </c>
      <c r="F7" s="43">
        <f>C7*E7*N9</f>
        <v>380.625</v>
      </c>
      <c r="I7" s="26" t="s">
        <v>54</v>
      </c>
      <c r="J7" s="27">
        <f t="shared" si="2"/>
        <v>6459.75</v>
      </c>
      <c r="K7" s="19">
        <f t="shared" si="5"/>
        <v>39.15</v>
      </c>
      <c r="L7" s="19">
        <f t="shared" si="3"/>
        <v>29.3625</v>
      </c>
      <c r="M7" s="85">
        <v>165.0</v>
      </c>
      <c r="N7" s="29">
        <f t="shared" si="4"/>
        <v>1155</v>
      </c>
    </row>
    <row r="8">
      <c r="A8" s="83" t="s">
        <v>96</v>
      </c>
      <c r="B8" s="28">
        <v>3.0</v>
      </c>
      <c r="C8" s="19">
        <f t="shared" si="1"/>
        <v>4.35</v>
      </c>
      <c r="D8" s="28" t="s">
        <v>48</v>
      </c>
      <c r="E8" s="84">
        <v>0.3</v>
      </c>
      <c r="F8" s="43">
        <f>C8*E8*N2</f>
        <v>2283.75</v>
      </c>
      <c r="I8" s="26"/>
      <c r="J8" s="27"/>
      <c r="K8" s="19"/>
      <c r="L8" s="19"/>
      <c r="M8" s="19"/>
      <c r="N8" s="19"/>
    </row>
    <row r="9">
      <c r="A9" s="83" t="s">
        <v>96</v>
      </c>
      <c r="B9" s="28">
        <v>1.0</v>
      </c>
      <c r="C9" s="19">
        <f t="shared" si="1"/>
        <v>1.45</v>
      </c>
      <c r="D9" s="28" t="s">
        <v>90</v>
      </c>
      <c r="E9" s="84">
        <v>0.15</v>
      </c>
      <c r="F9" s="43">
        <f>C9*E9*N9</f>
        <v>380.625</v>
      </c>
      <c r="I9" s="26" t="s">
        <v>90</v>
      </c>
      <c r="J9" s="27">
        <f>K9*M9</f>
        <v>45675</v>
      </c>
      <c r="K9" s="86">
        <f>SUM(C3,C5,C7,C9,C22,C25,C37,C52)*9</f>
        <v>182.7</v>
      </c>
      <c r="L9" s="19">
        <f>K9*0.75</f>
        <v>137.025</v>
      </c>
      <c r="M9" s="85">
        <v>250.0</v>
      </c>
      <c r="N9" s="29">
        <f>J9/(K9/7)</f>
        <v>1750</v>
      </c>
      <c r="O9" s="87">
        <f>SUM(N2:N9)</f>
        <v>9814</v>
      </c>
    </row>
    <row r="10">
      <c r="A10" s="83"/>
      <c r="B10" s="19"/>
      <c r="C10" s="19"/>
      <c r="D10" s="19"/>
      <c r="E10" s="88"/>
      <c r="F10" s="43"/>
      <c r="I10" s="28" t="s">
        <v>27</v>
      </c>
      <c r="J10" s="28">
        <v>10000.0</v>
      </c>
      <c r="K10" s="28">
        <v>80.0</v>
      </c>
      <c r="L10" s="28">
        <v>60.0</v>
      </c>
      <c r="M10" s="19">
        <f>J10/L10</f>
        <v>166.6666667</v>
      </c>
      <c r="N10" s="19">
        <f>M10*6</f>
        <v>1000</v>
      </c>
    </row>
    <row r="11">
      <c r="A11" s="83"/>
      <c r="B11" s="19"/>
      <c r="C11" s="19"/>
      <c r="D11" s="19"/>
      <c r="E11" s="88"/>
      <c r="F11" s="43"/>
      <c r="I11" s="11"/>
      <c r="J11" s="5"/>
    </row>
    <row r="12">
      <c r="A12" s="19"/>
      <c r="B12" s="19"/>
      <c r="C12" s="19"/>
      <c r="D12" s="19"/>
      <c r="E12" s="88"/>
      <c r="F12" s="19"/>
      <c r="I12" s="11"/>
      <c r="J12" s="5"/>
    </row>
    <row r="13">
      <c r="A13" s="19"/>
      <c r="B13" s="19"/>
      <c r="C13" s="19"/>
      <c r="D13" s="19"/>
      <c r="E13" s="19"/>
      <c r="F13" s="43">
        <f>SUM(F2:F11)</f>
        <v>16113.125</v>
      </c>
    </row>
    <row r="14">
      <c r="A14" s="19"/>
      <c r="B14" s="19"/>
      <c r="C14" s="19"/>
      <c r="D14" s="19"/>
      <c r="E14" s="19"/>
      <c r="F14" s="43"/>
      <c r="I14" s="89" t="s">
        <v>97</v>
      </c>
      <c r="J14" s="90">
        <f>SUM(F19,F34,F49,F63,F74)</f>
        <v>128612.5321</v>
      </c>
    </row>
    <row r="15">
      <c r="A15" s="28" t="s">
        <v>41</v>
      </c>
      <c r="B15" s="28">
        <f>sum(B2:B11)</f>
        <v>19</v>
      </c>
      <c r="C15" s="19">
        <f>B15*1.45</f>
        <v>27.55</v>
      </c>
      <c r="D15" s="19"/>
      <c r="E15" s="88">
        <v>0.35</v>
      </c>
      <c r="F15" s="43">
        <f>C15*E15*N10</f>
        <v>9642.5</v>
      </c>
    </row>
    <row r="16">
      <c r="A16" s="19"/>
      <c r="B16" s="19"/>
      <c r="C16" s="19"/>
      <c r="D16" s="19"/>
      <c r="E16" s="19"/>
      <c r="F16" s="19"/>
    </row>
    <row r="17">
      <c r="A17" s="28" t="s">
        <v>42</v>
      </c>
      <c r="B17" s="19"/>
      <c r="C17" s="19"/>
      <c r="D17" s="19"/>
      <c r="E17" s="19"/>
      <c r="F17" s="43">
        <f>F13+F15</f>
        <v>25755.625</v>
      </c>
    </row>
    <row r="18">
      <c r="A18" s="28" t="s">
        <v>43</v>
      </c>
      <c r="B18" s="19"/>
      <c r="C18" s="19"/>
      <c r="D18" s="19"/>
      <c r="E18" s="19"/>
      <c r="F18" s="43">
        <f>F17*0.16</f>
        <v>4120.9</v>
      </c>
    </row>
    <row r="19">
      <c r="A19" s="91" t="s">
        <v>44</v>
      </c>
      <c r="B19" s="92"/>
      <c r="C19" s="92"/>
      <c r="D19" s="92"/>
      <c r="E19" s="92"/>
      <c r="F19" s="93">
        <f>SUM(F17:F18)</f>
        <v>29876.525</v>
      </c>
    </row>
    <row r="20">
      <c r="A20" s="7"/>
      <c r="B20" s="7"/>
      <c r="C20" s="7"/>
      <c r="D20" s="7"/>
      <c r="E20" s="7"/>
      <c r="F20" s="7"/>
    </row>
    <row r="21">
      <c r="A21" s="94" t="s">
        <v>98</v>
      </c>
      <c r="B21" s="95"/>
      <c r="C21" s="95"/>
      <c r="D21" s="95"/>
      <c r="E21" s="95"/>
      <c r="F21" s="95"/>
    </row>
    <row r="22">
      <c r="A22" s="28" t="s">
        <v>99</v>
      </c>
      <c r="B22" s="28">
        <v>2.0</v>
      </c>
      <c r="C22" s="19">
        <f t="shared" ref="C22:C28" si="6">B22*1.45</f>
        <v>2.9</v>
      </c>
      <c r="D22" s="28" t="s">
        <v>90</v>
      </c>
      <c r="E22" s="84">
        <v>0.3</v>
      </c>
      <c r="F22" s="29">
        <f>C22*E22*N9</f>
        <v>1522.5</v>
      </c>
    </row>
    <row r="23">
      <c r="A23" s="28" t="s">
        <v>99</v>
      </c>
      <c r="B23" s="28">
        <v>3.0</v>
      </c>
      <c r="C23" s="19">
        <f t="shared" si="6"/>
        <v>4.35</v>
      </c>
      <c r="D23" s="26" t="s">
        <v>48</v>
      </c>
      <c r="E23" s="84">
        <v>0.4</v>
      </c>
      <c r="F23" s="29">
        <f>C23*E23*N2</f>
        <v>3045</v>
      </c>
    </row>
    <row r="24">
      <c r="A24" s="28" t="s">
        <v>99</v>
      </c>
      <c r="B24" s="28">
        <v>2.0</v>
      </c>
      <c r="C24" s="19">
        <f t="shared" si="6"/>
        <v>2.9</v>
      </c>
      <c r="D24" s="28" t="s">
        <v>100</v>
      </c>
      <c r="E24" s="84">
        <v>0.25</v>
      </c>
      <c r="F24" s="29">
        <f>C24*E24*N5</f>
        <v>685.125</v>
      </c>
    </row>
    <row r="25">
      <c r="A25" s="28" t="s">
        <v>101</v>
      </c>
      <c r="B25" s="28">
        <v>2.0</v>
      </c>
      <c r="C25" s="19">
        <f t="shared" si="6"/>
        <v>2.9</v>
      </c>
      <c r="D25" s="28" t="s">
        <v>90</v>
      </c>
      <c r="E25" s="84">
        <v>0.3</v>
      </c>
      <c r="F25" s="29">
        <f>C25*E25*N9</f>
        <v>1522.5</v>
      </c>
    </row>
    <row r="26">
      <c r="A26" s="28" t="s">
        <v>101</v>
      </c>
      <c r="B26" s="28">
        <v>2.0</v>
      </c>
      <c r="C26" s="19">
        <f t="shared" si="6"/>
        <v>2.9</v>
      </c>
      <c r="D26" s="26" t="s">
        <v>48</v>
      </c>
      <c r="E26" s="84">
        <v>0.35</v>
      </c>
      <c r="F26" s="29">
        <f>C26*E26*N2</f>
        <v>1776.25</v>
      </c>
    </row>
    <row r="27">
      <c r="A27" s="28" t="s">
        <v>101</v>
      </c>
      <c r="B27" s="28">
        <v>2.0</v>
      </c>
      <c r="C27" s="19">
        <f t="shared" si="6"/>
        <v>2.9</v>
      </c>
      <c r="D27" s="26" t="s">
        <v>93</v>
      </c>
      <c r="E27" s="84">
        <v>0.25</v>
      </c>
      <c r="F27" s="29">
        <f>C27*E27*N5</f>
        <v>685.125</v>
      </c>
    </row>
    <row r="28">
      <c r="A28" s="28" t="s">
        <v>101</v>
      </c>
      <c r="B28" s="28">
        <v>3.0</v>
      </c>
      <c r="C28" s="19">
        <f t="shared" si="6"/>
        <v>4.35</v>
      </c>
      <c r="D28" s="26" t="s">
        <v>92</v>
      </c>
      <c r="E28" s="84">
        <v>0.4</v>
      </c>
      <c r="F28" s="29">
        <f>C28*E28*N4</f>
        <v>1827</v>
      </c>
    </row>
    <row r="29">
      <c r="A29" s="19"/>
      <c r="B29" s="19"/>
      <c r="C29" s="19"/>
      <c r="D29" s="19"/>
      <c r="E29" s="19"/>
      <c r="F29" s="96">
        <f>SUM(F22:F28)</f>
        <v>11063.5</v>
      </c>
    </row>
    <row r="30">
      <c r="A30" s="28" t="s">
        <v>41</v>
      </c>
      <c r="B30" s="28">
        <f>SUM(B22:B28)</f>
        <v>16</v>
      </c>
      <c r="C30" s="19">
        <f>B30*1.45</f>
        <v>23.2</v>
      </c>
      <c r="D30" s="19"/>
      <c r="E30" s="88">
        <v>0.45</v>
      </c>
      <c r="F30" s="96">
        <f>C30*E30*N10</f>
        <v>10440</v>
      </c>
    </row>
    <row r="31">
      <c r="A31" s="19"/>
      <c r="B31" s="19"/>
      <c r="C31" s="19"/>
      <c r="D31" s="19"/>
      <c r="E31" s="19"/>
      <c r="F31" s="19"/>
    </row>
    <row r="32">
      <c r="A32" s="28" t="s">
        <v>42</v>
      </c>
      <c r="B32" s="19"/>
      <c r="C32" s="19"/>
      <c r="D32" s="19"/>
      <c r="E32" s="19"/>
      <c r="F32" s="96">
        <f>F29+F30</f>
        <v>21503.5</v>
      </c>
    </row>
    <row r="33">
      <c r="A33" s="28" t="s">
        <v>43</v>
      </c>
      <c r="B33" s="19"/>
      <c r="C33" s="19"/>
      <c r="D33" s="19"/>
      <c r="E33" s="19"/>
      <c r="F33" s="96">
        <f>F32*0.16</f>
        <v>3440.56</v>
      </c>
    </row>
    <row r="34">
      <c r="A34" s="91" t="s">
        <v>44</v>
      </c>
      <c r="B34" s="92"/>
      <c r="C34" s="92"/>
      <c r="D34" s="92"/>
      <c r="E34" s="92"/>
      <c r="F34" s="97">
        <f>SUM(F32:F33)</f>
        <v>24944.06</v>
      </c>
    </row>
    <row r="35">
      <c r="A35" s="7"/>
      <c r="B35" s="7"/>
      <c r="C35" s="7"/>
      <c r="D35" s="7"/>
      <c r="E35" s="7"/>
      <c r="F35" s="7"/>
    </row>
    <row r="36">
      <c r="A36" s="94" t="s">
        <v>102</v>
      </c>
      <c r="B36" s="95"/>
      <c r="C36" s="95"/>
      <c r="D36" s="95"/>
      <c r="E36" s="95"/>
      <c r="F36" s="95"/>
    </row>
    <row r="37">
      <c r="A37" s="28" t="s">
        <v>103</v>
      </c>
      <c r="B37" s="28">
        <v>3.0</v>
      </c>
      <c r="C37" s="19">
        <f t="shared" ref="C37:C43" si="7">B37*1.45</f>
        <v>4.35</v>
      </c>
      <c r="D37" s="28" t="s">
        <v>90</v>
      </c>
      <c r="E37" s="84">
        <v>0.35</v>
      </c>
      <c r="F37" s="29">
        <f>C37*E37*N9</f>
        <v>2664.375</v>
      </c>
    </row>
    <row r="38">
      <c r="A38" s="28" t="s">
        <v>103</v>
      </c>
      <c r="B38" s="28">
        <v>4.0</v>
      </c>
      <c r="C38" s="19">
        <f t="shared" si="7"/>
        <v>5.8</v>
      </c>
      <c r="D38" s="26" t="s">
        <v>48</v>
      </c>
      <c r="E38" s="84">
        <v>0.4</v>
      </c>
      <c r="F38" s="29">
        <f>C38*E38*N2</f>
        <v>4060</v>
      </c>
    </row>
    <row r="39">
      <c r="A39" s="28" t="s">
        <v>103</v>
      </c>
      <c r="B39" s="28">
        <v>3.0</v>
      </c>
      <c r="C39" s="19">
        <f t="shared" si="7"/>
        <v>4.35</v>
      </c>
      <c r="D39" s="26" t="s">
        <v>92</v>
      </c>
      <c r="E39" s="84">
        <v>0.35</v>
      </c>
      <c r="F39" s="29">
        <f t="shared" ref="F39:F42" si="8">C39*E39*N4</f>
        <v>1598.625</v>
      </c>
    </row>
    <row r="40">
      <c r="A40" s="28" t="s">
        <v>103</v>
      </c>
      <c r="B40" s="28">
        <v>3.0</v>
      </c>
      <c r="C40" s="19">
        <f t="shared" si="7"/>
        <v>4.35</v>
      </c>
      <c r="D40" s="28" t="s">
        <v>93</v>
      </c>
      <c r="E40" s="84">
        <v>0.3</v>
      </c>
      <c r="F40" s="29">
        <f t="shared" si="8"/>
        <v>1233.225</v>
      </c>
    </row>
    <row r="41">
      <c r="A41" s="28" t="s">
        <v>104</v>
      </c>
      <c r="B41" s="28">
        <v>3.0</v>
      </c>
      <c r="C41" s="19">
        <f t="shared" si="7"/>
        <v>4.35</v>
      </c>
      <c r="D41" s="26" t="s">
        <v>95</v>
      </c>
      <c r="E41" s="84">
        <v>0.5</v>
      </c>
      <c r="F41" s="29">
        <f t="shared" si="8"/>
        <v>2436</v>
      </c>
      <c r="I41" s="2" t="s">
        <v>105</v>
      </c>
      <c r="J41" s="2">
        <v>0.1</v>
      </c>
      <c r="K41" s="2">
        <v>0.0</v>
      </c>
      <c r="L41" s="12">
        <f t="shared" ref="L41:L42" si="9">J41*K41</f>
        <v>0</v>
      </c>
    </row>
    <row r="42">
      <c r="A42" s="28" t="s">
        <v>104</v>
      </c>
      <c r="B42" s="28">
        <v>3.0</v>
      </c>
      <c r="C42" s="19">
        <f t="shared" si="7"/>
        <v>4.35</v>
      </c>
      <c r="D42" s="26" t="s">
        <v>54</v>
      </c>
      <c r="E42" s="84">
        <v>0.5</v>
      </c>
      <c r="F42" s="29">
        <f t="shared" si="8"/>
        <v>2512.125</v>
      </c>
      <c r="I42" s="2" t="s">
        <v>106</v>
      </c>
      <c r="J42" s="2">
        <v>0.25</v>
      </c>
      <c r="K42" s="2">
        <v>7.0</v>
      </c>
      <c r="L42" s="12">
        <f t="shared" si="9"/>
        <v>1.75</v>
      </c>
    </row>
    <row r="43">
      <c r="A43" s="28" t="s">
        <v>104</v>
      </c>
      <c r="B43" s="28">
        <v>3.0</v>
      </c>
      <c r="C43" s="19">
        <f t="shared" si="7"/>
        <v>4.35</v>
      </c>
      <c r="D43" s="26" t="s">
        <v>51</v>
      </c>
      <c r="E43" s="84">
        <v>0.4</v>
      </c>
      <c r="F43" s="29">
        <f>C43*E43*N3</f>
        <v>3556.56</v>
      </c>
      <c r="I43" s="2" t="s">
        <v>107</v>
      </c>
      <c r="J43" s="2">
        <v>0.1</v>
      </c>
      <c r="K43" s="2">
        <v>6.0</v>
      </c>
      <c r="L43" s="12">
        <f>K43*J43</f>
        <v>0.6</v>
      </c>
    </row>
    <row r="44">
      <c r="A44" s="19"/>
      <c r="B44" s="19"/>
      <c r="C44" s="19"/>
      <c r="D44" s="19"/>
      <c r="E44" s="88"/>
      <c r="F44" s="96">
        <f>SUM(F37:F43)</f>
        <v>18060.91</v>
      </c>
      <c r="I44" s="2" t="s">
        <v>108</v>
      </c>
      <c r="J44" s="2">
        <v>0.25</v>
      </c>
      <c r="K44" s="2">
        <v>7.0</v>
      </c>
      <c r="L44" s="12">
        <f t="shared" ref="L44:L45" si="10">J44*K44</f>
        <v>1.75</v>
      </c>
    </row>
    <row r="45">
      <c r="A45" s="28" t="s">
        <v>41</v>
      </c>
      <c r="B45" s="28">
        <f>SUM(B37:B43)</f>
        <v>22</v>
      </c>
      <c r="C45" s="19">
        <f>B45*1.45</f>
        <v>31.9</v>
      </c>
      <c r="D45" s="19"/>
      <c r="E45" s="88">
        <v>0.5</v>
      </c>
      <c r="F45" s="96">
        <f>C45*E45*N10</f>
        <v>15950</v>
      </c>
      <c r="I45" s="2" t="s">
        <v>109</v>
      </c>
      <c r="J45" s="2">
        <v>0.3</v>
      </c>
      <c r="K45" s="2">
        <v>7.0</v>
      </c>
      <c r="L45" s="12">
        <f t="shared" si="10"/>
        <v>2.1</v>
      </c>
    </row>
    <row r="46">
      <c r="A46" s="19"/>
      <c r="B46" s="19"/>
      <c r="C46" s="19"/>
      <c r="D46" s="19"/>
      <c r="E46" s="19"/>
      <c r="F46" s="19"/>
      <c r="J46" s="12">
        <f>SUM(J41:J45)</f>
        <v>1</v>
      </c>
      <c r="L46" s="12">
        <f>SUM(L41:L45)</f>
        <v>6.2</v>
      </c>
    </row>
    <row r="47">
      <c r="A47" s="28" t="s">
        <v>42</v>
      </c>
      <c r="B47" s="19"/>
      <c r="C47" s="19"/>
      <c r="D47" s="19"/>
      <c r="E47" s="19"/>
      <c r="F47" s="96">
        <f>F44+F45</f>
        <v>34010.91</v>
      </c>
    </row>
    <row r="48">
      <c r="A48" s="28" t="s">
        <v>43</v>
      </c>
      <c r="B48" s="19"/>
      <c r="C48" s="19"/>
      <c r="D48" s="19"/>
      <c r="E48" s="19"/>
      <c r="F48" s="96">
        <f>F47*0.16</f>
        <v>5441.7456</v>
      </c>
    </row>
    <row r="49">
      <c r="A49" s="91" t="s">
        <v>44</v>
      </c>
      <c r="B49" s="92"/>
      <c r="C49" s="92"/>
      <c r="D49" s="92"/>
      <c r="E49" s="92"/>
      <c r="F49" s="97">
        <f>SUM(F47:F48)</f>
        <v>39452.6556</v>
      </c>
    </row>
    <row r="50">
      <c r="A50" s="7"/>
      <c r="B50" s="7"/>
      <c r="C50" s="7"/>
      <c r="D50" s="7"/>
      <c r="E50" s="7"/>
      <c r="F50" s="7"/>
    </row>
    <row r="51">
      <c r="A51" s="94" t="s">
        <v>110</v>
      </c>
      <c r="B51" s="95"/>
      <c r="C51" s="95"/>
      <c r="D51" s="95"/>
      <c r="E51" s="95"/>
      <c r="F51" s="95"/>
    </row>
    <row r="52">
      <c r="A52" s="28" t="s">
        <v>111</v>
      </c>
      <c r="B52" s="28">
        <v>2.0</v>
      </c>
      <c r="C52" s="19">
        <f t="shared" ref="C52:C57" si="11">B52*1.45</f>
        <v>2.9</v>
      </c>
      <c r="D52" s="28" t="s">
        <v>90</v>
      </c>
      <c r="E52" s="84">
        <v>0.25</v>
      </c>
      <c r="F52" s="29">
        <f>C52*E52*N9</f>
        <v>1268.75</v>
      </c>
    </row>
    <row r="53">
      <c r="A53" s="28" t="s">
        <v>111</v>
      </c>
      <c r="B53" s="28">
        <v>3.0</v>
      </c>
      <c r="C53" s="19">
        <f t="shared" si="11"/>
        <v>4.35</v>
      </c>
      <c r="D53" s="26" t="s">
        <v>48</v>
      </c>
      <c r="E53" s="84">
        <v>0.3</v>
      </c>
      <c r="F53" s="29">
        <f>C53*E53*N2</f>
        <v>2283.75</v>
      </c>
    </row>
    <row r="54">
      <c r="A54" s="28" t="s">
        <v>111</v>
      </c>
      <c r="B54" s="28">
        <v>3.0</v>
      </c>
      <c r="C54" s="19">
        <f t="shared" si="11"/>
        <v>4.35</v>
      </c>
      <c r="D54" s="26" t="s">
        <v>92</v>
      </c>
      <c r="E54" s="84">
        <v>0.25</v>
      </c>
      <c r="F54" s="29">
        <f t="shared" ref="F54:F55" si="12">C54*E54*N4</f>
        <v>1141.875</v>
      </c>
    </row>
    <row r="55">
      <c r="A55" s="28" t="s">
        <v>111</v>
      </c>
      <c r="B55" s="28">
        <v>3.0</v>
      </c>
      <c r="C55" s="19">
        <f t="shared" si="11"/>
        <v>4.35</v>
      </c>
      <c r="D55" s="28" t="s">
        <v>93</v>
      </c>
      <c r="E55" s="84">
        <v>0.25</v>
      </c>
      <c r="F55" s="29">
        <f t="shared" si="12"/>
        <v>1027.6875</v>
      </c>
    </row>
    <row r="56">
      <c r="A56" s="28" t="s">
        <v>112</v>
      </c>
      <c r="B56" s="28">
        <v>3.0</v>
      </c>
      <c r="C56" s="19">
        <f t="shared" si="11"/>
        <v>4.35</v>
      </c>
      <c r="D56" s="26" t="s">
        <v>48</v>
      </c>
      <c r="E56" s="84">
        <v>0.35</v>
      </c>
      <c r="F56" s="29">
        <f t="shared" ref="F56:F57" si="13">C56*E56*N2</f>
        <v>2664.375</v>
      </c>
    </row>
    <row r="57">
      <c r="A57" s="28" t="s">
        <v>112</v>
      </c>
      <c r="B57" s="28">
        <v>3.0</v>
      </c>
      <c r="C57" s="19">
        <f t="shared" si="11"/>
        <v>4.35</v>
      </c>
      <c r="D57" s="26" t="s">
        <v>51</v>
      </c>
      <c r="E57" s="84">
        <v>0.35</v>
      </c>
      <c r="F57" s="29">
        <f t="shared" si="13"/>
        <v>3111.99</v>
      </c>
    </row>
    <row r="58">
      <c r="A58" s="19"/>
      <c r="B58" s="19"/>
      <c r="C58" s="19"/>
      <c r="D58" s="19"/>
      <c r="E58" s="19"/>
      <c r="F58" s="96">
        <f>SUM(F52:F57)</f>
        <v>11498.4275</v>
      </c>
    </row>
    <row r="59">
      <c r="A59" s="28" t="s">
        <v>41</v>
      </c>
      <c r="B59" s="28">
        <f>SUM(B52:B57)</f>
        <v>17</v>
      </c>
      <c r="C59" s="19">
        <f>B59*1.45</f>
        <v>24.65</v>
      </c>
      <c r="D59" s="19"/>
      <c r="E59" s="88">
        <v>0.4</v>
      </c>
      <c r="F59" s="96">
        <f>C59*E59*N10</f>
        <v>9860</v>
      </c>
    </row>
    <row r="60">
      <c r="A60" s="19"/>
      <c r="B60" s="19"/>
      <c r="C60" s="19"/>
      <c r="D60" s="19"/>
      <c r="E60" s="19"/>
      <c r="F60" s="19"/>
    </row>
    <row r="61">
      <c r="A61" s="28" t="s">
        <v>42</v>
      </c>
      <c r="B61" s="19"/>
      <c r="C61" s="19"/>
      <c r="D61" s="19"/>
      <c r="E61" s="19"/>
      <c r="F61" s="96">
        <f>F58+F59</f>
        <v>21358.4275</v>
      </c>
    </row>
    <row r="62">
      <c r="A62" s="28" t="s">
        <v>43</v>
      </c>
      <c r="B62" s="19"/>
      <c r="C62" s="19"/>
      <c r="D62" s="19"/>
      <c r="E62" s="19"/>
      <c r="F62" s="96">
        <f>F61*0.16</f>
        <v>3417.3484</v>
      </c>
    </row>
    <row r="63">
      <c r="A63" s="91" t="s">
        <v>44</v>
      </c>
      <c r="B63" s="92"/>
      <c r="C63" s="92"/>
      <c r="D63" s="92"/>
      <c r="E63" s="92"/>
      <c r="F63" s="97">
        <f>SUM(F61:F62)</f>
        <v>24775.7759</v>
      </c>
    </row>
    <row r="64">
      <c r="A64" s="7"/>
      <c r="B64" s="7"/>
      <c r="C64" s="7"/>
      <c r="D64" s="7"/>
      <c r="E64" s="7"/>
      <c r="F64" s="7"/>
    </row>
    <row r="65">
      <c r="A65" s="94" t="s">
        <v>113</v>
      </c>
      <c r="B65" s="95"/>
      <c r="C65" s="95"/>
      <c r="D65" s="95"/>
      <c r="E65" s="95"/>
      <c r="F65" s="95"/>
    </row>
    <row r="66">
      <c r="A66" s="28" t="s">
        <v>114</v>
      </c>
      <c r="B66" s="28">
        <v>2.0</v>
      </c>
      <c r="C66" s="19">
        <f t="shared" ref="C66:C68" si="14">B66*1.45</f>
        <v>2.9</v>
      </c>
      <c r="D66" s="26" t="s">
        <v>92</v>
      </c>
      <c r="E66" s="84">
        <v>0.3</v>
      </c>
      <c r="F66" s="29">
        <f>C66*E66*N4</f>
        <v>913.5</v>
      </c>
    </row>
    <row r="67">
      <c r="A67" s="28" t="s">
        <v>114</v>
      </c>
      <c r="B67" s="28">
        <v>2.0</v>
      </c>
      <c r="C67" s="19">
        <f t="shared" si="14"/>
        <v>2.9</v>
      </c>
      <c r="D67" s="26" t="s">
        <v>48</v>
      </c>
      <c r="E67" s="84">
        <v>0.35</v>
      </c>
      <c r="F67" s="29">
        <f t="shared" ref="F67:F68" si="15">C67*E67*N2</f>
        <v>1776.25</v>
      </c>
    </row>
    <row r="68">
      <c r="A68" s="28" t="s">
        <v>114</v>
      </c>
      <c r="B68" s="28">
        <v>2.0</v>
      </c>
      <c r="C68" s="19">
        <f t="shared" si="14"/>
        <v>2.9</v>
      </c>
      <c r="D68" s="26" t="s">
        <v>51</v>
      </c>
      <c r="E68" s="84">
        <v>0.35</v>
      </c>
      <c r="F68" s="29">
        <f t="shared" si="15"/>
        <v>2074.66</v>
      </c>
    </row>
    <row r="69">
      <c r="A69" s="19"/>
      <c r="B69" s="19"/>
      <c r="C69" s="19"/>
      <c r="D69" s="26"/>
      <c r="E69" s="19"/>
      <c r="F69" s="96">
        <f>SUM(F66:F68)</f>
        <v>4764.41</v>
      </c>
    </row>
    <row r="70">
      <c r="A70" s="28" t="s">
        <v>41</v>
      </c>
      <c r="B70" s="28">
        <f>SUM(B66:B68)</f>
        <v>6</v>
      </c>
      <c r="C70" s="19">
        <f>B70*1.45</f>
        <v>8.7</v>
      </c>
      <c r="D70" s="19"/>
      <c r="E70" s="88">
        <v>0.4</v>
      </c>
      <c r="F70" s="96">
        <f>C70*E70*N10</f>
        <v>3480</v>
      </c>
    </row>
    <row r="71">
      <c r="A71" s="19"/>
      <c r="B71" s="19"/>
      <c r="C71" s="19"/>
      <c r="D71" s="19"/>
      <c r="E71" s="19"/>
      <c r="F71" s="19"/>
    </row>
    <row r="72">
      <c r="A72" s="28" t="s">
        <v>42</v>
      </c>
      <c r="B72" s="19"/>
      <c r="C72" s="19"/>
      <c r="D72" s="19"/>
      <c r="E72" s="19"/>
      <c r="F72" s="96">
        <f>F69+F70</f>
        <v>8244.41</v>
      </c>
    </row>
    <row r="73">
      <c r="A73" s="28" t="s">
        <v>43</v>
      </c>
      <c r="B73" s="19"/>
      <c r="C73" s="19"/>
      <c r="D73" s="19"/>
      <c r="E73" s="19"/>
      <c r="F73" s="96">
        <f>F72*0.16</f>
        <v>1319.1056</v>
      </c>
    </row>
    <row r="74">
      <c r="A74" s="28" t="s">
        <v>44</v>
      </c>
      <c r="B74" s="19"/>
      <c r="C74" s="19"/>
      <c r="D74" s="19"/>
      <c r="E74" s="19"/>
      <c r="F74" s="96">
        <f>SUM(F72:F73)</f>
        <v>9563.5156</v>
      </c>
    </row>
  </sheetData>
  <autoFilter ref="$A$1:$F$1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3" max="3" width="20.13"/>
    <col customWidth="1" min="5" max="5" width="26.5"/>
    <col customWidth="1" min="10" max="10" width="26.13"/>
  </cols>
  <sheetData>
    <row r="1">
      <c r="A1" s="98" t="s">
        <v>75</v>
      </c>
      <c r="B1" s="99" t="s">
        <v>0</v>
      </c>
      <c r="C1" s="100" t="s">
        <v>1</v>
      </c>
      <c r="D1" s="100" t="s">
        <v>2</v>
      </c>
      <c r="E1" s="100" t="s">
        <v>3</v>
      </c>
      <c r="F1" s="100" t="s">
        <v>4</v>
      </c>
      <c r="G1" s="101" t="s">
        <v>5</v>
      </c>
      <c r="J1" s="102"/>
      <c r="K1" s="103" t="s">
        <v>6</v>
      </c>
      <c r="L1" s="103" t="s">
        <v>7</v>
      </c>
      <c r="M1" s="103" t="s">
        <v>8</v>
      </c>
      <c r="N1" s="103" t="s">
        <v>9</v>
      </c>
      <c r="O1" s="103" t="s">
        <v>10</v>
      </c>
    </row>
    <row r="2">
      <c r="A2" s="104"/>
      <c r="B2" s="58" t="s">
        <v>16</v>
      </c>
      <c r="C2" s="105">
        <v>2.0</v>
      </c>
      <c r="D2" s="106">
        <f t="shared" ref="D2:D11" si="1">C2*1.45</f>
        <v>2.9</v>
      </c>
      <c r="E2" s="63" t="s">
        <v>17</v>
      </c>
      <c r="F2" s="107">
        <v>1.0</v>
      </c>
      <c r="G2" s="108">
        <f t="shared" ref="G2:G11" si="2">D2*F2*VLOOKUP(E2,$J$2:$O$6,5)</f>
        <v>1691.666667</v>
      </c>
      <c r="J2" s="109" t="s">
        <v>13</v>
      </c>
      <c r="K2" s="110">
        <v>55000.0</v>
      </c>
      <c r="L2" s="111">
        <v>160.0</v>
      </c>
      <c r="M2" s="112">
        <f t="shared" ref="M2:M6" si="3">L2*0.75</f>
        <v>120</v>
      </c>
      <c r="N2" s="113">
        <f t="shared" ref="N2:N8" si="4">K2/M2</f>
        <v>458.3333333</v>
      </c>
      <c r="O2" s="113">
        <f t="shared" ref="O2:O8" si="5">N2*6</f>
        <v>2750</v>
      </c>
    </row>
    <row r="3">
      <c r="A3" s="114"/>
      <c r="B3" s="58"/>
      <c r="C3" s="105">
        <v>1.0</v>
      </c>
      <c r="D3" s="106">
        <f t="shared" si="1"/>
        <v>1.45</v>
      </c>
      <c r="E3" s="63" t="s">
        <v>49</v>
      </c>
      <c r="F3" s="107">
        <v>1.0</v>
      </c>
      <c r="G3" s="108">
        <f t="shared" si="2"/>
        <v>386.6666667</v>
      </c>
      <c r="J3" s="109" t="s">
        <v>15</v>
      </c>
      <c r="K3" s="110">
        <v>43000.0</v>
      </c>
      <c r="L3" s="111">
        <v>160.0</v>
      </c>
      <c r="M3" s="112">
        <f t="shared" si="3"/>
        <v>120</v>
      </c>
      <c r="N3" s="113">
        <f t="shared" si="4"/>
        <v>358.3333333</v>
      </c>
      <c r="O3" s="113">
        <f t="shared" si="5"/>
        <v>2150</v>
      </c>
    </row>
    <row r="4">
      <c r="A4" s="114"/>
      <c r="B4" s="58"/>
      <c r="C4" s="105">
        <v>3.0</v>
      </c>
      <c r="D4" s="106">
        <f t="shared" si="1"/>
        <v>4.35</v>
      </c>
      <c r="E4" s="63" t="s">
        <v>47</v>
      </c>
      <c r="F4" s="107">
        <v>1.0</v>
      </c>
      <c r="G4" s="108">
        <f t="shared" si="2"/>
        <v>1160</v>
      </c>
      <c r="J4" s="109" t="s">
        <v>51</v>
      </c>
      <c r="K4" s="110">
        <v>35000.0</v>
      </c>
      <c r="L4" s="111">
        <v>80.0</v>
      </c>
      <c r="M4" s="112">
        <f t="shared" si="3"/>
        <v>60</v>
      </c>
      <c r="N4" s="113">
        <f t="shared" si="4"/>
        <v>583.3333333</v>
      </c>
      <c r="O4" s="113">
        <f t="shared" si="5"/>
        <v>3500</v>
      </c>
    </row>
    <row r="5">
      <c r="A5" s="114"/>
      <c r="B5" s="115" t="s">
        <v>115</v>
      </c>
      <c r="C5" s="116">
        <v>3.0</v>
      </c>
      <c r="D5" s="117">
        <f t="shared" si="1"/>
        <v>4.35</v>
      </c>
      <c r="E5" s="15" t="s">
        <v>47</v>
      </c>
      <c r="F5" s="118">
        <v>1.0</v>
      </c>
      <c r="G5" s="119">
        <f t="shared" si="2"/>
        <v>1160</v>
      </c>
      <c r="J5" s="109" t="s">
        <v>22</v>
      </c>
      <c r="K5" s="110">
        <v>32000.0</v>
      </c>
      <c r="L5" s="111">
        <v>80.0</v>
      </c>
      <c r="M5" s="112">
        <f t="shared" si="3"/>
        <v>60</v>
      </c>
      <c r="N5" s="113">
        <f t="shared" si="4"/>
        <v>533.3333333</v>
      </c>
      <c r="O5" s="113">
        <f t="shared" si="5"/>
        <v>3200</v>
      </c>
    </row>
    <row r="6">
      <c r="A6" s="114"/>
      <c r="B6" s="115"/>
      <c r="C6" s="116">
        <v>2.0</v>
      </c>
      <c r="D6" s="117">
        <f t="shared" si="1"/>
        <v>2.9</v>
      </c>
      <c r="E6" s="15" t="s">
        <v>17</v>
      </c>
      <c r="F6" s="118">
        <v>1.0</v>
      </c>
      <c r="G6" s="119">
        <f t="shared" si="2"/>
        <v>1691.666667</v>
      </c>
      <c r="J6" s="109" t="s">
        <v>17</v>
      </c>
      <c r="K6" s="110">
        <v>32000.0</v>
      </c>
      <c r="L6" s="111">
        <v>160.0</v>
      </c>
      <c r="M6" s="112">
        <f t="shared" si="3"/>
        <v>120</v>
      </c>
      <c r="N6" s="113">
        <f t="shared" si="4"/>
        <v>266.6666667</v>
      </c>
      <c r="O6" s="113">
        <f t="shared" si="5"/>
        <v>1600</v>
      </c>
    </row>
    <row r="7">
      <c r="A7" s="114"/>
      <c r="B7" s="115"/>
      <c r="C7" s="116">
        <v>1.0</v>
      </c>
      <c r="D7" s="117">
        <f t="shared" si="1"/>
        <v>1.45</v>
      </c>
      <c r="E7" s="15" t="s">
        <v>49</v>
      </c>
      <c r="F7" s="118">
        <v>1.0</v>
      </c>
      <c r="G7" s="119">
        <f t="shared" si="2"/>
        <v>386.6666667</v>
      </c>
      <c r="J7" s="103" t="s">
        <v>27</v>
      </c>
      <c r="K7" s="120">
        <v>50000.0</v>
      </c>
      <c r="L7" s="111">
        <v>160.0</v>
      </c>
      <c r="M7" s="111">
        <v>160.0</v>
      </c>
      <c r="N7" s="121">
        <f t="shared" si="4"/>
        <v>312.5</v>
      </c>
      <c r="O7" s="121">
        <f t="shared" si="5"/>
        <v>1875</v>
      </c>
    </row>
    <row r="8">
      <c r="A8" s="114"/>
      <c r="B8" s="122" t="s">
        <v>116</v>
      </c>
      <c r="C8" s="123">
        <v>5.0</v>
      </c>
      <c r="D8" s="124">
        <f t="shared" si="1"/>
        <v>7.25</v>
      </c>
      <c r="E8" s="125" t="s">
        <v>48</v>
      </c>
      <c r="F8" s="126">
        <v>1.0</v>
      </c>
      <c r="G8" s="127">
        <f t="shared" si="2"/>
        <v>1933.333333</v>
      </c>
      <c r="J8" s="128" t="s">
        <v>117</v>
      </c>
      <c r="K8" s="110">
        <v>59257.0</v>
      </c>
      <c r="L8" s="111">
        <v>160.0</v>
      </c>
      <c r="M8" s="111">
        <v>120.0</v>
      </c>
      <c r="N8" s="113">
        <f t="shared" si="4"/>
        <v>493.8083333</v>
      </c>
      <c r="O8" s="113">
        <f t="shared" si="5"/>
        <v>2962.85</v>
      </c>
    </row>
    <row r="9">
      <c r="A9" s="114"/>
      <c r="B9" s="122"/>
      <c r="C9" s="123">
        <v>2.0</v>
      </c>
      <c r="D9" s="124">
        <f t="shared" si="1"/>
        <v>2.9</v>
      </c>
      <c r="E9" s="125" t="s">
        <v>17</v>
      </c>
      <c r="F9" s="126">
        <v>0.7</v>
      </c>
      <c r="G9" s="127">
        <f t="shared" si="2"/>
        <v>1184.166667</v>
      </c>
      <c r="J9" s="11"/>
      <c r="K9" s="5"/>
      <c r="L9" s="2"/>
    </row>
    <row r="10">
      <c r="A10" s="114"/>
      <c r="B10" s="67" t="s">
        <v>118</v>
      </c>
      <c r="C10" s="129">
        <v>2.0</v>
      </c>
      <c r="D10" s="130">
        <f t="shared" si="1"/>
        <v>2.9</v>
      </c>
      <c r="E10" s="68" t="s">
        <v>48</v>
      </c>
      <c r="F10" s="131">
        <v>1.0</v>
      </c>
      <c r="G10" s="132">
        <f t="shared" si="2"/>
        <v>773.3333333</v>
      </c>
    </row>
    <row r="11">
      <c r="A11" s="133"/>
      <c r="B11" s="134"/>
      <c r="C11" s="135">
        <v>1.0</v>
      </c>
      <c r="D11" s="136">
        <f t="shared" si="1"/>
        <v>1.45</v>
      </c>
      <c r="E11" s="137" t="s">
        <v>17</v>
      </c>
      <c r="F11" s="138">
        <v>0.6</v>
      </c>
      <c r="G11" s="139">
        <f t="shared" si="2"/>
        <v>507.5</v>
      </c>
    </row>
    <row r="12">
      <c r="A12" s="74"/>
      <c r="B12" s="30"/>
      <c r="C12" s="102"/>
      <c r="D12" s="140"/>
      <c r="F12" s="141"/>
      <c r="G12" s="142"/>
    </row>
    <row r="13">
      <c r="A13" s="143"/>
      <c r="B13" s="144" t="s">
        <v>119</v>
      </c>
      <c r="C13" s="145">
        <v>1.0</v>
      </c>
      <c r="D13" s="146">
        <f t="shared" ref="D13:D26" si="6">C13*1.45</f>
        <v>1.45</v>
      </c>
      <c r="E13" s="147" t="s">
        <v>22</v>
      </c>
      <c r="F13" s="148">
        <v>1.0</v>
      </c>
      <c r="G13" s="149">
        <f t="shared" ref="G13:G26" si="7">D13*F13*VLOOKUP(E13,$J$2:$O$6,5)</f>
        <v>386.6666667</v>
      </c>
    </row>
    <row r="14">
      <c r="A14" s="114"/>
      <c r="B14" s="115"/>
      <c r="C14" s="116">
        <v>2.0</v>
      </c>
      <c r="D14" s="117">
        <f t="shared" si="6"/>
        <v>2.9</v>
      </c>
      <c r="E14" s="15" t="s">
        <v>17</v>
      </c>
      <c r="F14" s="118">
        <v>1.0</v>
      </c>
      <c r="G14" s="119">
        <f t="shared" si="7"/>
        <v>1691.666667</v>
      </c>
    </row>
    <row r="15">
      <c r="A15" s="114"/>
      <c r="B15" s="115"/>
      <c r="C15" s="116">
        <v>2.0</v>
      </c>
      <c r="D15" s="117">
        <f t="shared" si="6"/>
        <v>2.9</v>
      </c>
      <c r="E15" s="15" t="s">
        <v>13</v>
      </c>
      <c r="F15" s="118">
        <v>1.0</v>
      </c>
      <c r="G15" s="119">
        <f t="shared" si="7"/>
        <v>773.3333333</v>
      </c>
    </row>
    <row r="16">
      <c r="A16" s="114"/>
      <c r="B16" s="122" t="s">
        <v>120</v>
      </c>
      <c r="C16" s="123">
        <v>1.0</v>
      </c>
      <c r="D16" s="124">
        <f t="shared" si="6"/>
        <v>1.45</v>
      </c>
      <c r="E16" s="125" t="s">
        <v>22</v>
      </c>
      <c r="F16" s="126">
        <v>1.0</v>
      </c>
      <c r="G16" s="127">
        <f t="shared" si="7"/>
        <v>386.6666667</v>
      </c>
    </row>
    <row r="17">
      <c r="A17" s="114"/>
      <c r="B17" s="122"/>
      <c r="C17" s="123">
        <v>3.0</v>
      </c>
      <c r="D17" s="124">
        <f t="shared" si="6"/>
        <v>4.35</v>
      </c>
      <c r="E17" s="125" t="s">
        <v>17</v>
      </c>
      <c r="F17" s="126">
        <v>1.0</v>
      </c>
      <c r="G17" s="127">
        <f t="shared" si="7"/>
        <v>2537.5</v>
      </c>
    </row>
    <row r="18">
      <c r="A18" s="114"/>
      <c r="B18" s="122"/>
      <c r="C18" s="123">
        <v>1.0</v>
      </c>
      <c r="D18" s="124">
        <f t="shared" si="6"/>
        <v>1.45</v>
      </c>
      <c r="E18" s="125" t="s">
        <v>49</v>
      </c>
      <c r="F18" s="126">
        <v>0.5</v>
      </c>
      <c r="G18" s="127">
        <f t="shared" si="7"/>
        <v>193.3333333</v>
      </c>
    </row>
    <row r="19">
      <c r="A19" s="114"/>
      <c r="B19" s="122"/>
      <c r="C19" s="123">
        <v>2.0</v>
      </c>
      <c r="D19" s="124">
        <f t="shared" si="6"/>
        <v>2.9</v>
      </c>
      <c r="E19" s="125" t="s">
        <v>13</v>
      </c>
      <c r="F19" s="126">
        <v>0.75</v>
      </c>
      <c r="G19" s="127">
        <f t="shared" si="7"/>
        <v>580</v>
      </c>
    </row>
    <row r="20">
      <c r="A20" s="114"/>
      <c r="B20" s="150" t="s">
        <v>121</v>
      </c>
      <c r="C20" s="151">
        <v>1.0</v>
      </c>
      <c r="D20" s="152">
        <f t="shared" si="6"/>
        <v>1.45</v>
      </c>
      <c r="E20" s="49" t="s">
        <v>17</v>
      </c>
      <c r="F20" s="153">
        <v>0.7</v>
      </c>
      <c r="G20" s="154">
        <f t="shared" si="7"/>
        <v>592.0833333</v>
      </c>
    </row>
    <row r="21">
      <c r="A21" s="114"/>
      <c r="B21" s="150"/>
      <c r="C21" s="151">
        <v>1.0</v>
      </c>
      <c r="D21" s="152">
        <f t="shared" si="6"/>
        <v>1.45</v>
      </c>
      <c r="E21" s="49" t="s">
        <v>49</v>
      </c>
      <c r="F21" s="153">
        <v>1.0</v>
      </c>
      <c r="G21" s="154">
        <f t="shared" si="7"/>
        <v>386.6666667</v>
      </c>
    </row>
    <row r="22">
      <c r="A22" s="114"/>
      <c r="B22" s="150"/>
      <c r="C22" s="151">
        <v>4.0</v>
      </c>
      <c r="D22" s="152">
        <f t="shared" si="6"/>
        <v>5.8</v>
      </c>
      <c r="E22" s="49" t="s">
        <v>13</v>
      </c>
      <c r="F22" s="153">
        <v>1.0</v>
      </c>
      <c r="G22" s="154">
        <f t="shared" si="7"/>
        <v>1546.666667</v>
      </c>
    </row>
    <row r="23">
      <c r="A23" s="114"/>
      <c r="B23" s="150"/>
      <c r="C23" s="151">
        <v>2.0</v>
      </c>
      <c r="D23" s="152">
        <f t="shared" si="6"/>
        <v>2.9</v>
      </c>
      <c r="E23" s="49" t="s">
        <v>51</v>
      </c>
      <c r="F23" s="153">
        <v>1.0</v>
      </c>
      <c r="G23" s="154">
        <f t="shared" si="7"/>
        <v>1691.666667</v>
      </c>
    </row>
    <row r="24">
      <c r="A24" s="114"/>
      <c r="B24" s="67" t="s">
        <v>122</v>
      </c>
      <c r="C24" s="129">
        <v>1.0</v>
      </c>
      <c r="D24" s="130">
        <f t="shared" si="6"/>
        <v>1.45</v>
      </c>
      <c r="E24" s="68" t="s">
        <v>17</v>
      </c>
      <c r="F24" s="131">
        <v>1.0</v>
      </c>
      <c r="G24" s="132">
        <f t="shared" si="7"/>
        <v>845.8333333</v>
      </c>
    </row>
    <row r="25">
      <c r="A25" s="114"/>
      <c r="B25" s="67"/>
      <c r="C25" s="129">
        <v>1.0</v>
      </c>
      <c r="D25" s="130">
        <f t="shared" si="6"/>
        <v>1.45</v>
      </c>
      <c r="E25" s="68" t="s">
        <v>49</v>
      </c>
      <c r="F25" s="131">
        <v>1.0</v>
      </c>
      <c r="G25" s="132">
        <f t="shared" si="7"/>
        <v>386.6666667</v>
      </c>
    </row>
    <row r="26">
      <c r="A26" s="133"/>
      <c r="B26" s="134"/>
      <c r="C26" s="135">
        <v>1.0</v>
      </c>
      <c r="D26" s="136">
        <f t="shared" si="6"/>
        <v>1.45</v>
      </c>
      <c r="E26" s="137" t="s">
        <v>13</v>
      </c>
      <c r="F26" s="138">
        <v>1.0</v>
      </c>
      <c r="G26" s="139">
        <f t="shared" si="7"/>
        <v>386.6666667</v>
      </c>
    </row>
    <row r="27">
      <c r="A27" s="74"/>
      <c r="B27" s="30"/>
      <c r="C27" s="102"/>
      <c r="D27" s="140"/>
      <c r="F27" s="141"/>
      <c r="G27" s="142"/>
    </row>
    <row r="28">
      <c r="A28" s="155" t="s">
        <v>123</v>
      </c>
      <c r="B28" s="156" t="s">
        <v>124</v>
      </c>
      <c r="C28" s="157">
        <v>2.0</v>
      </c>
      <c r="D28" s="158">
        <f t="shared" ref="D28:D37" si="8">C28*1.45</f>
        <v>2.9</v>
      </c>
      <c r="E28" s="159" t="s">
        <v>13</v>
      </c>
      <c r="F28" s="160">
        <v>1.0</v>
      </c>
      <c r="G28" s="161">
        <f t="shared" ref="G28:G30" si="9">D28*F28*VLOOKUP(E28,$J$2:$O$6,5)</f>
        <v>773.3333333</v>
      </c>
    </row>
    <row r="29">
      <c r="A29" s="114"/>
      <c r="B29" s="58"/>
      <c r="C29" s="105">
        <v>1.0</v>
      </c>
      <c r="D29" s="106">
        <f t="shared" si="8"/>
        <v>1.45</v>
      </c>
      <c r="E29" s="63" t="s">
        <v>51</v>
      </c>
      <c r="F29" s="107">
        <v>1.0</v>
      </c>
      <c r="G29" s="108">
        <f t="shared" si="9"/>
        <v>845.8333333</v>
      </c>
    </row>
    <row r="30">
      <c r="A30" s="114"/>
      <c r="B30" s="58"/>
      <c r="C30" s="105">
        <v>1.0</v>
      </c>
      <c r="D30" s="106">
        <f t="shared" si="8"/>
        <v>1.45</v>
      </c>
      <c r="E30" s="63" t="s">
        <v>49</v>
      </c>
      <c r="F30" s="107">
        <v>0.5</v>
      </c>
      <c r="G30" s="108">
        <f t="shared" si="9"/>
        <v>193.3333333</v>
      </c>
    </row>
    <row r="31">
      <c r="A31" s="114"/>
      <c r="B31" s="58"/>
      <c r="C31" s="105">
        <v>1.0</v>
      </c>
      <c r="D31" s="106">
        <f t="shared" si="8"/>
        <v>1.45</v>
      </c>
      <c r="E31" s="63" t="s">
        <v>117</v>
      </c>
      <c r="F31" s="107">
        <v>1.0</v>
      </c>
      <c r="G31" s="108">
        <f>D33*F33*O8</f>
        <v>4296.1325</v>
      </c>
    </row>
    <row r="32">
      <c r="A32" s="114"/>
      <c r="B32" s="115" t="s">
        <v>125</v>
      </c>
      <c r="C32" s="116">
        <v>2.0</v>
      </c>
      <c r="D32" s="117">
        <f t="shared" si="8"/>
        <v>2.9</v>
      </c>
      <c r="E32" s="15" t="s">
        <v>13</v>
      </c>
      <c r="F32" s="118">
        <v>1.0</v>
      </c>
      <c r="G32" s="119">
        <f>D32*F32*VLOOKUP(E32,$J$2:$O$6,5)</f>
        <v>773.3333333</v>
      </c>
    </row>
    <row r="33">
      <c r="A33" s="114"/>
      <c r="B33" s="115"/>
      <c r="C33" s="116">
        <v>1.0</v>
      </c>
      <c r="D33" s="117">
        <f t="shared" si="8"/>
        <v>1.45</v>
      </c>
      <c r="E33" s="162" t="s">
        <v>117</v>
      </c>
      <c r="F33" s="118">
        <v>1.0</v>
      </c>
      <c r="G33" s="119">
        <f>D33*F33*O8</f>
        <v>4296.1325</v>
      </c>
    </row>
    <row r="34">
      <c r="A34" s="114"/>
      <c r="B34" s="122" t="s">
        <v>126</v>
      </c>
      <c r="C34" s="123">
        <v>2.0</v>
      </c>
      <c r="D34" s="124">
        <f t="shared" si="8"/>
        <v>2.9</v>
      </c>
      <c r="E34" s="125" t="s">
        <v>49</v>
      </c>
      <c r="F34" s="126">
        <v>1.0</v>
      </c>
      <c r="G34" s="127">
        <f t="shared" ref="G34:G36" si="10">D34*F34*VLOOKUP(E34,$J$2:$O$6,5)</f>
        <v>773.3333333</v>
      </c>
    </row>
    <row r="35">
      <c r="A35" s="114"/>
      <c r="B35" s="122"/>
      <c r="C35" s="123">
        <v>3.0</v>
      </c>
      <c r="D35" s="124">
        <f t="shared" si="8"/>
        <v>4.35</v>
      </c>
      <c r="E35" s="125" t="s">
        <v>13</v>
      </c>
      <c r="F35" s="126">
        <v>1.0</v>
      </c>
      <c r="G35" s="127">
        <f t="shared" si="10"/>
        <v>1160</v>
      </c>
    </row>
    <row r="36">
      <c r="A36" s="114"/>
      <c r="B36" s="122"/>
      <c r="C36" s="123">
        <v>2.0</v>
      </c>
      <c r="D36" s="124">
        <f t="shared" si="8"/>
        <v>2.9</v>
      </c>
      <c r="E36" s="125" t="s">
        <v>51</v>
      </c>
      <c r="F36" s="126">
        <v>1.0</v>
      </c>
      <c r="G36" s="127">
        <f t="shared" si="10"/>
        <v>1691.666667</v>
      </c>
    </row>
    <row r="37">
      <c r="A37" s="133"/>
      <c r="B37" s="163"/>
      <c r="C37" s="164">
        <v>2.0</v>
      </c>
      <c r="D37" s="165">
        <f t="shared" si="8"/>
        <v>2.9</v>
      </c>
      <c r="E37" s="166" t="s">
        <v>117</v>
      </c>
      <c r="F37" s="167">
        <v>1.0</v>
      </c>
      <c r="G37" s="168">
        <f>D37*O8</f>
        <v>8592.265</v>
      </c>
    </row>
    <row r="38">
      <c r="A38" s="74"/>
      <c r="B38" s="30"/>
      <c r="C38" s="102"/>
      <c r="D38" s="140"/>
      <c r="F38" s="102"/>
      <c r="G38" s="31">
        <f>SUM(G2:G37)</f>
        <v>46655.78</v>
      </c>
    </row>
    <row r="39">
      <c r="B39" s="34"/>
      <c r="C39" s="102"/>
      <c r="D39" s="140"/>
      <c r="F39" s="102"/>
      <c r="G39" s="31"/>
    </row>
    <row r="40">
      <c r="A40" s="2"/>
      <c r="B40" s="32" t="s">
        <v>41</v>
      </c>
      <c r="C40" s="169">
        <f>SUM(C5:C39)</f>
        <v>56</v>
      </c>
      <c r="D40" s="102">
        <f>C40*1.45</f>
        <v>81.2</v>
      </c>
      <c r="F40" s="141">
        <v>1.0</v>
      </c>
      <c r="G40" s="31">
        <f>D40*F40*O7</f>
        <v>152250</v>
      </c>
    </row>
    <row r="41">
      <c r="B41" s="34"/>
      <c r="C41" s="102"/>
      <c r="D41" s="102"/>
      <c r="F41" s="102"/>
      <c r="G41" s="35"/>
    </row>
    <row r="42">
      <c r="A42" s="2"/>
      <c r="B42" s="32" t="s">
        <v>42</v>
      </c>
      <c r="C42" s="102"/>
      <c r="D42" s="102"/>
      <c r="F42" s="102"/>
      <c r="G42" s="31">
        <f>G38+G40</f>
        <v>198905.78</v>
      </c>
    </row>
    <row r="43">
      <c r="A43" s="2"/>
      <c r="B43" s="32" t="s">
        <v>43</v>
      </c>
      <c r="C43" s="102"/>
      <c r="D43" s="102"/>
      <c r="F43" s="102"/>
      <c r="G43" s="31">
        <f>G42*0.16</f>
        <v>31824.9248</v>
      </c>
    </row>
    <row r="44">
      <c r="A44" s="2"/>
      <c r="B44" s="37" t="s">
        <v>44</v>
      </c>
      <c r="C44" s="170"/>
      <c r="D44" s="170"/>
      <c r="E44" s="38"/>
      <c r="F44" s="170"/>
      <c r="G44" s="171">
        <f>SUM(G42:G43)</f>
        <v>230730.7048</v>
      </c>
    </row>
    <row r="45">
      <c r="C45" s="102"/>
      <c r="D45" s="102"/>
      <c r="F45" s="102"/>
    </row>
    <row r="46">
      <c r="C46" s="102"/>
      <c r="D46" s="102"/>
      <c r="F46" s="102"/>
    </row>
    <row r="47">
      <c r="C47" s="102"/>
      <c r="D47" s="102"/>
      <c r="F47" s="102"/>
    </row>
    <row r="48">
      <c r="C48" s="102"/>
      <c r="D48" s="102"/>
      <c r="F48" s="102"/>
    </row>
    <row r="49">
      <c r="C49" s="102"/>
      <c r="D49" s="102"/>
      <c r="F49" s="102"/>
    </row>
    <row r="50">
      <c r="C50" s="102"/>
      <c r="D50" s="102"/>
      <c r="F50" s="102"/>
    </row>
    <row r="51">
      <c r="C51" s="102"/>
      <c r="D51" s="102"/>
      <c r="F51" s="102"/>
    </row>
    <row r="52">
      <c r="C52" s="102"/>
      <c r="D52" s="102"/>
      <c r="F52" s="102"/>
    </row>
    <row r="53">
      <c r="C53" s="102"/>
      <c r="D53" s="102"/>
      <c r="F53" s="102"/>
    </row>
    <row r="54">
      <c r="C54" s="102"/>
      <c r="D54" s="102"/>
      <c r="F54" s="102"/>
    </row>
    <row r="55">
      <c r="C55" s="102"/>
      <c r="D55" s="102"/>
      <c r="F55" s="102"/>
    </row>
    <row r="56">
      <c r="C56" s="102"/>
      <c r="D56" s="102"/>
      <c r="F56" s="102"/>
    </row>
    <row r="57">
      <c r="C57" s="102"/>
      <c r="D57" s="102"/>
      <c r="F57" s="102"/>
    </row>
    <row r="58">
      <c r="C58" s="102"/>
      <c r="D58" s="102"/>
      <c r="F58" s="102"/>
    </row>
    <row r="59">
      <c r="C59" s="102"/>
      <c r="D59" s="102"/>
      <c r="F59" s="102"/>
    </row>
    <row r="60">
      <c r="C60" s="102"/>
      <c r="D60" s="102"/>
      <c r="F60" s="102"/>
    </row>
    <row r="61">
      <c r="C61" s="102"/>
      <c r="D61" s="102"/>
      <c r="F61" s="102"/>
    </row>
    <row r="62">
      <c r="C62" s="102"/>
      <c r="D62" s="102"/>
      <c r="F62" s="102"/>
    </row>
    <row r="63">
      <c r="C63" s="102"/>
      <c r="D63" s="102"/>
      <c r="F63" s="102"/>
    </row>
    <row r="64">
      <c r="C64" s="102"/>
      <c r="D64" s="102"/>
      <c r="F64" s="102"/>
    </row>
    <row r="65">
      <c r="C65" s="102"/>
      <c r="D65" s="102"/>
      <c r="F65" s="102"/>
    </row>
    <row r="66">
      <c r="C66" s="102"/>
      <c r="D66" s="102"/>
      <c r="F66" s="102"/>
    </row>
    <row r="67">
      <c r="C67" s="102"/>
      <c r="D67" s="102"/>
      <c r="F67" s="102"/>
    </row>
    <row r="68">
      <c r="C68" s="102"/>
      <c r="D68" s="102"/>
      <c r="F68" s="102"/>
    </row>
    <row r="69">
      <c r="C69" s="102"/>
      <c r="D69" s="102"/>
      <c r="F69" s="102"/>
    </row>
    <row r="70">
      <c r="C70" s="102"/>
      <c r="D70" s="102"/>
      <c r="F70" s="102"/>
    </row>
    <row r="71">
      <c r="C71" s="102"/>
      <c r="D71" s="102"/>
      <c r="F71" s="102"/>
    </row>
    <row r="72">
      <c r="C72" s="102"/>
      <c r="D72" s="102"/>
      <c r="F72" s="102"/>
    </row>
    <row r="73">
      <c r="C73" s="102"/>
      <c r="D73" s="102"/>
      <c r="F73" s="102"/>
    </row>
    <row r="74">
      <c r="C74" s="102"/>
      <c r="D74" s="102"/>
      <c r="F74" s="102"/>
    </row>
    <row r="75">
      <c r="C75" s="102"/>
      <c r="D75" s="102"/>
      <c r="F75" s="102"/>
    </row>
    <row r="76">
      <c r="C76" s="102"/>
      <c r="D76" s="102"/>
      <c r="F76" s="102"/>
    </row>
    <row r="77">
      <c r="C77" s="102"/>
      <c r="D77" s="102"/>
      <c r="F77" s="102"/>
    </row>
    <row r="78">
      <c r="C78" s="102"/>
      <c r="D78" s="102"/>
      <c r="F78" s="102"/>
    </row>
    <row r="79">
      <c r="C79" s="102"/>
      <c r="D79" s="102"/>
      <c r="F79" s="102"/>
    </row>
    <row r="80">
      <c r="C80" s="102"/>
      <c r="D80" s="102"/>
      <c r="F80" s="102"/>
    </row>
    <row r="81">
      <c r="C81" s="102"/>
      <c r="D81" s="102"/>
      <c r="F81" s="102"/>
    </row>
    <row r="82">
      <c r="C82" s="102"/>
      <c r="D82" s="102"/>
      <c r="F82" s="102"/>
    </row>
    <row r="83">
      <c r="C83" s="102"/>
      <c r="D83" s="102"/>
      <c r="F83" s="102"/>
    </row>
    <row r="84">
      <c r="C84" s="102"/>
      <c r="D84" s="102"/>
      <c r="F84" s="102"/>
    </row>
    <row r="85">
      <c r="C85" s="102"/>
      <c r="D85" s="102"/>
      <c r="F85" s="102"/>
    </row>
    <row r="86">
      <c r="C86" s="102"/>
      <c r="D86" s="102"/>
      <c r="F86" s="102"/>
    </row>
    <row r="87">
      <c r="C87" s="102"/>
      <c r="D87" s="102"/>
      <c r="F87" s="102"/>
    </row>
    <row r="88">
      <c r="C88" s="102"/>
      <c r="D88" s="102"/>
      <c r="F88" s="102"/>
    </row>
    <row r="89">
      <c r="C89" s="102"/>
      <c r="D89" s="102"/>
      <c r="F89" s="102"/>
    </row>
    <row r="90">
      <c r="C90" s="102"/>
      <c r="D90" s="102"/>
      <c r="F90" s="102"/>
    </row>
    <row r="91">
      <c r="C91" s="102"/>
      <c r="D91" s="102"/>
      <c r="F91" s="102"/>
    </row>
    <row r="92">
      <c r="C92" s="102"/>
      <c r="D92" s="102"/>
      <c r="F92" s="102"/>
    </row>
    <row r="93">
      <c r="C93" s="102"/>
      <c r="D93" s="102"/>
      <c r="F93" s="102"/>
    </row>
    <row r="94">
      <c r="C94" s="102"/>
      <c r="D94" s="102"/>
      <c r="F94" s="102"/>
    </row>
    <row r="95">
      <c r="C95" s="102"/>
      <c r="D95" s="102"/>
      <c r="F95" s="102"/>
    </row>
    <row r="96">
      <c r="C96" s="102"/>
      <c r="D96" s="102"/>
      <c r="F96" s="102"/>
    </row>
    <row r="97">
      <c r="C97" s="102"/>
      <c r="D97" s="102"/>
      <c r="F97" s="102"/>
    </row>
    <row r="98">
      <c r="C98" s="102"/>
      <c r="D98" s="102"/>
      <c r="F98" s="102"/>
    </row>
    <row r="99">
      <c r="C99" s="102"/>
      <c r="D99" s="102"/>
      <c r="F99" s="102"/>
    </row>
    <row r="100">
      <c r="C100" s="102"/>
      <c r="D100" s="102"/>
      <c r="F100" s="102"/>
    </row>
    <row r="101">
      <c r="C101" s="102"/>
      <c r="D101" s="102"/>
      <c r="F101" s="102"/>
    </row>
    <row r="102">
      <c r="C102" s="102"/>
      <c r="D102" s="102"/>
      <c r="F102" s="102"/>
    </row>
    <row r="103">
      <c r="C103" s="102"/>
      <c r="D103" s="102"/>
      <c r="F103" s="102"/>
    </row>
    <row r="104">
      <c r="C104" s="102"/>
      <c r="D104" s="102"/>
      <c r="F104" s="102"/>
    </row>
    <row r="105">
      <c r="C105" s="102"/>
      <c r="D105" s="102"/>
      <c r="F105" s="102"/>
    </row>
    <row r="106">
      <c r="C106" s="102"/>
      <c r="D106" s="102"/>
      <c r="F106" s="102"/>
    </row>
    <row r="107">
      <c r="C107" s="102"/>
      <c r="D107" s="102"/>
      <c r="F107" s="102"/>
    </row>
    <row r="108">
      <c r="C108" s="102"/>
      <c r="D108" s="102"/>
      <c r="F108" s="102"/>
    </row>
    <row r="109">
      <c r="C109" s="102"/>
      <c r="D109" s="102"/>
      <c r="F109" s="102"/>
    </row>
    <row r="110">
      <c r="C110" s="102"/>
      <c r="D110" s="102"/>
      <c r="F110" s="102"/>
    </row>
    <row r="111">
      <c r="C111" s="102"/>
      <c r="D111" s="102"/>
      <c r="F111" s="102"/>
    </row>
    <row r="112">
      <c r="C112" s="102"/>
      <c r="D112" s="102"/>
      <c r="F112" s="102"/>
    </row>
    <row r="113">
      <c r="C113" s="102"/>
      <c r="D113" s="102"/>
      <c r="F113" s="102"/>
    </row>
    <row r="114">
      <c r="C114" s="102"/>
      <c r="D114" s="102"/>
      <c r="F114" s="102"/>
    </row>
    <row r="115">
      <c r="C115" s="102"/>
      <c r="D115" s="102"/>
      <c r="F115" s="102"/>
    </row>
    <row r="116">
      <c r="C116" s="102"/>
      <c r="D116" s="102"/>
      <c r="F116" s="102"/>
    </row>
    <row r="117">
      <c r="C117" s="102"/>
      <c r="D117" s="102"/>
      <c r="F117" s="102"/>
    </row>
    <row r="118">
      <c r="C118" s="102"/>
      <c r="D118" s="102"/>
      <c r="F118" s="102"/>
    </row>
    <row r="119">
      <c r="C119" s="102"/>
      <c r="D119" s="102"/>
      <c r="F119" s="102"/>
    </row>
    <row r="120">
      <c r="C120" s="102"/>
      <c r="D120" s="102"/>
      <c r="F120" s="102"/>
    </row>
    <row r="121">
      <c r="C121" s="102"/>
      <c r="D121" s="102"/>
      <c r="F121" s="102"/>
    </row>
    <row r="122">
      <c r="C122" s="102"/>
      <c r="D122" s="102"/>
      <c r="F122" s="102"/>
    </row>
    <row r="123">
      <c r="C123" s="102"/>
      <c r="D123" s="102"/>
      <c r="F123" s="102"/>
    </row>
    <row r="124">
      <c r="C124" s="102"/>
      <c r="D124" s="102"/>
      <c r="F124" s="102"/>
    </row>
    <row r="125">
      <c r="C125" s="102"/>
      <c r="D125" s="102"/>
      <c r="F125" s="102"/>
    </row>
    <row r="126">
      <c r="C126" s="102"/>
      <c r="D126" s="102"/>
      <c r="F126" s="102"/>
    </row>
    <row r="127">
      <c r="C127" s="102"/>
      <c r="D127" s="102"/>
      <c r="F127" s="102"/>
    </row>
    <row r="128">
      <c r="C128" s="102"/>
      <c r="D128" s="102"/>
      <c r="F128" s="102"/>
    </row>
    <row r="129">
      <c r="C129" s="102"/>
      <c r="D129" s="102"/>
      <c r="F129" s="102"/>
    </row>
    <row r="130">
      <c r="C130" s="102"/>
      <c r="D130" s="102"/>
      <c r="F130" s="102"/>
    </row>
    <row r="131">
      <c r="C131" s="102"/>
      <c r="D131" s="102"/>
      <c r="F131" s="102"/>
    </row>
    <row r="132">
      <c r="C132" s="102"/>
      <c r="D132" s="102"/>
      <c r="F132" s="102"/>
    </row>
    <row r="133">
      <c r="C133" s="102"/>
      <c r="D133" s="102"/>
      <c r="F133" s="102"/>
    </row>
    <row r="134">
      <c r="C134" s="102"/>
      <c r="D134" s="102"/>
      <c r="F134" s="102"/>
    </row>
    <row r="135">
      <c r="C135" s="102"/>
      <c r="D135" s="102"/>
      <c r="F135" s="102"/>
    </row>
    <row r="136">
      <c r="C136" s="102"/>
      <c r="D136" s="102"/>
      <c r="F136" s="102"/>
    </row>
    <row r="137">
      <c r="C137" s="102"/>
      <c r="D137" s="102"/>
      <c r="F137" s="102"/>
    </row>
    <row r="138">
      <c r="C138" s="102"/>
      <c r="D138" s="102"/>
      <c r="F138" s="102"/>
    </row>
    <row r="139">
      <c r="C139" s="102"/>
      <c r="D139" s="102"/>
      <c r="F139" s="102"/>
    </row>
    <row r="140">
      <c r="C140" s="102"/>
      <c r="D140" s="102"/>
      <c r="F140" s="102"/>
    </row>
    <row r="141">
      <c r="C141" s="102"/>
      <c r="D141" s="102"/>
      <c r="F141" s="102"/>
    </row>
    <row r="142">
      <c r="C142" s="102"/>
      <c r="D142" s="102"/>
      <c r="F142" s="102"/>
    </row>
    <row r="143">
      <c r="C143" s="102"/>
      <c r="D143" s="102"/>
      <c r="F143" s="102"/>
    </row>
    <row r="144">
      <c r="C144" s="102"/>
      <c r="D144" s="102"/>
      <c r="F144" s="102"/>
    </row>
    <row r="145">
      <c r="C145" s="102"/>
      <c r="D145" s="102"/>
      <c r="F145" s="102"/>
    </row>
    <row r="146">
      <c r="C146" s="102"/>
      <c r="D146" s="102"/>
      <c r="F146" s="102"/>
    </row>
    <row r="147">
      <c r="C147" s="102"/>
      <c r="D147" s="102"/>
      <c r="F147" s="102"/>
    </row>
    <row r="148">
      <c r="C148" s="102"/>
      <c r="D148" s="102"/>
      <c r="F148" s="102"/>
    </row>
    <row r="149">
      <c r="C149" s="102"/>
      <c r="D149" s="102"/>
      <c r="F149" s="102"/>
    </row>
    <row r="150">
      <c r="C150" s="102"/>
      <c r="D150" s="102"/>
      <c r="F150" s="102"/>
    </row>
    <row r="151">
      <c r="C151" s="102"/>
      <c r="D151" s="102"/>
      <c r="F151" s="102"/>
    </row>
    <row r="152">
      <c r="C152" s="102"/>
      <c r="D152" s="102"/>
      <c r="F152" s="102"/>
    </row>
    <row r="153">
      <c r="C153" s="102"/>
      <c r="D153" s="102"/>
      <c r="F153" s="102"/>
    </row>
    <row r="154">
      <c r="C154" s="102"/>
      <c r="D154" s="102"/>
      <c r="F154" s="102"/>
    </row>
    <row r="155">
      <c r="C155" s="102"/>
      <c r="D155" s="102"/>
      <c r="F155" s="102"/>
    </row>
    <row r="156">
      <c r="C156" s="102"/>
      <c r="D156" s="102"/>
      <c r="F156" s="102"/>
    </row>
    <row r="157">
      <c r="C157" s="102"/>
      <c r="D157" s="102"/>
      <c r="F157" s="102"/>
    </row>
    <row r="158">
      <c r="C158" s="102"/>
      <c r="D158" s="102"/>
      <c r="F158" s="102"/>
    </row>
    <row r="159">
      <c r="C159" s="102"/>
      <c r="D159" s="102"/>
      <c r="F159" s="102"/>
    </row>
    <row r="160">
      <c r="C160" s="102"/>
      <c r="D160" s="102"/>
      <c r="F160" s="102"/>
    </row>
    <row r="161">
      <c r="C161" s="102"/>
      <c r="D161" s="102"/>
      <c r="F161" s="102"/>
    </row>
    <row r="162">
      <c r="C162" s="102"/>
      <c r="D162" s="102"/>
      <c r="F162" s="102"/>
    </row>
    <row r="163">
      <c r="C163" s="102"/>
      <c r="D163" s="102"/>
      <c r="F163" s="102"/>
    </row>
    <row r="164">
      <c r="C164" s="102"/>
      <c r="D164" s="102"/>
      <c r="F164" s="102"/>
    </row>
    <row r="165">
      <c r="C165" s="102"/>
      <c r="D165" s="102"/>
      <c r="F165" s="102"/>
    </row>
    <row r="166">
      <c r="C166" s="102"/>
      <c r="D166" s="102"/>
      <c r="F166" s="102"/>
    </row>
    <row r="167">
      <c r="C167" s="102"/>
      <c r="D167" s="102"/>
      <c r="F167" s="102"/>
    </row>
    <row r="168">
      <c r="C168" s="102"/>
      <c r="D168" s="102"/>
      <c r="F168" s="102"/>
    </row>
    <row r="169">
      <c r="C169" s="102"/>
      <c r="D169" s="102"/>
      <c r="F169" s="102"/>
    </row>
    <row r="170">
      <c r="C170" s="102"/>
      <c r="D170" s="102"/>
      <c r="F170" s="102"/>
    </row>
    <row r="171">
      <c r="C171" s="102"/>
      <c r="D171" s="102"/>
      <c r="F171" s="102"/>
    </row>
    <row r="172">
      <c r="C172" s="102"/>
      <c r="D172" s="102"/>
      <c r="F172" s="102"/>
    </row>
    <row r="173">
      <c r="C173" s="102"/>
      <c r="D173" s="102"/>
      <c r="F173" s="102"/>
    </row>
    <row r="174">
      <c r="C174" s="102"/>
      <c r="D174" s="102"/>
      <c r="F174" s="102"/>
    </row>
    <row r="175">
      <c r="C175" s="102"/>
      <c r="D175" s="102"/>
      <c r="F175" s="102"/>
    </row>
    <row r="176">
      <c r="C176" s="102"/>
      <c r="D176" s="102"/>
      <c r="F176" s="102"/>
    </row>
    <row r="177">
      <c r="C177" s="102"/>
      <c r="D177" s="102"/>
      <c r="F177" s="102"/>
    </row>
    <row r="178">
      <c r="C178" s="102"/>
      <c r="D178" s="102"/>
      <c r="F178" s="102"/>
    </row>
    <row r="179">
      <c r="C179" s="102"/>
      <c r="D179" s="102"/>
      <c r="F179" s="102"/>
    </row>
    <row r="180">
      <c r="C180" s="102"/>
      <c r="D180" s="102"/>
      <c r="F180" s="102"/>
    </row>
    <row r="181">
      <c r="C181" s="102"/>
      <c r="D181" s="102"/>
      <c r="F181" s="102"/>
    </row>
    <row r="182">
      <c r="C182" s="102"/>
      <c r="D182" s="102"/>
      <c r="F182" s="102"/>
    </row>
    <row r="183">
      <c r="C183" s="102"/>
      <c r="D183" s="102"/>
      <c r="F183" s="102"/>
    </row>
    <row r="184">
      <c r="C184" s="102"/>
      <c r="D184" s="102"/>
      <c r="F184" s="102"/>
    </row>
    <row r="185">
      <c r="C185" s="102"/>
      <c r="D185" s="102"/>
      <c r="F185" s="102"/>
    </row>
    <row r="186">
      <c r="C186" s="102"/>
      <c r="D186" s="102"/>
      <c r="F186" s="102"/>
    </row>
    <row r="187">
      <c r="C187" s="102"/>
      <c r="D187" s="102"/>
      <c r="F187" s="102"/>
    </row>
    <row r="188">
      <c r="C188" s="102"/>
      <c r="D188" s="102"/>
      <c r="F188" s="102"/>
    </row>
    <row r="189">
      <c r="C189" s="102"/>
      <c r="D189" s="102"/>
      <c r="F189" s="102"/>
    </row>
    <row r="190">
      <c r="C190" s="102"/>
      <c r="D190" s="102"/>
      <c r="F190" s="102"/>
    </row>
    <row r="191">
      <c r="C191" s="102"/>
      <c r="D191" s="102"/>
      <c r="F191" s="102"/>
    </row>
    <row r="192">
      <c r="C192" s="102"/>
      <c r="D192" s="102"/>
      <c r="F192" s="102"/>
    </row>
    <row r="193">
      <c r="C193" s="102"/>
      <c r="D193" s="102"/>
      <c r="F193" s="102"/>
    </row>
    <row r="194">
      <c r="C194" s="102"/>
      <c r="D194" s="102"/>
      <c r="F194" s="102"/>
    </row>
    <row r="195">
      <c r="C195" s="102"/>
      <c r="D195" s="102"/>
      <c r="F195" s="102"/>
    </row>
    <row r="196">
      <c r="C196" s="102"/>
      <c r="D196" s="102"/>
      <c r="F196" s="102"/>
    </row>
    <row r="197">
      <c r="C197" s="102"/>
      <c r="D197" s="102"/>
      <c r="F197" s="102"/>
    </row>
    <row r="198">
      <c r="C198" s="102"/>
      <c r="D198" s="102"/>
      <c r="F198" s="102"/>
    </row>
    <row r="199">
      <c r="C199" s="102"/>
      <c r="D199" s="102"/>
      <c r="F199" s="102"/>
    </row>
    <row r="200">
      <c r="C200" s="102"/>
      <c r="D200" s="102"/>
      <c r="F200" s="102"/>
    </row>
    <row r="201">
      <c r="C201" s="102"/>
      <c r="D201" s="102"/>
      <c r="F201" s="102"/>
    </row>
    <row r="202">
      <c r="C202" s="102"/>
      <c r="D202" s="102"/>
      <c r="F202" s="102"/>
    </row>
    <row r="203">
      <c r="C203" s="102"/>
      <c r="D203" s="102"/>
      <c r="F203" s="102"/>
    </row>
    <row r="204">
      <c r="C204" s="102"/>
      <c r="D204" s="102"/>
      <c r="F204" s="102"/>
    </row>
    <row r="205">
      <c r="C205" s="102"/>
      <c r="D205" s="102"/>
      <c r="F205" s="102"/>
    </row>
    <row r="206">
      <c r="C206" s="102"/>
      <c r="D206" s="102"/>
      <c r="F206" s="102"/>
    </row>
    <row r="207">
      <c r="C207" s="102"/>
      <c r="D207" s="102"/>
      <c r="F207" s="102"/>
    </row>
    <row r="208">
      <c r="C208" s="102"/>
      <c r="D208" s="102"/>
      <c r="F208" s="102"/>
    </row>
    <row r="209">
      <c r="C209" s="102"/>
      <c r="D209" s="102"/>
      <c r="F209" s="102"/>
    </row>
    <row r="210">
      <c r="C210" s="102"/>
      <c r="D210" s="102"/>
      <c r="F210" s="102"/>
    </row>
    <row r="211">
      <c r="C211" s="102"/>
      <c r="D211" s="102"/>
      <c r="F211" s="102"/>
    </row>
    <row r="212">
      <c r="C212" s="102"/>
      <c r="D212" s="102"/>
      <c r="F212" s="102"/>
    </row>
    <row r="213">
      <c r="C213" s="102"/>
      <c r="D213" s="102"/>
      <c r="F213" s="102"/>
    </row>
    <row r="214">
      <c r="C214" s="102"/>
      <c r="D214" s="102"/>
      <c r="F214" s="102"/>
    </row>
    <row r="215">
      <c r="C215" s="102"/>
      <c r="D215" s="102"/>
      <c r="F215" s="102"/>
    </row>
    <row r="216">
      <c r="C216" s="102"/>
      <c r="D216" s="102"/>
      <c r="F216" s="102"/>
    </row>
    <row r="217">
      <c r="C217" s="102"/>
      <c r="D217" s="102"/>
      <c r="F217" s="102"/>
    </row>
    <row r="218">
      <c r="C218" s="102"/>
      <c r="D218" s="102"/>
      <c r="F218" s="102"/>
    </row>
    <row r="219">
      <c r="C219" s="102"/>
      <c r="D219" s="102"/>
      <c r="F219" s="102"/>
    </row>
    <row r="220">
      <c r="C220" s="102"/>
      <c r="D220" s="102"/>
      <c r="F220" s="102"/>
    </row>
    <row r="221">
      <c r="C221" s="102"/>
      <c r="D221" s="102"/>
      <c r="F221" s="102"/>
    </row>
    <row r="222">
      <c r="C222" s="102"/>
      <c r="D222" s="102"/>
      <c r="F222" s="102"/>
    </row>
    <row r="223">
      <c r="C223" s="102"/>
      <c r="D223" s="102"/>
      <c r="F223" s="102"/>
    </row>
    <row r="224">
      <c r="C224" s="102"/>
      <c r="D224" s="102"/>
      <c r="F224" s="102"/>
    </row>
    <row r="225">
      <c r="C225" s="102"/>
      <c r="D225" s="102"/>
      <c r="F225" s="102"/>
    </row>
    <row r="226">
      <c r="C226" s="102"/>
      <c r="D226" s="102"/>
      <c r="F226" s="102"/>
    </row>
    <row r="227">
      <c r="C227" s="102"/>
      <c r="D227" s="102"/>
      <c r="F227" s="102"/>
    </row>
    <row r="228">
      <c r="C228" s="102"/>
      <c r="D228" s="102"/>
      <c r="F228" s="102"/>
    </row>
    <row r="229">
      <c r="C229" s="102"/>
      <c r="D229" s="102"/>
      <c r="F229" s="102"/>
    </row>
    <row r="230">
      <c r="C230" s="102"/>
      <c r="D230" s="102"/>
      <c r="F230" s="102"/>
    </row>
    <row r="231">
      <c r="C231" s="102"/>
      <c r="D231" s="102"/>
      <c r="F231" s="102"/>
    </row>
    <row r="232">
      <c r="C232" s="102"/>
      <c r="D232" s="102"/>
      <c r="F232" s="102"/>
    </row>
    <row r="233">
      <c r="C233" s="102"/>
      <c r="D233" s="102"/>
      <c r="F233" s="102"/>
    </row>
    <row r="234">
      <c r="C234" s="102"/>
      <c r="D234" s="102"/>
      <c r="F234" s="102"/>
    </row>
    <row r="235">
      <c r="C235" s="102"/>
      <c r="D235" s="102"/>
      <c r="F235" s="102"/>
    </row>
    <row r="236">
      <c r="C236" s="102"/>
      <c r="D236" s="102"/>
      <c r="F236" s="102"/>
    </row>
    <row r="237">
      <c r="C237" s="102"/>
      <c r="D237" s="102"/>
      <c r="F237" s="102"/>
    </row>
    <row r="238">
      <c r="C238" s="102"/>
      <c r="D238" s="102"/>
      <c r="F238" s="102"/>
    </row>
    <row r="239">
      <c r="C239" s="102"/>
      <c r="D239" s="102"/>
      <c r="F239" s="102"/>
    </row>
    <row r="240">
      <c r="C240" s="102"/>
      <c r="D240" s="102"/>
      <c r="F240" s="102"/>
    </row>
    <row r="241">
      <c r="C241" s="102"/>
      <c r="D241" s="102"/>
      <c r="F241" s="102"/>
    </row>
    <row r="242">
      <c r="C242" s="102"/>
      <c r="D242" s="102"/>
      <c r="F242" s="102"/>
    </row>
    <row r="243">
      <c r="C243" s="102"/>
      <c r="D243" s="102"/>
      <c r="F243" s="102"/>
    </row>
    <row r="244">
      <c r="C244" s="102"/>
      <c r="D244" s="102"/>
      <c r="F244" s="102"/>
    </row>
    <row r="245">
      <c r="C245" s="102"/>
      <c r="D245" s="102"/>
      <c r="F245" s="102"/>
    </row>
    <row r="246">
      <c r="C246" s="102"/>
      <c r="D246" s="102"/>
      <c r="F246" s="102"/>
    </row>
    <row r="247">
      <c r="C247" s="102"/>
      <c r="D247" s="102"/>
      <c r="F247" s="102"/>
    </row>
    <row r="248">
      <c r="C248" s="102"/>
      <c r="D248" s="102"/>
      <c r="F248" s="102"/>
    </row>
    <row r="249">
      <c r="C249" s="102"/>
      <c r="D249" s="102"/>
      <c r="F249" s="102"/>
    </row>
    <row r="250">
      <c r="C250" s="102"/>
      <c r="D250" s="102"/>
      <c r="F250" s="102"/>
    </row>
    <row r="251">
      <c r="C251" s="102"/>
      <c r="D251" s="102"/>
      <c r="F251" s="102"/>
    </row>
    <row r="252">
      <c r="C252" s="102"/>
      <c r="D252" s="102"/>
      <c r="F252" s="102"/>
    </row>
    <row r="253">
      <c r="C253" s="102"/>
      <c r="D253" s="102"/>
      <c r="F253" s="102"/>
    </row>
    <row r="254">
      <c r="C254" s="102"/>
      <c r="D254" s="102"/>
      <c r="F254" s="102"/>
    </row>
    <row r="255">
      <c r="C255" s="102"/>
      <c r="D255" s="102"/>
      <c r="F255" s="102"/>
    </row>
    <row r="256">
      <c r="C256" s="102"/>
      <c r="D256" s="102"/>
      <c r="F256" s="102"/>
    </row>
    <row r="257">
      <c r="C257" s="102"/>
      <c r="D257" s="102"/>
      <c r="F257" s="102"/>
    </row>
    <row r="258">
      <c r="C258" s="102"/>
      <c r="D258" s="102"/>
      <c r="F258" s="102"/>
    </row>
    <row r="259">
      <c r="C259" s="102"/>
      <c r="D259" s="102"/>
      <c r="F259" s="102"/>
    </row>
    <row r="260">
      <c r="C260" s="102"/>
      <c r="D260" s="102"/>
      <c r="F260" s="102"/>
    </row>
    <row r="261">
      <c r="C261" s="102"/>
      <c r="D261" s="102"/>
      <c r="F261" s="102"/>
    </row>
    <row r="262">
      <c r="C262" s="102"/>
      <c r="D262" s="102"/>
      <c r="F262" s="102"/>
    </row>
    <row r="263">
      <c r="C263" s="102"/>
      <c r="D263" s="102"/>
      <c r="F263" s="102"/>
    </row>
    <row r="264">
      <c r="C264" s="102"/>
      <c r="D264" s="102"/>
      <c r="F264" s="102"/>
    </row>
    <row r="265">
      <c r="C265" s="102"/>
      <c r="D265" s="102"/>
      <c r="F265" s="102"/>
    </row>
    <row r="266">
      <c r="C266" s="102"/>
      <c r="D266" s="102"/>
      <c r="F266" s="102"/>
    </row>
    <row r="267">
      <c r="C267" s="102"/>
      <c r="D267" s="102"/>
      <c r="F267" s="102"/>
    </row>
    <row r="268">
      <c r="C268" s="102"/>
      <c r="D268" s="102"/>
      <c r="F268" s="102"/>
    </row>
    <row r="269">
      <c r="C269" s="102"/>
      <c r="D269" s="102"/>
      <c r="F269" s="102"/>
    </row>
    <row r="270">
      <c r="C270" s="102"/>
      <c r="D270" s="102"/>
      <c r="F270" s="102"/>
    </row>
    <row r="271">
      <c r="C271" s="102"/>
      <c r="D271" s="102"/>
      <c r="F271" s="102"/>
    </row>
    <row r="272">
      <c r="C272" s="102"/>
      <c r="D272" s="102"/>
      <c r="F272" s="102"/>
    </row>
    <row r="273">
      <c r="C273" s="102"/>
      <c r="D273" s="102"/>
      <c r="F273" s="102"/>
    </row>
    <row r="274">
      <c r="C274" s="102"/>
      <c r="D274" s="102"/>
      <c r="F274" s="102"/>
    </row>
    <row r="275">
      <c r="C275" s="102"/>
      <c r="D275" s="102"/>
      <c r="F275" s="102"/>
    </row>
    <row r="276">
      <c r="C276" s="102"/>
      <c r="D276" s="102"/>
      <c r="F276" s="102"/>
    </row>
    <row r="277">
      <c r="C277" s="102"/>
      <c r="D277" s="102"/>
      <c r="F277" s="102"/>
    </row>
    <row r="278">
      <c r="C278" s="102"/>
      <c r="D278" s="102"/>
      <c r="F278" s="102"/>
    </row>
    <row r="279">
      <c r="C279" s="102"/>
      <c r="D279" s="102"/>
      <c r="F279" s="102"/>
    </row>
    <row r="280">
      <c r="C280" s="102"/>
      <c r="D280" s="102"/>
      <c r="F280" s="102"/>
    </row>
    <row r="281">
      <c r="C281" s="102"/>
      <c r="D281" s="102"/>
      <c r="F281" s="102"/>
    </row>
    <row r="282">
      <c r="C282" s="102"/>
      <c r="D282" s="102"/>
      <c r="F282" s="102"/>
    </row>
    <row r="283">
      <c r="C283" s="102"/>
      <c r="D283" s="102"/>
      <c r="F283" s="102"/>
    </row>
    <row r="284">
      <c r="C284" s="102"/>
      <c r="D284" s="102"/>
      <c r="F284" s="102"/>
    </row>
    <row r="285">
      <c r="C285" s="102"/>
      <c r="D285" s="102"/>
      <c r="F285" s="102"/>
    </row>
    <row r="286">
      <c r="C286" s="102"/>
      <c r="D286" s="102"/>
      <c r="F286" s="102"/>
    </row>
    <row r="287">
      <c r="C287" s="102"/>
      <c r="D287" s="102"/>
      <c r="F287" s="102"/>
    </row>
    <row r="288">
      <c r="C288" s="102"/>
      <c r="D288" s="102"/>
      <c r="F288" s="102"/>
    </row>
    <row r="289">
      <c r="C289" s="102"/>
      <c r="D289" s="102"/>
      <c r="F289" s="102"/>
    </row>
    <row r="290">
      <c r="C290" s="102"/>
      <c r="D290" s="102"/>
      <c r="F290" s="102"/>
    </row>
    <row r="291">
      <c r="C291" s="102"/>
      <c r="D291" s="102"/>
      <c r="F291" s="102"/>
    </row>
    <row r="292">
      <c r="C292" s="102"/>
      <c r="D292" s="102"/>
      <c r="F292" s="102"/>
    </row>
    <row r="293">
      <c r="C293" s="102"/>
      <c r="D293" s="102"/>
      <c r="F293" s="102"/>
    </row>
    <row r="294">
      <c r="C294" s="102"/>
      <c r="D294" s="102"/>
      <c r="F294" s="102"/>
    </row>
    <row r="295">
      <c r="C295" s="102"/>
      <c r="D295" s="102"/>
      <c r="F295" s="102"/>
    </row>
    <row r="296">
      <c r="C296" s="102"/>
      <c r="D296" s="102"/>
      <c r="F296" s="102"/>
    </row>
    <row r="297">
      <c r="C297" s="102"/>
      <c r="D297" s="102"/>
      <c r="F297" s="102"/>
    </row>
    <row r="298">
      <c r="C298" s="102"/>
      <c r="D298" s="102"/>
      <c r="F298" s="102"/>
    </row>
    <row r="299">
      <c r="C299" s="102"/>
      <c r="D299" s="102"/>
      <c r="F299" s="102"/>
    </row>
    <row r="300">
      <c r="C300" s="102"/>
      <c r="D300" s="102"/>
      <c r="F300" s="102"/>
    </row>
    <row r="301">
      <c r="C301" s="102"/>
      <c r="D301" s="102"/>
      <c r="F301" s="102"/>
    </row>
    <row r="302">
      <c r="C302" s="102"/>
      <c r="D302" s="102"/>
      <c r="F302" s="102"/>
    </row>
    <row r="303">
      <c r="C303" s="102"/>
      <c r="D303" s="102"/>
      <c r="F303" s="102"/>
    </row>
    <row r="304">
      <c r="C304" s="102"/>
      <c r="D304" s="102"/>
      <c r="F304" s="102"/>
    </row>
    <row r="305">
      <c r="C305" s="102"/>
      <c r="D305" s="102"/>
      <c r="F305" s="102"/>
    </row>
    <row r="306">
      <c r="C306" s="102"/>
      <c r="D306" s="102"/>
      <c r="F306" s="102"/>
    </row>
    <row r="307">
      <c r="C307" s="102"/>
      <c r="D307" s="102"/>
      <c r="F307" s="102"/>
    </row>
    <row r="308">
      <c r="C308" s="102"/>
      <c r="D308" s="102"/>
      <c r="F308" s="102"/>
    </row>
    <row r="309">
      <c r="C309" s="102"/>
      <c r="D309" s="102"/>
      <c r="F309" s="102"/>
    </row>
    <row r="310">
      <c r="C310" s="102"/>
      <c r="D310" s="102"/>
      <c r="F310" s="102"/>
    </row>
    <row r="311">
      <c r="C311" s="102"/>
      <c r="D311" s="102"/>
      <c r="F311" s="102"/>
    </row>
    <row r="312">
      <c r="C312" s="102"/>
      <c r="D312" s="102"/>
      <c r="F312" s="102"/>
    </row>
    <row r="313">
      <c r="C313" s="102"/>
      <c r="D313" s="102"/>
      <c r="F313" s="102"/>
    </row>
    <row r="314">
      <c r="C314" s="102"/>
      <c r="D314" s="102"/>
      <c r="F314" s="102"/>
    </row>
    <row r="315">
      <c r="C315" s="102"/>
      <c r="D315" s="102"/>
      <c r="F315" s="102"/>
    </row>
    <row r="316">
      <c r="C316" s="102"/>
      <c r="D316" s="102"/>
      <c r="F316" s="102"/>
    </row>
    <row r="317">
      <c r="C317" s="102"/>
      <c r="D317" s="102"/>
      <c r="F317" s="102"/>
    </row>
    <row r="318">
      <c r="C318" s="102"/>
      <c r="D318" s="102"/>
      <c r="F318" s="102"/>
    </row>
    <row r="319">
      <c r="C319" s="102"/>
      <c r="D319" s="102"/>
      <c r="F319" s="102"/>
    </row>
    <row r="320">
      <c r="C320" s="102"/>
      <c r="D320" s="102"/>
      <c r="F320" s="102"/>
    </row>
    <row r="321">
      <c r="C321" s="102"/>
      <c r="D321" s="102"/>
      <c r="F321" s="102"/>
    </row>
    <row r="322">
      <c r="C322" s="102"/>
      <c r="D322" s="102"/>
      <c r="F322" s="102"/>
    </row>
    <row r="323">
      <c r="C323" s="102"/>
      <c r="D323" s="102"/>
      <c r="F323" s="102"/>
    </row>
    <row r="324">
      <c r="C324" s="102"/>
      <c r="D324" s="102"/>
      <c r="F324" s="102"/>
    </row>
    <row r="325">
      <c r="C325" s="102"/>
      <c r="D325" s="102"/>
      <c r="F325" s="102"/>
    </row>
    <row r="326">
      <c r="C326" s="102"/>
      <c r="D326" s="102"/>
      <c r="F326" s="102"/>
    </row>
    <row r="327">
      <c r="C327" s="102"/>
      <c r="D327" s="102"/>
      <c r="F327" s="102"/>
    </row>
    <row r="328">
      <c r="C328" s="102"/>
      <c r="D328" s="102"/>
      <c r="F328" s="102"/>
    </row>
    <row r="329">
      <c r="C329" s="102"/>
      <c r="D329" s="102"/>
      <c r="F329" s="102"/>
    </row>
    <row r="330">
      <c r="C330" s="102"/>
      <c r="D330" s="102"/>
      <c r="F330" s="102"/>
    </row>
    <row r="331">
      <c r="C331" s="102"/>
      <c r="D331" s="102"/>
      <c r="F331" s="102"/>
    </row>
    <row r="332">
      <c r="C332" s="102"/>
      <c r="D332" s="102"/>
      <c r="F332" s="102"/>
    </row>
    <row r="333">
      <c r="C333" s="102"/>
      <c r="D333" s="102"/>
      <c r="F333" s="102"/>
    </row>
    <row r="334">
      <c r="C334" s="102"/>
      <c r="D334" s="102"/>
      <c r="F334" s="102"/>
    </row>
    <row r="335">
      <c r="C335" s="102"/>
      <c r="D335" s="102"/>
      <c r="F335" s="102"/>
    </row>
    <row r="336">
      <c r="C336" s="102"/>
      <c r="D336" s="102"/>
      <c r="F336" s="102"/>
    </row>
    <row r="337">
      <c r="C337" s="102"/>
      <c r="D337" s="102"/>
      <c r="F337" s="102"/>
    </row>
    <row r="338">
      <c r="C338" s="102"/>
      <c r="D338" s="102"/>
      <c r="F338" s="102"/>
    </row>
    <row r="339">
      <c r="C339" s="102"/>
      <c r="D339" s="102"/>
      <c r="F339" s="102"/>
    </row>
    <row r="340">
      <c r="C340" s="102"/>
      <c r="D340" s="102"/>
      <c r="F340" s="102"/>
    </row>
    <row r="341">
      <c r="C341" s="102"/>
      <c r="D341" s="102"/>
      <c r="F341" s="102"/>
    </row>
    <row r="342">
      <c r="C342" s="102"/>
      <c r="D342" s="102"/>
      <c r="F342" s="102"/>
    </row>
    <row r="343">
      <c r="C343" s="102"/>
      <c r="D343" s="102"/>
      <c r="F343" s="102"/>
    </row>
    <row r="344">
      <c r="C344" s="102"/>
      <c r="D344" s="102"/>
      <c r="F344" s="102"/>
    </row>
    <row r="345">
      <c r="C345" s="102"/>
      <c r="D345" s="102"/>
      <c r="F345" s="102"/>
    </row>
    <row r="346">
      <c r="C346" s="102"/>
      <c r="D346" s="102"/>
      <c r="F346" s="102"/>
    </row>
    <row r="347">
      <c r="C347" s="102"/>
      <c r="D347" s="102"/>
      <c r="F347" s="102"/>
    </row>
    <row r="348">
      <c r="C348" s="102"/>
      <c r="D348" s="102"/>
      <c r="F348" s="102"/>
    </row>
    <row r="349">
      <c r="C349" s="102"/>
      <c r="D349" s="102"/>
      <c r="F349" s="102"/>
    </row>
    <row r="350">
      <c r="C350" s="102"/>
      <c r="D350" s="102"/>
      <c r="F350" s="102"/>
    </row>
    <row r="351">
      <c r="C351" s="102"/>
      <c r="D351" s="102"/>
      <c r="F351" s="102"/>
    </row>
    <row r="352">
      <c r="C352" s="102"/>
      <c r="D352" s="102"/>
      <c r="F352" s="102"/>
    </row>
    <row r="353">
      <c r="C353" s="102"/>
      <c r="D353" s="102"/>
      <c r="F353" s="102"/>
    </row>
    <row r="354">
      <c r="C354" s="102"/>
      <c r="D354" s="102"/>
      <c r="F354" s="102"/>
    </row>
    <row r="355">
      <c r="C355" s="102"/>
      <c r="D355" s="102"/>
      <c r="F355" s="102"/>
    </row>
    <row r="356">
      <c r="C356" s="102"/>
      <c r="D356" s="102"/>
      <c r="F356" s="102"/>
    </row>
    <row r="357">
      <c r="C357" s="102"/>
      <c r="D357" s="102"/>
      <c r="F357" s="102"/>
    </row>
    <row r="358">
      <c r="C358" s="102"/>
      <c r="D358" s="102"/>
      <c r="F358" s="102"/>
    </row>
    <row r="359">
      <c r="C359" s="102"/>
      <c r="D359" s="102"/>
      <c r="F359" s="102"/>
    </row>
    <row r="360">
      <c r="C360" s="102"/>
      <c r="D360" s="102"/>
      <c r="F360" s="102"/>
    </row>
    <row r="361">
      <c r="C361" s="102"/>
      <c r="D361" s="102"/>
      <c r="F361" s="102"/>
    </row>
    <row r="362">
      <c r="C362" s="102"/>
      <c r="D362" s="102"/>
      <c r="F362" s="102"/>
    </row>
    <row r="363">
      <c r="C363" s="102"/>
      <c r="D363" s="102"/>
      <c r="F363" s="102"/>
    </row>
    <row r="364">
      <c r="C364" s="102"/>
      <c r="D364" s="102"/>
      <c r="F364" s="102"/>
    </row>
    <row r="365">
      <c r="C365" s="102"/>
      <c r="D365" s="102"/>
      <c r="F365" s="102"/>
    </row>
    <row r="366">
      <c r="C366" s="102"/>
      <c r="D366" s="102"/>
      <c r="F366" s="102"/>
    </row>
    <row r="367">
      <c r="C367" s="102"/>
      <c r="D367" s="102"/>
      <c r="F367" s="102"/>
    </row>
    <row r="368">
      <c r="C368" s="102"/>
      <c r="D368" s="102"/>
      <c r="F368" s="102"/>
    </row>
    <row r="369">
      <c r="C369" s="102"/>
      <c r="D369" s="102"/>
      <c r="F369" s="102"/>
    </row>
    <row r="370">
      <c r="C370" s="102"/>
      <c r="D370" s="102"/>
      <c r="F370" s="102"/>
    </row>
    <row r="371">
      <c r="C371" s="102"/>
      <c r="D371" s="102"/>
      <c r="F371" s="102"/>
    </row>
    <row r="372">
      <c r="C372" s="102"/>
      <c r="D372" s="102"/>
      <c r="F372" s="102"/>
    </row>
    <row r="373">
      <c r="C373" s="102"/>
      <c r="D373" s="102"/>
      <c r="F373" s="102"/>
    </row>
    <row r="374">
      <c r="C374" s="102"/>
      <c r="D374" s="102"/>
      <c r="F374" s="102"/>
    </row>
    <row r="375">
      <c r="C375" s="102"/>
      <c r="D375" s="102"/>
      <c r="F375" s="102"/>
    </row>
    <row r="376">
      <c r="C376" s="102"/>
      <c r="D376" s="102"/>
      <c r="F376" s="102"/>
    </row>
    <row r="377">
      <c r="C377" s="102"/>
      <c r="D377" s="102"/>
      <c r="F377" s="102"/>
    </row>
    <row r="378">
      <c r="C378" s="102"/>
      <c r="D378" s="102"/>
      <c r="F378" s="102"/>
    </row>
    <row r="379">
      <c r="C379" s="102"/>
      <c r="D379" s="102"/>
      <c r="F379" s="102"/>
    </row>
    <row r="380">
      <c r="C380" s="102"/>
      <c r="D380" s="102"/>
      <c r="F380" s="102"/>
    </row>
    <row r="381">
      <c r="C381" s="102"/>
      <c r="D381" s="102"/>
      <c r="F381" s="102"/>
    </row>
    <row r="382">
      <c r="C382" s="102"/>
      <c r="D382" s="102"/>
      <c r="F382" s="102"/>
    </row>
    <row r="383">
      <c r="C383" s="102"/>
      <c r="D383" s="102"/>
      <c r="F383" s="102"/>
    </row>
    <row r="384">
      <c r="C384" s="102"/>
      <c r="D384" s="102"/>
      <c r="F384" s="102"/>
    </row>
    <row r="385">
      <c r="C385" s="102"/>
      <c r="D385" s="102"/>
      <c r="F385" s="102"/>
    </row>
    <row r="386">
      <c r="C386" s="102"/>
      <c r="D386" s="102"/>
      <c r="F386" s="102"/>
    </row>
    <row r="387">
      <c r="C387" s="102"/>
      <c r="D387" s="102"/>
      <c r="F387" s="102"/>
    </row>
    <row r="388">
      <c r="C388" s="102"/>
      <c r="D388" s="102"/>
      <c r="F388" s="102"/>
    </row>
    <row r="389">
      <c r="C389" s="102"/>
      <c r="D389" s="102"/>
      <c r="F389" s="102"/>
    </row>
    <row r="390">
      <c r="C390" s="102"/>
      <c r="D390" s="102"/>
      <c r="F390" s="102"/>
    </row>
    <row r="391">
      <c r="C391" s="102"/>
      <c r="D391" s="102"/>
      <c r="F391" s="102"/>
    </row>
    <row r="392">
      <c r="C392" s="102"/>
      <c r="D392" s="102"/>
      <c r="F392" s="102"/>
    </row>
    <row r="393">
      <c r="C393" s="102"/>
      <c r="D393" s="102"/>
      <c r="F393" s="102"/>
    </row>
    <row r="394">
      <c r="C394" s="102"/>
      <c r="D394" s="102"/>
      <c r="F394" s="102"/>
    </row>
    <row r="395">
      <c r="C395" s="102"/>
      <c r="D395" s="102"/>
      <c r="F395" s="102"/>
    </row>
    <row r="396">
      <c r="C396" s="102"/>
      <c r="D396" s="102"/>
      <c r="F396" s="102"/>
    </row>
    <row r="397">
      <c r="C397" s="102"/>
      <c r="D397" s="102"/>
      <c r="F397" s="102"/>
    </row>
    <row r="398">
      <c r="C398" s="102"/>
      <c r="D398" s="102"/>
      <c r="F398" s="102"/>
    </row>
    <row r="399">
      <c r="C399" s="102"/>
      <c r="D399" s="102"/>
      <c r="F399" s="102"/>
    </row>
    <row r="400">
      <c r="C400" s="102"/>
      <c r="D400" s="102"/>
      <c r="F400" s="102"/>
    </row>
    <row r="401">
      <c r="C401" s="102"/>
      <c r="D401" s="102"/>
      <c r="F401" s="102"/>
    </row>
    <row r="402">
      <c r="C402" s="102"/>
      <c r="D402" s="102"/>
      <c r="F402" s="102"/>
    </row>
    <row r="403">
      <c r="C403" s="102"/>
      <c r="D403" s="102"/>
      <c r="F403" s="102"/>
    </row>
    <row r="404">
      <c r="C404" s="102"/>
      <c r="D404" s="102"/>
      <c r="F404" s="102"/>
    </row>
    <row r="405">
      <c r="C405" s="102"/>
      <c r="D405" s="102"/>
      <c r="F405" s="102"/>
    </row>
    <row r="406">
      <c r="C406" s="102"/>
      <c r="D406" s="102"/>
      <c r="F406" s="102"/>
    </row>
    <row r="407">
      <c r="C407" s="102"/>
      <c r="D407" s="102"/>
      <c r="F407" s="102"/>
    </row>
    <row r="408">
      <c r="C408" s="102"/>
      <c r="D408" s="102"/>
      <c r="F408" s="102"/>
    </row>
    <row r="409">
      <c r="C409" s="102"/>
      <c r="D409" s="102"/>
      <c r="F409" s="102"/>
    </row>
    <row r="410">
      <c r="C410" s="102"/>
      <c r="D410" s="102"/>
      <c r="F410" s="102"/>
    </row>
    <row r="411">
      <c r="C411" s="102"/>
      <c r="D411" s="102"/>
      <c r="F411" s="102"/>
    </row>
    <row r="412">
      <c r="C412" s="102"/>
      <c r="D412" s="102"/>
      <c r="F412" s="102"/>
    </row>
    <row r="413">
      <c r="C413" s="102"/>
      <c r="D413" s="102"/>
      <c r="F413" s="102"/>
    </row>
    <row r="414">
      <c r="C414" s="102"/>
      <c r="D414" s="102"/>
      <c r="F414" s="102"/>
    </row>
    <row r="415">
      <c r="C415" s="102"/>
      <c r="D415" s="102"/>
      <c r="F415" s="102"/>
    </row>
    <row r="416">
      <c r="C416" s="102"/>
      <c r="D416" s="102"/>
      <c r="F416" s="102"/>
    </row>
    <row r="417">
      <c r="C417" s="102"/>
      <c r="D417" s="102"/>
      <c r="F417" s="102"/>
    </row>
    <row r="418">
      <c r="C418" s="102"/>
      <c r="D418" s="102"/>
      <c r="F418" s="102"/>
    </row>
    <row r="419">
      <c r="C419" s="102"/>
      <c r="D419" s="102"/>
      <c r="F419" s="102"/>
    </row>
    <row r="420">
      <c r="C420" s="102"/>
      <c r="D420" s="102"/>
      <c r="F420" s="102"/>
    </row>
    <row r="421">
      <c r="C421" s="102"/>
      <c r="D421" s="102"/>
      <c r="F421" s="102"/>
    </row>
    <row r="422">
      <c r="C422" s="102"/>
      <c r="D422" s="102"/>
      <c r="F422" s="102"/>
    </row>
    <row r="423">
      <c r="C423" s="102"/>
      <c r="D423" s="102"/>
      <c r="F423" s="102"/>
    </row>
    <row r="424">
      <c r="C424" s="102"/>
      <c r="D424" s="102"/>
      <c r="F424" s="102"/>
    </row>
    <row r="425">
      <c r="C425" s="102"/>
      <c r="D425" s="102"/>
      <c r="F425" s="102"/>
    </row>
    <row r="426">
      <c r="C426" s="102"/>
      <c r="D426" s="102"/>
      <c r="F426" s="102"/>
    </row>
    <row r="427">
      <c r="C427" s="102"/>
      <c r="D427" s="102"/>
      <c r="F427" s="102"/>
    </row>
    <row r="428">
      <c r="C428" s="102"/>
      <c r="D428" s="102"/>
      <c r="F428" s="102"/>
    </row>
    <row r="429">
      <c r="C429" s="102"/>
      <c r="D429" s="102"/>
      <c r="F429" s="102"/>
    </row>
    <row r="430">
      <c r="C430" s="102"/>
      <c r="D430" s="102"/>
      <c r="F430" s="102"/>
    </row>
    <row r="431">
      <c r="C431" s="102"/>
      <c r="D431" s="102"/>
      <c r="F431" s="102"/>
    </row>
    <row r="432">
      <c r="C432" s="102"/>
      <c r="D432" s="102"/>
      <c r="F432" s="102"/>
    </row>
    <row r="433">
      <c r="C433" s="102"/>
      <c r="D433" s="102"/>
      <c r="F433" s="102"/>
    </row>
    <row r="434">
      <c r="C434" s="102"/>
      <c r="D434" s="102"/>
      <c r="F434" s="102"/>
    </row>
    <row r="435">
      <c r="C435" s="102"/>
      <c r="D435" s="102"/>
      <c r="F435" s="102"/>
    </row>
    <row r="436">
      <c r="C436" s="102"/>
      <c r="D436" s="102"/>
      <c r="F436" s="102"/>
    </row>
    <row r="437">
      <c r="C437" s="102"/>
      <c r="D437" s="102"/>
      <c r="F437" s="102"/>
    </row>
    <row r="438">
      <c r="C438" s="102"/>
      <c r="D438" s="102"/>
      <c r="F438" s="102"/>
    </row>
    <row r="439">
      <c r="C439" s="102"/>
      <c r="D439" s="102"/>
      <c r="F439" s="102"/>
    </row>
    <row r="440">
      <c r="C440" s="102"/>
      <c r="D440" s="102"/>
      <c r="F440" s="102"/>
    </row>
    <row r="441">
      <c r="C441" s="102"/>
      <c r="D441" s="102"/>
      <c r="F441" s="102"/>
    </row>
    <row r="442">
      <c r="C442" s="102"/>
      <c r="D442" s="102"/>
      <c r="F442" s="102"/>
    </row>
    <row r="443">
      <c r="C443" s="102"/>
      <c r="D443" s="102"/>
      <c r="F443" s="102"/>
    </row>
    <row r="444">
      <c r="C444" s="102"/>
      <c r="D444" s="102"/>
      <c r="F444" s="102"/>
    </row>
    <row r="445">
      <c r="C445" s="102"/>
      <c r="D445" s="102"/>
      <c r="F445" s="102"/>
    </row>
    <row r="446">
      <c r="C446" s="102"/>
      <c r="D446" s="102"/>
      <c r="F446" s="102"/>
    </row>
    <row r="447">
      <c r="C447" s="102"/>
      <c r="D447" s="102"/>
      <c r="F447" s="102"/>
    </row>
    <row r="448">
      <c r="C448" s="102"/>
      <c r="D448" s="102"/>
      <c r="F448" s="102"/>
    </row>
    <row r="449">
      <c r="C449" s="102"/>
      <c r="D449" s="102"/>
      <c r="F449" s="102"/>
    </row>
    <row r="450">
      <c r="C450" s="102"/>
      <c r="D450" s="102"/>
      <c r="F450" s="102"/>
    </row>
    <row r="451">
      <c r="C451" s="102"/>
      <c r="D451" s="102"/>
      <c r="F451" s="102"/>
    </row>
    <row r="452">
      <c r="C452" s="102"/>
      <c r="D452" s="102"/>
      <c r="F452" s="102"/>
    </row>
    <row r="453">
      <c r="C453" s="102"/>
      <c r="D453" s="102"/>
      <c r="F453" s="102"/>
    </row>
    <row r="454">
      <c r="C454" s="102"/>
      <c r="D454" s="102"/>
      <c r="F454" s="102"/>
    </row>
    <row r="455">
      <c r="C455" s="102"/>
      <c r="D455" s="102"/>
      <c r="F455" s="102"/>
    </row>
    <row r="456">
      <c r="C456" s="102"/>
      <c r="D456" s="102"/>
      <c r="F456" s="102"/>
    </row>
    <row r="457">
      <c r="C457" s="102"/>
      <c r="D457" s="102"/>
      <c r="F457" s="102"/>
    </row>
    <row r="458">
      <c r="C458" s="102"/>
      <c r="D458" s="102"/>
      <c r="F458" s="102"/>
    </row>
    <row r="459">
      <c r="C459" s="102"/>
      <c r="D459" s="102"/>
      <c r="F459" s="102"/>
    </row>
    <row r="460">
      <c r="C460" s="102"/>
      <c r="D460" s="102"/>
      <c r="F460" s="102"/>
    </row>
    <row r="461">
      <c r="C461" s="102"/>
      <c r="D461" s="102"/>
      <c r="F461" s="102"/>
    </row>
    <row r="462">
      <c r="C462" s="102"/>
      <c r="D462" s="102"/>
      <c r="F462" s="102"/>
    </row>
    <row r="463">
      <c r="C463" s="102"/>
      <c r="D463" s="102"/>
      <c r="F463" s="102"/>
    </row>
    <row r="464">
      <c r="C464" s="102"/>
      <c r="D464" s="102"/>
      <c r="F464" s="102"/>
    </row>
    <row r="465">
      <c r="C465" s="102"/>
      <c r="D465" s="102"/>
      <c r="F465" s="102"/>
    </row>
    <row r="466">
      <c r="C466" s="102"/>
      <c r="D466" s="102"/>
      <c r="F466" s="102"/>
    </row>
    <row r="467">
      <c r="C467" s="102"/>
      <c r="D467" s="102"/>
      <c r="F467" s="102"/>
    </row>
    <row r="468">
      <c r="C468" s="102"/>
      <c r="D468" s="102"/>
      <c r="F468" s="102"/>
    </row>
    <row r="469">
      <c r="C469" s="102"/>
      <c r="D469" s="102"/>
      <c r="F469" s="102"/>
    </row>
    <row r="470">
      <c r="C470" s="102"/>
      <c r="D470" s="102"/>
      <c r="F470" s="102"/>
    </row>
    <row r="471">
      <c r="C471" s="102"/>
      <c r="D471" s="102"/>
      <c r="F471" s="102"/>
    </row>
    <row r="472">
      <c r="C472" s="102"/>
      <c r="D472" s="102"/>
      <c r="F472" s="102"/>
    </row>
    <row r="473">
      <c r="C473" s="102"/>
      <c r="D473" s="102"/>
      <c r="F473" s="102"/>
    </row>
    <row r="474">
      <c r="C474" s="102"/>
      <c r="D474" s="102"/>
      <c r="F474" s="102"/>
    </row>
    <row r="475">
      <c r="C475" s="102"/>
      <c r="D475" s="102"/>
      <c r="F475" s="102"/>
    </row>
    <row r="476">
      <c r="C476" s="102"/>
      <c r="D476" s="102"/>
      <c r="F476" s="102"/>
    </row>
    <row r="477">
      <c r="C477" s="102"/>
      <c r="D477" s="102"/>
      <c r="F477" s="102"/>
    </row>
    <row r="478">
      <c r="C478" s="102"/>
      <c r="D478" s="102"/>
      <c r="F478" s="102"/>
    </row>
    <row r="479">
      <c r="C479" s="102"/>
      <c r="D479" s="102"/>
      <c r="F479" s="102"/>
    </row>
    <row r="480">
      <c r="C480" s="102"/>
      <c r="D480" s="102"/>
      <c r="F480" s="102"/>
    </row>
    <row r="481">
      <c r="C481" s="102"/>
      <c r="D481" s="102"/>
      <c r="F481" s="102"/>
    </row>
    <row r="482">
      <c r="C482" s="102"/>
      <c r="D482" s="102"/>
      <c r="F482" s="102"/>
    </row>
    <row r="483">
      <c r="C483" s="102"/>
      <c r="D483" s="102"/>
      <c r="F483" s="102"/>
    </row>
    <row r="484">
      <c r="C484" s="102"/>
      <c r="D484" s="102"/>
      <c r="F484" s="102"/>
    </row>
    <row r="485">
      <c r="C485" s="102"/>
      <c r="D485" s="102"/>
      <c r="F485" s="102"/>
    </row>
    <row r="486">
      <c r="C486" s="102"/>
      <c r="D486" s="102"/>
      <c r="F486" s="102"/>
    </row>
    <row r="487">
      <c r="C487" s="102"/>
      <c r="D487" s="102"/>
      <c r="F487" s="102"/>
    </row>
    <row r="488">
      <c r="C488" s="102"/>
      <c r="D488" s="102"/>
      <c r="F488" s="102"/>
    </row>
    <row r="489">
      <c r="C489" s="102"/>
      <c r="D489" s="102"/>
      <c r="F489" s="102"/>
    </row>
    <row r="490">
      <c r="C490" s="102"/>
      <c r="D490" s="102"/>
      <c r="F490" s="102"/>
    </row>
    <row r="491">
      <c r="C491" s="102"/>
      <c r="D491" s="102"/>
      <c r="F491" s="102"/>
    </row>
    <row r="492">
      <c r="C492" s="102"/>
      <c r="D492" s="102"/>
      <c r="F492" s="102"/>
    </row>
    <row r="493">
      <c r="C493" s="102"/>
      <c r="D493" s="102"/>
      <c r="F493" s="102"/>
    </row>
    <row r="494">
      <c r="C494" s="102"/>
      <c r="D494" s="102"/>
      <c r="F494" s="102"/>
    </row>
    <row r="495">
      <c r="C495" s="102"/>
      <c r="D495" s="102"/>
      <c r="F495" s="102"/>
    </row>
    <row r="496">
      <c r="C496" s="102"/>
      <c r="D496" s="102"/>
      <c r="F496" s="102"/>
    </row>
    <row r="497">
      <c r="C497" s="102"/>
      <c r="D497" s="102"/>
      <c r="F497" s="102"/>
    </row>
    <row r="498">
      <c r="C498" s="102"/>
      <c r="D498" s="102"/>
      <c r="F498" s="102"/>
    </row>
    <row r="499">
      <c r="C499" s="102"/>
      <c r="D499" s="102"/>
      <c r="F499" s="102"/>
    </row>
    <row r="500">
      <c r="C500" s="102"/>
      <c r="D500" s="102"/>
      <c r="F500" s="102"/>
    </row>
    <row r="501">
      <c r="C501" s="102"/>
      <c r="D501" s="102"/>
      <c r="F501" s="102"/>
    </row>
    <row r="502">
      <c r="C502" s="102"/>
      <c r="D502" s="102"/>
      <c r="F502" s="102"/>
    </row>
    <row r="503">
      <c r="C503" s="102"/>
      <c r="D503" s="102"/>
      <c r="F503" s="102"/>
    </row>
    <row r="504">
      <c r="C504" s="102"/>
      <c r="D504" s="102"/>
      <c r="F504" s="102"/>
    </row>
    <row r="505">
      <c r="C505" s="102"/>
      <c r="D505" s="102"/>
      <c r="F505" s="102"/>
    </row>
    <row r="506">
      <c r="C506" s="102"/>
      <c r="D506" s="102"/>
      <c r="F506" s="102"/>
    </row>
    <row r="507">
      <c r="C507" s="102"/>
      <c r="D507" s="102"/>
      <c r="F507" s="102"/>
    </row>
    <row r="508">
      <c r="C508" s="102"/>
      <c r="D508" s="102"/>
      <c r="F508" s="102"/>
    </row>
    <row r="509">
      <c r="C509" s="102"/>
      <c r="D509" s="102"/>
      <c r="F509" s="102"/>
    </row>
    <row r="510">
      <c r="C510" s="102"/>
      <c r="D510" s="102"/>
      <c r="F510" s="102"/>
    </row>
    <row r="511">
      <c r="C511" s="102"/>
      <c r="D511" s="102"/>
      <c r="F511" s="102"/>
    </row>
    <row r="512">
      <c r="C512" s="102"/>
      <c r="D512" s="102"/>
      <c r="F512" s="102"/>
    </row>
    <row r="513">
      <c r="C513" s="102"/>
      <c r="D513" s="102"/>
      <c r="F513" s="102"/>
    </row>
    <row r="514">
      <c r="C514" s="102"/>
      <c r="D514" s="102"/>
      <c r="F514" s="102"/>
    </row>
    <row r="515">
      <c r="C515" s="102"/>
      <c r="D515" s="102"/>
      <c r="F515" s="102"/>
    </row>
    <row r="516">
      <c r="C516" s="102"/>
      <c r="D516" s="102"/>
      <c r="F516" s="102"/>
    </row>
    <row r="517">
      <c r="C517" s="102"/>
      <c r="D517" s="102"/>
      <c r="F517" s="102"/>
    </row>
    <row r="518">
      <c r="C518" s="102"/>
      <c r="D518" s="102"/>
      <c r="F518" s="102"/>
    </row>
    <row r="519">
      <c r="C519" s="102"/>
      <c r="D519" s="102"/>
      <c r="F519" s="102"/>
    </row>
    <row r="520">
      <c r="C520" s="102"/>
      <c r="D520" s="102"/>
      <c r="F520" s="102"/>
    </row>
    <row r="521">
      <c r="C521" s="102"/>
      <c r="D521" s="102"/>
      <c r="F521" s="102"/>
    </row>
    <row r="522">
      <c r="C522" s="102"/>
      <c r="D522" s="102"/>
      <c r="F522" s="102"/>
    </row>
    <row r="523">
      <c r="C523" s="102"/>
      <c r="D523" s="102"/>
      <c r="F523" s="102"/>
    </row>
    <row r="524">
      <c r="C524" s="102"/>
      <c r="D524" s="102"/>
      <c r="F524" s="102"/>
    </row>
    <row r="525">
      <c r="C525" s="102"/>
      <c r="D525" s="102"/>
      <c r="F525" s="102"/>
    </row>
    <row r="526">
      <c r="C526" s="102"/>
      <c r="D526" s="102"/>
      <c r="F526" s="102"/>
    </row>
    <row r="527">
      <c r="C527" s="102"/>
      <c r="D527" s="102"/>
      <c r="F527" s="102"/>
    </row>
    <row r="528">
      <c r="C528" s="102"/>
      <c r="D528" s="102"/>
      <c r="F528" s="102"/>
    </row>
    <row r="529">
      <c r="C529" s="102"/>
      <c r="D529" s="102"/>
      <c r="F529" s="102"/>
    </row>
    <row r="530">
      <c r="C530" s="102"/>
      <c r="D530" s="102"/>
      <c r="F530" s="102"/>
    </row>
    <row r="531">
      <c r="C531" s="102"/>
      <c r="D531" s="102"/>
      <c r="F531" s="102"/>
    </row>
    <row r="532">
      <c r="C532" s="102"/>
      <c r="D532" s="102"/>
      <c r="F532" s="102"/>
    </row>
    <row r="533">
      <c r="C533" s="102"/>
      <c r="D533" s="102"/>
      <c r="F533" s="102"/>
    </row>
    <row r="534">
      <c r="C534" s="102"/>
      <c r="D534" s="102"/>
      <c r="F534" s="102"/>
    </row>
    <row r="535">
      <c r="C535" s="102"/>
      <c r="D535" s="102"/>
      <c r="F535" s="102"/>
    </row>
    <row r="536">
      <c r="C536" s="102"/>
      <c r="D536" s="102"/>
      <c r="F536" s="102"/>
    </row>
    <row r="537">
      <c r="C537" s="102"/>
      <c r="D537" s="102"/>
      <c r="F537" s="102"/>
    </row>
    <row r="538">
      <c r="C538" s="102"/>
      <c r="D538" s="102"/>
      <c r="F538" s="102"/>
    </row>
    <row r="539">
      <c r="C539" s="102"/>
      <c r="D539" s="102"/>
      <c r="F539" s="102"/>
    </row>
    <row r="540">
      <c r="C540" s="102"/>
      <c r="D540" s="102"/>
      <c r="F540" s="102"/>
    </row>
    <row r="541">
      <c r="C541" s="102"/>
      <c r="D541" s="102"/>
      <c r="F541" s="102"/>
    </row>
    <row r="542">
      <c r="C542" s="102"/>
      <c r="D542" s="102"/>
      <c r="F542" s="102"/>
    </row>
    <row r="543">
      <c r="C543" s="102"/>
      <c r="D543" s="102"/>
      <c r="F543" s="102"/>
    </row>
    <row r="544">
      <c r="C544" s="102"/>
      <c r="D544" s="102"/>
      <c r="F544" s="102"/>
    </row>
    <row r="545">
      <c r="C545" s="102"/>
      <c r="D545" s="102"/>
      <c r="F545" s="102"/>
    </row>
    <row r="546">
      <c r="C546" s="102"/>
      <c r="D546" s="102"/>
      <c r="F546" s="102"/>
    </row>
    <row r="547">
      <c r="C547" s="102"/>
      <c r="D547" s="102"/>
      <c r="F547" s="102"/>
    </row>
    <row r="548">
      <c r="C548" s="102"/>
      <c r="D548" s="102"/>
      <c r="F548" s="102"/>
    </row>
    <row r="549">
      <c r="C549" s="102"/>
      <c r="D549" s="102"/>
      <c r="F549" s="102"/>
    </row>
    <row r="550">
      <c r="C550" s="102"/>
      <c r="D550" s="102"/>
      <c r="F550" s="102"/>
    </row>
    <row r="551">
      <c r="C551" s="102"/>
      <c r="D551" s="102"/>
      <c r="F551" s="102"/>
    </row>
    <row r="552">
      <c r="C552" s="102"/>
      <c r="D552" s="102"/>
      <c r="F552" s="102"/>
    </row>
    <row r="553">
      <c r="C553" s="102"/>
      <c r="D553" s="102"/>
      <c r="F553" s="102"/>
    </row>
    <row r="554">
      <c r="C554" s="102"/>
      <c r="D554" s="102"/>
      <c r="F554" s="102"/>
    </row>
    <row r="555">
      <c r="C555" s="102"/>
      <c r="D555" s="102"/>
      <c r="F555" s="102"/>
    </row>
    <row r="556">
      <c r="C556" s="102"/>
      <c r="D556" s="102"/>
      <c r="F556" s="102"/>
    </row>
    <row r="557">
      <c r="C557" s="102"/>
      <c r="D557" s="102"/>
      <c r="F557" s="102"/>
    </row>
    <row r="558">
      <c r="C558" s="102"/>
      <c r="D558" s="102"/>
      <c r="F558" s="102"/>
    </row>
    <row r="559">
      <c r="C559" s="102"/>
      <c r="D559" s="102"/>
      <c r="F559" s="102"/>
    </row>
    <row r="560">
      <c r="C560" s="102"/>
      <c r="D560" s="102"/>
      <c r="F560" s="102"/>
    </row>
    <row r="561">
      <c r="C561" s="102"/>
      <c r="D561" s="102"/>
      <c r="F561" s="102"/>
    </row>
    <row r="562">
      <c r="C562" s="102"/>
      <c r="D562" s="102"/>
      <c r="F562" s="102"/>
    </row>
    <row r="563">
      <c r="C563" s="102"/>
      <c r="D563" s="102"/>
      <c r="F563" s="102"/>
    </row>
    <row r="564">
      <c r="C564" s="102"/>
      <c r="D564" s="102"/>
      <c r="F564" s="102"/>
    </row>
    <row r="565">
      <c r="C565" s="102"/>
      <c r="D565" s="102"/>
      <c r="F565" s="102"/>
    </row>
    <row r="566">
      <c r="C566" s="102"/>
      <c r="D566" s="102"/>
      <c r="F566" s="102"/>
    </row>
    <row r="567">
      <c r="C567" s="102"/>
      <c r="D567" s="102"/>
      <c r="F567" s="102"/>
    </row>
    <row r="568">
      <c r="C568" s="102"/>
      <c r="D568" s="102"/>
      <c r="F568" s="102"/>
    </row>
    <row r="569">
      <c r="C569" s="102"/>
      <c r="D569" s="102"/>
      <c r="F569" s="102"/>
    </row>
    <row r="570">
      <c r="C570" s="102"/>
      <c r="D570" s="102"/>
      <c r="F570" s="102"/>
    </row>
    <row r="571">
      <c r="C571" s="102"/>
      <c r="D571" s="102"/>
      <c r="F571" s="102"/>
    </row>
    <row r="572">
      <c r="C572" s="102"/>
      <c r="D572" s="102"/>
      <c r="F572" s="102"/>
    </row>
    <row r="573">
      <c r="C573" s="102"/>
      <c r="D573" s="102"/>
      <c r="F573" s="102"/>
    </row>
    <row r="574">
      <c r="C574" s="102"/>
      <c r="D574" s="102"/>
      <c r="F574" s="102"/>
    </row>
    <row r="575">
      <c r="C575" s="102"/>
      <c r="D575" s="102"/>
      <c r="F575" s="102"/>
    </row>
    <row r="576">
      <c r="C576" s="102"/>
      <c r="D576" s="102"/>
      <c r="F576" s="102"/>
    </row>
    <row r="577">
      <c r="C577" s="102"/>
      <c r="D577" s="102"/>
      <c r="F577" s="102"/>
    </row>
    <row r="578">
      <c r="C578" s="102"/>
      <c r="D578" s="102"/>
      <c r="F578" s="102"/>
    </row>
    <row r="579">
      <c r="C579" s="102"/>
      <c r="D579" s="102"/>
      <c r="F579" s="102"/>
    </row>
    <row r="580">
      <c r="C580" s="102"/>
      <c r="D580" s="102"/>
      <c r="F580" s="102"/>
    </row>
    <row r="581">
      <c r="C581" s="102"/>
      <c r="D581" s="102"/>
      <c r="F581" s="102"/>
    </row>
    <row r="582">
      <c r="C582" s="102"/>
      <c r="D582" s="102"/>
      <c r="F582" s="102"/>
    </row>
    <row r="583">
      <c r="C583" s="102"/>
      <c r="D583" s="102"/>
      <c r="F583" s="102"/>
    </row>
    <row r="584">
      <c r="C584" s="102"/>
      <c r="D584" s="102"/>
      <c r="F584" s="102"/>
    </row>
    <row r="585">
      <c r="C585" s="102"/>
      <c r="D585" s="102"/>
      <c r="F585" s="102"/>
    </row>
    <row r="586">
      <c r="C586" s="102"/>
      <c r="D586" s="102"/>
      <c r="F586" s="102"/>
    </row>
    <row r="587">
      <c r="C587" s="102"/>
      <c r="D587" s="102"/>
      <c r="F587" s="102"/>
    </row>
    <row r="588">
      <c r="C588" s="102"/>
      <c r="D588" s="102"/>
      <c r="F588" s="102"/>
    </row>
    <row r="589">
      <c r="C589" s="102"/>
      <c r="D589" s="102"/>
      <c r="F589" s="102"/>
    </row>
    <row r="590">
      <c r="C590" s="102"/>
      <c r="D590" s="102"/>
      <c r="F590" s="102"/>
    </row>
    <row r="591">
      <c r="C591" s="102"/>
      <c r="D591" s="102"/>
      <c r="F591" s="102"/>
    </row>
    <row r="592">
      <c r="C592" s="102"/>
      <c r="D592" s="102"/>
      <c r="F592" s="102"/>
    </row>
    <row r="593">
      <c r="C593" s="102"/>
      <c r="D593" s="102"/>
      <c r="F593" s="102"/>
    </row>
    <row r="594">
      <c r="C594" s="102"/>
      <c r="D594" s="102"/>
      <c r="F594" s="102"/>
    </row>
    <row r="595">
      <c r="C595" s="102"/>
      <c r="D595" s="102"/>
      <c r="F595" s="102"/>
    </row>
    <row r="596">
      <c r="C596" s="102"/>
      <c r="D596" s="102"/>
      <c r="F596" s="102"/>
    </row>
    <row r="597">
      <c r="C597" s="102"/>
      <c r="D597" s="102"/>
      <c r="F597" s="102"/>
    </row>
    <row r="598">
      <c r="C598" s="102"/>
      <c r="D598" s="102"/>
      <c r="F598" s="102"/>
    </row>
    <row r="599">
      <c r="C599" s="102"/>
      <c r="D599" s="102"/>
      <c r="F599" s="102"/>
    </row>
    <row r="600">
      <c r="C600" s="102"/>
      <c r="D600" s="102"/>
      <c r="F600" s="102"/>
    </row>
    <row r="601">
      <c r="C601" s="102"/>
      <c r="D601" s="102"/>
      <c r="F601" s="102"/>
    </row>
    <row r="602">
      <c r="C602" s="102"/>
      <c r="D602" s="102"/>
      <c r="F602" s="102"/>
    </row>
    <row r="603">
      <c r="C603" s="102"/>
      <c r="D603" s="102"/>
      <c r="F603" s="102"/>
    </row>
    <row r="604">
      <c r="C604" s="102"/>
      <c r="D604" s="102"/>
      <c r="F604" s="102"/>
    </row>
    <row r="605">
      <c r="C605" s="102"/>
      <c r="D605" s="102"/>
      <c r="F605" s="102"/>
    </row>
    <row r="606">
      <c r="C606" s="102"/>
      <c r="D606" s="102"/>
      <c r="F606" s="102"/>
    </row>
    <row r="607">
      <c r="C607" s="102"/>
      <c r="D607" s="102"/>
      <c r="F607" s="102"/>
    </row>
    <row r="608">
      <c r="C608" s="102"/>
      <c r="D608" s="102"/>
      <c r="F608" s="102"/>
    </row>
    <row r="609">
      <c r="C609" s="102"/>
      <c r="D609" s="102"/>
      <c r="F609" s="102"/>
    </row>
    <row r="610">
      <c r="C610" s="102"/>
      <c r="D610" s="102"/>
      <c r="F610" s="102"/>
    </row>
    <row r="611">
      <c r="C611" s="102"/>
      <c r="D611" s="102"/>
      <c r="F611" s="102"/>
    </row>
    <row r="612">
      <c r="C612" s="102"/>
      <c r="D612" s="102"/>
      <c r="F612" s="102"/>
    </row>
    <row r="613">
      <c r="C613" s="102"/>
      <c r="D613" s="102"/>
      <c r="F613" s="102"/>
    </row>
    <row r="614">
      <c r="C614" s="102"/>
      <c r="D614" s="102"/>
      <c r="F614" s="102"/>
    </row>
    <row r="615">
      <c r="C615" s="102"/>
      <c r="D615" s="102"/>
      <c r="F615" s="102"/>
    </row>
    <row r="616">
      <c r="C616" s="102"/>
      <c r="D616" s="102"/>
      <c r="F616" s="102"/>
    </row>
    <row r="617">
      <c r="C617" s="102"/>
      <c r="D617" s="102"/>
      <c r="F617" s="102"/>
    </row>
    <row r="618">
      <c r="C618" s="102"/>
      <c r="D618" s="102"/>
      <c r="F618" s="102"/>
    </row>
    <row r="619">
      <c r="C619" s="102"/>
      <c r="D619" s="102"/>
      <c r="F619" s="102"/>
    </row>
    <row r="620">
      <c r="C620" s="102"/>
      <c r="D620" s="102"/>
      <c r="F620" s="102"/>
    </row>
    <row r="621">
      <c r="C621" s="102"/>
      <c r="D621" s="102"/>
      <c r="F621" s="102"/>
    </row>
    <row r="622">
      <c r="C622" s="102"/>
      <c r="D622" s="102"/>
      <c r="F622" s="102"/>
    </row>
    <row r="623">
      <c r="C623" s="102"/>
      <c r="D623" s="102"/>
      <c r="F623" s="102"/>
    </row>
    <row r="624">
      <c r="C624" s="102"/>
      <c r="D624" s="102"/>
      <c r="F624" s="102"/>
    </row>
    <row r="625">
      <c r="C625" s="102"/>
      <c r="D625" s="102"/>
      <c r="F625" s="102"/>
    </row>
    <row r="626">
      <c r="C626" s="102"/>
      <c r="D626" s="102"/>
      <c r="F626" s="102"/>
    </row>
    <row r="627">
      <c r="C627" s="102"/>
      <c r="D627" s="102"/>
      <c r="F627" s="102"/>
    </row>
    <row r="628">
      <c r="C628" s="102"/>
      <c r="D628" s="102"/>
      <c r="F628" s="102"/>
    </row>
    <row r="629">
      <c r="C629" s="102"/>
      <c r="D629" s="102"/>
      <c r="F629" s="102"/>
    </row>
    <row r="630">
      <c r="C630" s="102"/>
      <c r="D630" s="102"/>
      <c r="F630" s="102"/>
    </row>
    <row r="631">
      <c r="C631" s="102"/>
      <c r="D631" s="102"/>
      <c r="F631" s="102"/>
    </row>
    <row r="632">
      <c r="C632" s="102"/>
      <c r="D632" s="102"/>
      <c r="F632" s="102"/>
    </row>
    <row r="633">
      <c r="C633" s="102"/>
      <c r="D633" s="102"/>
      <c r="F633" s="102"/>
    </row>
    <row r="634">
      <c r="C634" s="102"/>
      <c r="D634" s="102"/>
      <c r="F634" s="102"/>
    </row>
    <row r="635">
      <c r="C635" s="102"/>
      <c r="D635" s="102"/>
      <c r="F635" s="102"/>
    </row>
    <row r="636">
      <c r="C636" s="102"/>
      <c r="D636" s="102"/>
      <c r="F636" s="102"/>
    </row>
    <row r="637">
      <c r="C637" s="102"/>
      <c r="D637" s="102"/>
      <c r="F637" s="102"/>
    </row>
    <row r="638">
      <c r="C638" s="102"/>
      <c r="D638" s="102"/>
      <c r="F638" s="102"/>
    </row>
    <row r="639">
      <c r="C639" s="102"/>
      <c r="D639" s="102"/>
      <c r="F639" s="102"/>
    </row>
    <row r="640">
      <c r="C640" s="102"/>
      <c r="D640" s="102"/>
      <c r="F640" s="102"/>
    </row>
    <row r="641">
      <c r="C641" s="102"/>
      <c r="D641" s="102"/>
      <c r="F641" s="102"/>
    </row>
    <row r="642">
      <c r="C642" s="102"/>
      <c r="D642" s="102"/>
      <c r="F642" s="102"/>
    </row>
    <row r="643">
      <c r="C643" s="102"/>
      <c r="D643" s="102"/>
      <c r="F643" s="102"/>
    </row>
    <row r="644">
      <c r="C644" s="102"/>
      <c r="D644" s="102"/>
      <c r="F644" s="102"/>
    </row>
    <row r="645">
      <c r="C645" s="102"/>
      <c r="D645" s="102"/>
      <c r="F645" s="102"/>
    </row>
    <row r="646">
      <c r="C646" s="102"/>
      <c r="D646" s="102"/>
      <c r="F646" s="102"/>
    </row>
    <row r="647">
      <c r="C647" s="102"/>
      <c r="D647" s="102"/>
      <c r="F647" s="102"/>
    </row>
    <row r="648">
      <c r="C648" s="102"/>
      <c r="D648" s="102"/>
      <c r="F648" s="102"/>
    </row>
    <row r="649">
      <c r="C649" s="102"/>
      <c r="D649" s="102"/>
      <c r="F649" s="102"/>
    </row>
    <row r="650">
      <c r="C650" s="102"/>
      <c r="D650" s="102"/>
      <c r="F650" s="102"/>
    </row>
    <row r="651">
      <c r="C651" s="102"/>
      <c r="D651" s="102"/>
      <c r="F651" s="102"/>
    </row>
    <row r="652">
      <c r="C652" s="102"/>
      <c r="D652" s="102"/>
      <c r="F652" s="102"/>
    </row>
    <row r="653">
      <c r="C653" s="102"/>
      <c r="D653" s="102"/>
      <c r="F653" s="102"/>
    </row>
    <row r="654">
      <c r="C654" s="102"/>
      <c r="D654" s="102"/>
      <c r="F654" s="102"/>
    </row>
    <row r="655">
      <c r="C655" s="102"/>
      <c r="D655" s="102"/>
      <c r="F655" s="102"/>
    </row>
    <row r="656">
      <c r="C656" s="102"/>
      <c r="D656" s="102"/>
      <c r="F656" s="102"/>
    </row>
    <row r="657">
      <c r="C657" s="102"/>
      <c r="D657" s="102"/>
      <c r="F657" s="102"/>
    </row>
    <row r="658">
      <c r="C658" s="102"/>
      <c r="D658" s="102"/>
      <c r="F658" s="102"/>
    </row>
    <row r="659">
      <c r="C659" s="102"/>
      <c r="D659" s="102"/>
      <c r="F659" s="102"/>
    </row>
    <row r="660">
      <c r="C660" s="102"/>
      <c r="D660" s="102"/>
      <c r="F660" s="102"/>
    </row>
    <row r="661">
      <c r="C661" s="102"/>
      <c r="D661" s="102"/>
      <c r="F661" s="102"/>
    </row>
    <row r="662">
      <c r="C662" s="102"/>
      <c r="D662" s="102"/>
      <c r="F662" s="102"/>
    </row>
    <row r="663">
      <c r="C663" s="102"/>
      <c r="D663" s="102"/>
      <c r="F663" s="102"/>
    </row>
    <row r="664">
      <c r="C664" s="102"/>
      <c r="D664" s="102"/>
      <c r="F664" s="102"/>
    </row>
    <row r="665">
      <c r="C665" s="102"/>
      <c r="D665" s="102"/>
      <c r="F665" s="102"/>
    </row>
    <row r="666">
      <c r="C666" s="102"/>
      <c r="D666" s="102"/>
      <c r="F666" s="102"/>
    </row>
    <row r="667">
      <c r="C667" s="102"/>
      <c r="D667" s="102"/>
      <c r="F667" s="102"/>
    </row>
    <row r="668">
      <c r="C668" s="102"/>
      <c r="D668" s="102"/>
      <c r="F668" s="102"/>
    </row>
    <row r="669">
      <c r="C669" s="102"/>
      <c r="D669" s="102"/>
      <c r="F669" s="102"/>
    </row>
    <row r="670">
      <c r="C670" s="102"/>
      <c r="D670" s="102"/>
      <c r="F670" s="102"/>
    </row>
    <row r="671">
      <c r="C671" s="102"/>
      <c r="D671" s="102"/>
      <c r="F671" s="102"/>
    </row>
    <row r="672">
      <c r="C672" s="102"/>
      <c r="D672" s="102"/>
      <c r="F672" s="102"/>
    </row>
    <row r="673">
      <c r="C673" s="102"/>
      <c r="D673" s="102"/>
      <c r="F673" s="102"/>
    </row>
    <row r="674">
      <c r="C674" s="102"/>
      <c r="D674" s="102"/>
      <c r="F674" s="102"/>
    </row>
    <row r="675">
      <c r="C675" s="102"/>
      <c r="D675" s="102"/>
      <c r="F675" s="102"/>
    </row>
    <row r="676">
      <c r="C676" s="102"/>
      <c r="D676" s="102"/>
      <c r="F676" s="102"/>
    </row>
    <row r="677">
      <c r="C677" s="102"/>
      <c r="D677" s="102"/>
      <c r="F677" s="102"/>
    </row>
    <row r="678">
      <c r="C678" s="102"/>
      <c r="D678" s="102"/>
      <c r="F678" s="102"/>
    </row>
    <row r="679">
      <c r="C679" s="102"/>
      <c r="D679" s="102"/>
      <c r="F679" s="102"/>
    </row>
    <row r="680">
      <c r="C680" s="102"/>
      <c r="D680" s="102"/>
      <c r="F680" s="102"/>
    </row>
    <row r="681">
      <c r="C681" s="102"/>
      <c r="D681" s="102"/>
      <c r="F681" s="102"/>
    </row>
    <row r="682">
      <c r="C682" s="102"/>
      <c r="D682" s="102"/>
      <c r="F682" s="102"/>
    </row>
    <row r="683">
      <c r="C683" s="102"/>
      <c r="D683" s="102"/>
      <c r="F683" s="102"/>
    </row>
    <row r="684">
      <c r="C684" s="102"/>
      <c r="D684" s="102"/>
      <c r="F684" s="102"/>
    </row>
    <row r="685">
      <c r="C685" s="102"/>
      <c r="D685" s="102"/>
      <c r="F685" s="102"/>
    </row>
    <row r="686">
      <c r="C686" s="102"/>
      <c r="D686" s="102"/>
      <c r="F686" s="102"/>
    </row>
    <row r="687">
      <c r="C687" s="102"/>
      <c r="D687" s="102"/>
      <c r="F687" s="102"/>
    </row>
    <row r="688">
      <c r="C688" s="102"/>
      <c r="D688" s="102"/>
      <c r="F688" s="102"/>
    </row>
    <row r="689">
      <c r="C689" s="102"/>
      <c r="D689" s="102"/>
      <c r="F689" s="102"/>
    </row>
    <row r="690">
      <c r="C690" s="102"/>
      <c r="D690" s="102"/>
      <c r="F690" s="102"/>
    </row>
    <row r="691">
      <c r="C691" s="102"/>
      <c r="D691" s="102"/>
      <c r="F691" s="102"/>
    </row>
    <row r="692">
      <c r="C692" s="102"/>
      <c r="D692" s="102"/>
      <c r="F692" s="102"/>
    </row>
    <row r="693">
      <c r="C693" s="102"/>
      <c r="D693" s="102"/>
      <c r="F693" s="102"/>
    </row>
    <row r="694">
      <c r="C694" s="102"/>
      <c r="D694" s="102"/>
      <c r="F694" s="102"/>
    </row>
    <row r="695">
      <c r="C695" s="102"/>
      <c r="D695" s="102"/>
      <c r="F695" s="102"/>
    </row>
    <row r="696">
      <c r="C696" s="102"/>
      <c r="D696" s="102"/>
      <c r="F696" s="102"/>
    </row>
    <row r="697">
      <c r="C697" s="102"/>
      <c r="D697" s="102"/>
      <c r="F697" s="102"/>
    </row>
    <row r="698">
      <c r="C698" s="102"/>
      <c r="D698" s="102"/>
      <c r="F698" s="102"/>
    </row>
    <row r="699">
      <c r="C699" s="102"/>
      <c r="D699" s="102"/>
      <c r="F699" s="102"/>
    </row>
    <row r="700">
      <c r="C700" s="102"/>
      <c r="D700" s="102"/>
      <c r="F700" s="102"/>
    </row>
    <row r="701">
      <c r="C701" s="102"/>
      <c r="D701" s="102"/>
      <c r="F701" s="102"/>
    </row>
    <row r="702">
      <c r="C702" s="102"/>
      <c r="D702" s="102"/>
      <c r="F702" s="102"/>
    </row>
    <row r="703">
      <c r="C703" s="102"/>
      <c r="D703" s="102"/>
      <c r="F703" s="102"/>
    </row>
    <row r="704">
      <c r="C704" s="102"/>
      <c r="D704" s="102"/>
      <c r="F704" s="102"/>
    </row>
    <row r="705">
      <c r="C705" s="102"/>
      <c r="D705" s="102"/>
      <c r="F705" s="102"/>
    </row>
    <row r="706">
      <c r="C706" s="102"/>
      <c r="D706" s="102"/>
      <c r="F706" s="102"/>
    </row>
    <row r="707">
      <c r="C707" s="102"/>
      <c r="D707" s="102"/>
      <c r="F707" s="102"/>
    </row>
    <row r="708">
      <c r="C708" s="102"/>
      <c r="D708" s="102"/>
      <c r="F708" s="102"/>
    </row>
    <row r="709">
      <c r="C709" s="102"/>
      <c r="D709" s="102"/>
      <c r="F709" s="102"/>
    </row>
    <row r="710">
      <c r="C710" s="102"/>
      <c r="D710" s="102"/>
      <c r="F710" s="102"/>
    </row>
    <row r="711">
      <c r="C711" s="102"/>
      <c r="D711" s="102"/>
      <c r="F711" s="102"/>
    </row>
    <row r="712">
      <c r="C712" s="102"/>
      <c r="D712" s="102"/>
      <c r="F712" s="102"/>
    </row>
    <row r="713">
      <c r="C713" s="102"/>
      <c r="D713" s="102"/>
      <c r="F713" s="102"/>
    </row>
    <row r="714">
      <c r="C714" s="102"/>
      <c r="D714" s="102"/>
      <c r="F714" s="102"/>
    </row>
    <row r="715">
      <c r="C715" s="102"/>
      <c r="D715" s="102"/>
      <c r="F715" s="102"/>
    </row>
    <row r="716">
      <c r="C716" s="102"/>
      <c r="D716" s="102"/>
      <c r="F716" s="102"/>
    </row>
    <row r="717">
      <c r="C717" s="102"/>
      <c r="D717" s="102"/>
      <c r="F717" s="102"/>
    </row>
    <row r="718">
      <c r="C718" s="102"/>
      <c r="D718" s="102"/>
      <c r="F718" s="102"/>
    </row>
    <row r="719">
      <c r="C719" s="102"/>
      <c r="D719" s="102"/>
      <c r="F719" s="102"/>
    </row>
    <row r="720">
      <c r="C720" s="102"/>
      <c r="D720" s="102"/>
      <c r="F720" s="102"/>
    </row>
    <row r="721">
      <c r="C721" s="102"/>
      <c r="D721" s="102"/>
      <c r="F721" s="102"/>
    </row>
    <row r="722">
      <c r="C722" s="102"/>
      <c r="D722" s="102"/>
      <c r="F722" s="102"/>
    </row>
    <row r="723">
      <c r="C723" s="102"/>
      <c r="D723" s="102"/>
      <c r="F723" s="102"/>
    </row>
    <row r="724">
      <c r="C724" s="102"/>
      <c r="D724" s="102"/>
      <c r="F724" s="102"/>
    </row>
    <row r="725">
      <c r="C725" s="102"/>
      <c r="D725" s="102"/>
      <c r="F725" s="102"/>
    </row>
    <row r="726">
      <c r="C726" s="102"/>
      <c r="D726" s="102"/>
      <c r="F726" s="102"/>
    </row>
    <row r="727">
      <c r="C727" s="102"/>
      <c r="D727" s="102"/>
      <c r="F727" s="102"/>
    </row>
    <row r="728">
      <c r="C728" s="102"/>
      <c r="D728" s="102"/>
      <c r="F728" s="102"/>
    </row>
    <row r="729">
      <c r="C729" s="102"/>
      <c r="D729" s="102"/>
      <c r="F729" s="102"/>
    </row>
    <row r="730">
      <c r="C730" s="102"/>
      <c r="D730" s="102"/>
      <c r="F730" s="102"/>
    </row>
    <row r="731">
      <c r="C731" s="102"/>
      <c r="D731" s="102"/>
      <c r="F731" s="102"/>
    </row>
    <row r="732">
      <c r="C732" s="102"/>
      <c r="D732" s="102"/>
      <c r="F732" s="102"/>
    </row>
    <row r="733">
      <c r="C733" s="102"/>
      <c r="D733" s="102"/>
      <c r="F733" s="102"/>
    </row>
    <row r="734">
      <c r="C734" s="102"/>
      <c r="D734" s="102"/>
      <c r="F734" s="102"/>
    </row>
    <row r="735">
      <c r="C735" s="102"/>
      <c r="D735" s="102"/>
      <c r="F735" s="102"/>
    </row>
    <row r="736">
      <c r="C736" s="102"/>
      <c r="D736" s="102"/>
      <c r="F736" s="102"/>
    </row>
    <row r="737">
      <c r="C737" s="102"/>
      <c r="D737" s="102"/>
      <c r="F737" s="102"/>
    </row>
    <row r="738">
      <c r="C738" s="102"/>
      <c r="D738" s="102"/>
      <c r="F738" s="102"/>
    </row>
    <row r="739">
      <c r="C739" s="102"/>
      <c r="D739" s="102"/>
      <c r="F739" s="102"/>
    </row>
    <row r="740">
      <c r="C740" s="102"/>
      <c r="D740" s="102"/>
      <c r="F740" s="102"/>
    </row>
    <row r="741">
      <c r="C741" s="102"/>
      <c r="D741" s="102"/>
      <c r="F741" s="102"/>
    </row>
    <row r="742">
      <c r="C742" s="102"/>
      <c r="D742" s="102"/>
      <c r="F742" s="102"/>
    </row>
    <row r="743">
      <c r="C743" s="102"/>
      <c r="D743" s="102"/>
      <c r="F743" s="102"/>
    </row>
    <row r="744">
      <c r="C744" s="102"/>
      <c r="D744" s="102"/>
      <c r="F744" s="102"/>
    </row>
    <row r="745">
      <c r="C745" s="102"/>
      <c r="D745" s="102"/>
      <c r="F745" s="102"/>
    </row>
    <row r="746">
      <c r="C746" s="102"/>
      <c r="D746" s="102"/>
      <c r="F746" s="102"/>
    </row>
    <row r="747">
      <c r="C747" s="102"/>
      <c r="D747" s="102"/>
      <c r="F747" s="102"/>
    </row>
    <row r="748">
      <c r="C748" s="102"/>
      <c r="D748" s="102"/>
      <c r="F748" s="102"/>
    </row>
    <row r="749">
      <c r="C749" s="102"/>
      <c r="D749" s="102"/>
      <c r="F749" s="102"/>
    </row>
    <row r="750">
      <c r="C750" s="102"/>
      <c r="D750" s="102"/>
      <c r="F750" s="102"/>
    </row>
    <row r="751">
      <c r="C751" s="102"/>
      <c r="D751" s="102"/>
      <c r="F751" s="102"/>
    </row>
    <row r="752">
      <c r="C752" s="102"/>
      <c r="D752" s="102"/>
      <c r="F752" s="102"/>
    </row>
    <row r="753">
      <c r="C753" s="102"/>
      <c r="D753" s="102"/>
      <c r="F753" s="102"/>
    </row>
    <row r="754">
      <c r="C754" s="102"/>
      <c r="D754" s="102"/>
      <c r="F754" s="102"/>
    </row>
    <row r="755">
      <c r="C755" s="102"/>
      <c r="D755" s="102"/>
      <c r="F755" s="102"/>
    </row>
    <row r="756">
      <c r="C756" s="102"/>
      <c r="D756" s="102"/>
      <c r="F756" s="102"/>
    </row>
    <row r="757">
      <c r="C757" s="102"/>
      <c r="D757" s="102"/>
      <c r="F757" s="102"/>
    </row>
    <row r="758">
      <c r="C758" s="102"/>
      <c r="D758" s="102"/>
      <c r="F758" s="102"/>
    </row>
    <row r="759">
      <c r="C759" s="102"/>
      <c r="D759" s="102"/>
      <c r="F759" s="102"/>
    </row>
    <row r="760">
      <c r="C760" s="102"/>
      <c r="D760" s="102"/>
      <c r="F760" s="102"/>
    </row>
    <row r="761">
      <c r="C761" s="102"/>
      <c r="D761" s="102"/>
      <c r="F761" s="102"/>
    </row>
    <row r="762">
      <c r="C762" s="102"/>
      <c r="D762" s="102"/>
      <c r="F762" s="102"/>
    </row>
    <row r="763">
      <c r="C763" s="102"/>
      <c r="D763" s="102"/>
      <c r="F763" s="102"/>
    </row>
    <row r="764">
      <c r="C764" s="102"/>
      <c r="D764" s="102"/>
      <c r="F764" s="102"/>
    </row>
    <row r="765">
      <c r="C765" s="102"/>
      <c r="D765" s="102"/>
      <c r="F765" s="102"/>
    </row>
    <row r="766">
      <c r="C766" s="102"/>
      <c r="D766" s="102"/>
      <c r="F766" s="102"/>
    </row>
    <row r="767">
      <c r="C767" s="102"/>
      <c r="D767" s="102"/>
      <c r="F767" s="102"/>
    </row>
    <row r="768">
      <c r="C768" s="102"/>
      <c r="D768" s="102"/>
      <c r="F768" s="102"/>
    </row>
    <row r="769">
      <c r="C769" s="102"/>
      <c r="D769" s="102"/>
      <c r="F769" s="102"/>
    </row>
    <row r="770">
      <c r="C770" s="102"/>
      <c r="D770" s="102"/>
      <c r="F770" s="102"/>
    </row>
    <row r="771">
      <c r="C771" s="102"/>
      <c r="D771" s="102"/>
      <c r="F771" s="102"/>
    </row>
    <row r="772">
      <c r="C772" s="102"/>
      <c r="D772" s="102"/>
      <c r="F772" s="102"/>
    </row>
    <row r="773">
      <c r="C773" s="102"/>
      <c r="D773" s="102"/>
      <c r="F773" s="102"/>
    </row>
    <row r="774">
      <c r="C774" s="102"/>
      <c r="D774" s="102"/>
      <c r="F774" s="102"/>
    </row>
    <row r="775">
      <c r="C775" s="102"/>
      <c r="D775" s="102"/>
      <c r="F775" s="102"/>
    </row>
    <row r="776">
      <c r="C776" s="102"/>
      <c r="D776" s="102"/>
      <c r="F776" s="102"/>
    </row>
    <row r="777">
      <c r="C777" s="102"/>
      <c r="D777" s="102"/>
      <c r="F777" s="102"/>
    </row>
    <row r="778">
      <c r="C778" s="102"/>
      <c r="D778" s="102"/>
      <c r="F778" s="102"/>
    </row>
    <row r="779">
      <c r="C779" s="102"/>
      <c r="D779" s="102"/>
      <c r="F779" s="102"/>
    </row>
    <row r="780">
      <c r="C780" s="102"/>
      <c r="D780" s="102"/>
      <c r="F780" s="102"/>
    </row>
    <row r="781">
      <c r="C781" s="102"/>
      <c r="D781" s="102"/>
      <c r="F781" s="102"/>
    </row>
    <row r="782">
      <c r="C782" s="102"/>
      <c r="D782" s="102"/>
      <c r="F782" s="102"/>
    </row>
    <row r="783">
      <c r="C783" s="102"/>
      <c r="D783" s="102"/>
      <c r="F783" s="102"/>
    </row>
    <row r="784">
      <c r="C784" s="102"/>
      <c r="D784" s="102"/>
      <c r="F784" s="102"/>
    </row>
    <row r="785">
      <c r="C785" s="102"/>
      <c r="D785" s="102"/>
      <c r="F785" s="102"/>
    </row>
    <row r="786">
      <c r="C786" s="102"/>
      <c r="D786" s="102"/>
      <c r="F786" s="102"/>
    </row>
    <row r="787">
      <c r="C787" s="102"/>
      <c r="D787" s="102"/>
      <c r="F787" s="102"/>
    </row>
    <row r="788">
      <c r="C788" s="102"/>
      <c r="D788" s="102"/>
      <c r="F788" s="102"/>
    </row>
    <row r="789">
      <c r="C789" s="102"/>
      <c r="D789" s="102"/>
      <c r="F789" s="102"/>
    </row>
    <row r="790">
      <c r="C790" s="102"/>
      <c r="D790" s="102"/>
      <c r="F790" s="102"/>
    </row>
    <row r="791">
      <c r="C791" s="102"/>
      <c r="D791" s="102"/>
      <c r="F791" s="102"/>
    </row>
    <row r="792">
      <c r="C792" s="102"/>
      <c r="D792" s="102"/>
      <c r="F792" s="102"/>
    </row>
    <row r="793">
      <c r="C793" s="102"/>
      <c r="D793" s="102"/>
      <c r="F793" s="102"/>
    </row>
    <row r="794">
      <c r="C794" s="102"/>
      <c r="D794" s="102"/>
      <c r="F794" s="102"/>
    </row>
    <row r="795">
      <c r="C795" s="102"/>
      <c r="D795" s="102"/>
      <c r="F795" s="102"/>
    </row>
    <row r="796">
      <c r="C796" s="102"/>
      <c r="D796" s="102"/>
      <c r="F796" s="102"/>
    </row>
    <row r="797">
      <c r="C797" s="102"/>
      <c r="D797" s="102"/>
      <c r="F797" s="102"/>
    </row>
    <row r="798">
      <c r="C798" s="102"/>
      <c r="D798" s="102"/>
      <c r="F798" s="102"/>
    </row>
    <row r="799">
      <c r="C799" s="102"/>
      <c r="D799" s="102"/>
      <c r="F799" s="102"/>
    </row>
    <row r="800">
      <c r="C800" s="102"/>
      <c r="D800" s="102"/>
      <c r="F800" s="102"/>
    </row>
    <row r="801">
      <c r="C801" s="102"/>
      <c r="D801" s="102"/>
      <c r="F801" s="102"/>
    </row>
    <row r="802">
      <c r="C802" s="102"/>
      <c r="D802" s="102"/>
      <c r="F802" s="102"/>
    </row>
    <row r="803">
      <c r="C803" s="102"/>
      <c r="D803" s="102"/>
      <c r="F803" s="102"/>
    </row>
    <row r="804">
      <c r="C804" s="102"/>
      <c r="D804" s="102"/>
      <c r="F804" s="102"/>
    </row>
    <row r="805">
      <c r="C805" s="102"/>
      <c r="D805" s="102"/>
      <c r="F805" s="102"/>
    </row>
    <row r="806">
      <c r="C806" s="102"/>
      <c r="D806" s="102"/>
      <c r="F806" s="102"/>
    </row>
    <row r="807">
      <c r="C807" s="102"/>
      <c r="D807" s="102"/>
      <c r="F807" s="102"/>
    </row>
    <row r="808">
      <c r="C808" s="102"/>
      <c r="D808" s="102"/>
      <c r="F808" s="102"/>
    </row>
    <row r="809">
      <c r="C809" s="102"/>
      <c r="D809" s="102"/>
      <c r="F809" s="102"/>
    </row>
    <row r="810">
      <c r="C810" s="102"/>
      <c r="D810" s="102"/>
      <c r="F810" s="102"/>
    </row>
    <row r="811">
      <c r="C811" s="102"/>
      <c r="D811" s="102"/>
      <c r="F811" s="102"/>
    </row>
    <row r="812">
      <c r="C812" s="102"/>
      <c r="D812" s="102"/>
      <c r="F812" s="102"/>
    </row>
    <row r="813">
      <c r="C813" s="102"/>
      <c r="D813" s="102"/>
      <c r="F813" s="102"/>
    </row>
    <row r="814">
      <c r="C814" s="102"/>
      <c r="D814" s="102"/>
      <c r="F814" s="102"/>
    </row>
    <row r="815">
      <c r="C815" s="102"/>
      <c r="D815" s="102"/>
      <c r="F815" s="102"/>
    </row>
    <row r="816">
      <c r="C816" s="102"/>
      <c r="D816" s="102"/>
      <c r="F816" s="102"/>
    </row>
    <row r="817">
      <c r="C817" s="102"/>
      <c r="D817" s="102"/>
      <c r="F817" s="102"/>
    </row>
    <row r="818">
      <c r="C818" s="102"/>
      <c r="D818" s="102"/>
      <c r="F818" s="102"/>
    </row>
    <row r="819">
      <c r="C819" s="102"/>
      <c r="D819" s="102"/>
      <c r="F819" s="102"/>
    </row>
    <row r="820">
      <c r="C820" s="102"/>
      <c r="D820" s="102"/>
      <c r="F820" s="102"/>
    </row>
    <row r="821">
      <c r="C821" s="102"/>
      <c r="D821" s="102"/>
      <c r="F821" s="102"/>
    </row>
    <row r="822">
      <c r="C822" s="102"/>
      <c r="D822" s="102"/>
      <c r="F822" s="102"/>
    </row>
    <row r="823">
      <c r="C823" s="102"/>
      <c r="D823" s="102"/>
      <c r="F823" s="102"/>
    </row>
    <row r="824">
      <c r="C824" s="102"/>
      <c r="D824" s="102"/>
      <c r="F824" s="102"/>
    </row>
    <row r="825">
      <c r="C825" s="102"/>
      <c r="D825" s="102"/>
      <c r="F825" s="102"/>
    </row>
    <row r="826">
      <c r="C826" s="102"/>
      <c r="D826" s="102"/>
      <c r="F826" s="102"/>
    </row>
    <row r="827">
      <c r="C827" s="102"/>
      <c r="D827" s="102"/>
      <c r="F827" s="102"/>
    </row>
    <row r="828">
      <c r="C828" s="102"/>
      <c r="D828" s="102"/>
      <c r="F828" s="102"/>
    </row>
    <row r="829">
      <c r="C829" s="102"/>
      <c r="D829" s="102"/>
      <c r="F829" s="102"/>
    </row>
    <row r="830">
      <c r="C830" s="102"/>
      <c r="D830" s="102"/>
      <c r="F830" s="102"/>
    </row>
    <row r="831">
      <c r="C831" s="102"/>
      <c r="D831" s="102"/>
      <c r="F831" s="102"/>
    </row>
    <row r="832">
      <c r="C832" s="102"/>
      <c r="D832" s="102"/>
      <c r="F832" s="102"/>
    </row>
    <row r="833">
      <c r="C833" s="102"/>
      <c r="D833" s="102"/>
      <c r="F833" s="102"/>
    </row>
    <row r="834">
      <c r="C834" s="102"/>
      <c r="D834" s="102"/>
      <c r="F834" s="102"/>
    </row>
    <row r="835">
      <c r="C835" s="102"/>
      <c r="D835" s="102"/>
      <c r="F835" s="102"/>
    </row>
    <row r="836">
      <c r="C836" s="102"/>
      <c r="D836" s="102"/>
      <c r="F836" s="102"/>
    </row>
    <row r="837">
      <c r="C837" s="102"/>
      <c r="D837" s="102"/>
      <c r="F837" s="102"/>
    </row>
    <row r="838">
      <c r="C838" s="102"/>
      <c r="D838" s="102"/>
      <c r="F838" s="102"/>
    </row>
    <row r="839">
      <c r="C839" s="102"/>
      <c r="D839" s="102"/>
      <c r="F839" s="102"/>
    </row>
    <row r="840">
      <c r="C840" s="102"/>
      <c r="D840" s="102"/>
      <c r="F840" s="102"/>
    </row>
    <row r="841">
      <c r="C841" s="102"/>
      <c r="D841" s="102"/>
      <c r="F841" s="102"/>
    </row>
    <row r="842">
      <c r="C842" s="102"/>
      <c r="D842" s="102"/>
      <c r="F842" s="102"/>
    </row>
    <row r="843">
      <c r="C843" s="102"/>
      <c r="D843" s="102"/>
      <c r="F843" s="102"/>
    </row>
    <row r="844">
      <c r="C844" s="102"/>
      <c r="D844" s="102"/>
      <c r="F844" s="102"/>
    </row>
    <row r="845">
      <c r="C845" s="102"/>
      <c r="D845" s="102"/>
      <c r="F845" s="102"/>
    </row>
    <row r="846">
      <c r="C846" s="102"/>
      <c r="D846" s="102"/>
      <c r="F846" s="102"/>
    </row>
    <row r="847">
      <c r="C847" s="102"/>
      <c r="D847" s="102"/>
      <c r="F847" s="102"/>
    </row>
    <row r="848">
      <c r="C848" s="102"/>
      <c r="D848" s="102"/>
      <c r="F848" s="102"/>
    </row>
    <row r="849">
      <c r="C849" s="102"/>
      <c r="D849" s="102"/>
      <c r="F849" s="102"/>
    </row>
    <row r="850">
      <c r="C850" s="102"/>
      <c r="D850" s="102"/>
      <c r="F850" s="102"/>
    </row>
    <row r="851">
      <c r="C851" s="102"/>
      <c r="D851" s="102"/>
      <c r="F851" s="102"/>
    </row>
    <row r="852">
      <c r="C852" s="102"/>
      <c r="D852" s="102"/>
      <c r="F852" s="102"/>
    </row>
    <row r="853">
      <c r="C853" s="102"/>
      <c r="D853" s="102"/>
      <c r="F853" s="102"/>
    </row>
    <row r="854">
      <c r="C854" s="102"/>
      <c r="D854" s="102"/>
      <c r="F854" s="102"/>
    </row>
    <row r="855">
      <c r="C855" s="102"/>
      <c r="D855" s="102"/>
      <c r="F855" s="102"/>
    </row>
    <row r="856">
      <c r="C856" s="102"/>
      <c r="D856" s="102"/>
      <c r="F856" s="102"/>
    </row>
    <row r="857">
      <c r="C857" s="102"/>
      <c r="D857" s="102"/>
      <c r="F857" s="102"/>
    </row>
    <row r="858">
      <c r="C858" s="102"/>
      <c r="D858" s="102"/>
      <c r="F858" s="102"/>
    </row>
    <row r="859">
      <c r="C859" s="102"/>
      <c r="D859" s="102"/>
      <c r="F859" s="102"/>
    </row>
    <row r="860">
      <c r="C860" s="102"/>
      <c r="D860" s="102"/>
      <c r="F860" s="102"/>
    </row>
    <row r="861">
      <c r="C861" s="102"/>
      <c r="D861" s="102"/>
      <c r="F861" s="102"/>
    </row>
    <row r="862">
      <c r="C862" s="102"/>
      <c r="D862" s="102"/>
      <c r="F862" s="102"/>
    </row>
    <row r="863">
      <c r="C863" s="102"/>
      <c r="D863" s="102"/>
      <c r="F863" s="102"/>
    </row>
    <row r="864">
      <c r="C864" s="102"/>
      <c r="D864" s="102"/>
      <c r="F864" s="102"/>
    </row>
    <row r="865">
      <c r="C865" s="102"/>
      <c r="D865" s="102"/>
      <c r="F865" s="102"/>
    </row>
    <row r="866">
      <c r="C866" s="102"/>
      <c r="D866" s="102"/>
      <c r="F866" s="102"/>
    </row>
    <row r="867">
      <c r="C867" s="102"/>
      <c r="D867" s="102"/>
      <c r="F867" s="102"/>
    </row>
    <row r="868">
      <c r="C868" s="102"/>
      <c r="D868" s="102"/>
      <c r="F868" s="102"/>
    </row>
    <row r="869">
      <c r="C869" s="102"/>
      <c r="D869" s="102"/>
      <c r="F869" s="102"/>
    </row>
    <row r="870">
      <c r="C870" s="102"/>
      <c r="D870" s="102"/>
      <c r="F870" s="102"/>
    </row>
    <row r="871">
      <c r="C871" s="102"/>
      <c r="D871" s="102"/>
      <c r="F871" s="102"/>
    </row>
    <row r="872">
      <c r="C872" s="102"/>
      <c r="D872" s="102"/>
      <c r="F872" s="102"/>
    </row>
    <row r="873">
      <c r="C873" s="102"/>
      <c r="D873" s="102"/>
      <c r="F873" s="102"/>
    </row>
    <row r="874">
      <c r="C874" s="102"/>
      <c r="D874" s="102"/>
      <c r="F874" s="102"/>
    </row>
    <row r="875">
      <c r="C875" s="102"/>
      <c r="D875" s="102"/>
      <c r="F875" s="102"/>
    </row>
    <row r="876">
      <c r="C876" s="102"/>
      <c r="D876" s="102"/>
      <c r="F876" s="102"/>
    </row>
    <row r="877">
      <c r="C877" s="102"/>
      <c r="D877" s="102"/>
      <c r="F877" s="102"/>
    </row>
    <row r="878">
      <c r="C878" s="102"/>
      <c r="D878" s="102"/>
      <c r="F878" s="102"/>
    </row>
    <row r="879">
      <c r="C879" s="102"/>
      <c r="D879" s="102"/>
      <c r="F879" s="102"/>
    </row>
    <row r="880">
      <c r="C880" s="102"/>
      <c r="D880" s="102"/>
      <c r="F880" s="102"/>
    </row>
    <row r="881">
      <c r="C881" s="102"/>
      <c r="D881" s="102"/>
      <c r="F881" s="102"/>
    </row>
    <row r="882">
      <c r="C882" s="102"/>
      <c r="D882" s="102"/>
      <c r="F882" s="102"/>
    </row>
    <row r="883">
      <c r="C883" s="102"/>
      <c r="D883" s="102"/>
      <c r="F883" s="102"/>
    </row>
    <row r="884">
      <c r="C884" s="102"/>
      <c r="D884" s="102"/>
      <c r="F884" s="102"/>
    </row>
    <row r="885">
      <c r="C885" s="102"/>
      <c r="D885" s="102"/>
      <c r="F885" s="102"/>
    </row>
    <row r="886">
      <c r="C886" s="102"/>
      <c r="D886" s="102"/>
      <c r="F886" s="102"/>
    </row>
    <row r="887">
      <c r="C887" s="102"/>
      <c r="D887" s="102"/>
      <c r="F887" s="102"/>
    </row>
    <row r="888">
      <c r="C888" s="102"/>
      <c r="D888" s="102"/>
      <c r="F888" s="102"/>
    </row>
    <row r="889">
      <c r="C889" s="102"/>
      <c r="D889" s="102"/>
      <c r="F889" s="102"/>
    </row>
    <row r="890">
      <c r="C890" s="102"/>
      <c r="D890" s="102"/>
      <c r="F890" s="102"/>
    </row>
    <row r="891">
      <c r="C891" s="102"/>
      <c r="D891" s="102"/>
      <c r="F891" s="102"/>
    </row>
    <row r="892">
      <c r="C892" s="102"/>
      <c r="D892" s="102"/>
      <c r="F892" s="102"/>
    </row>
    <row r="893">
      <c r="C893" s="102"/>
      <c r="D893" s="102"/>
      <c r="F893" s="102"/>
    </row>
    <row r="894">
      <c r="C894" s="102"/>
      <c r="D894" s="102"/>
      <c r="F894" s="102"/>
    </row>
    <row r="895">
      <c r="C895" s="102"/>
      <c r="D895" s="102"/>
      <c r="F895" s="102"/>
    </row>
    <row r="896">
      <c r="C896" s="102"/>
      <c r="D896" s="102"/>
      <c r="F896" s="102"/>
    </row>
    <row r="897">
      <c r="C897" s="102"/>
      <c r="D897" s="102"/>
      <c r="F897" s="102"/>
    </row>
    <row r="898">
      <c r="C898" s="102"/>
      <c r="D898" s="102"/>
      <c r="F898" s="102"/>
    </row>
    <row r="899">
      <c r="C899" s="102"/>
      <c r="D899" s="102"/>
      <c r="F899" s="102"/>
    </row>
    <row r="900">
      <c r="C900" s="102"/>
      <c r="D900" s="102"/>
      <c r="F900" s="102"/>
    </row>
    <row r="901">
      <c r="C901" s="102"/>
      <c r="D901" s="102"/>
      <c r="F901" s="102"/>
    </row>
    <row r="902">
      <c r="C902" s="102"/>
      <c r="D902" s="102"/>
      <c r="F902" s="102"/>
    </row>
    <row r="903">
      <c r="C903" s="102"/>
      <c r="D903" s="102"/>
      <c r="F903" s="102"/>
    </row>
    <row r="904">
      <c r="C904" s="102"/>
      <c r="D904" s="102"/>
      <c r="F904" s="102"/>
    </row>
    <row r="905">
      <c r="C905" s="102"/>
      <c r="D905" s="102"/>
      <c r="F905" s="102"/>
    </row>
    <row r="906">
      <c r="C906" s="102"/>
      <c r="D906" s="102"/>
      <c r="F906" s="102"/>
    </row>
    <row r="907">
      <c r="C907" s="102"/>
      <c r="D907" s="102"/>
      <c r="F907" s="102"/>
    </row>
    <row r="908">
      <c r="C908" s="102"/>
      <c r="D908" s="102"/>
      <c r="F908" s="102"/>
    </row>
    <row r="909">
      <c r="C909" s="102"/>
      <c r="D909" s="102"/>
      <c r="F909" s="102"/>
    </row>
    <row r="910">
      <c r="C910" s="102"/>
      <c r="D910" s="102"/>
      <c r="F910" s="102"/>
    </row>
    <row r="911">
      <c r="C911" s="102"/>
      <c r="D911" s="102"/>
      <c r="F911" s="102"/>
    </row>
    <row r="912">
      <c r="C912" s="102"/>
      <c r="D912" s="102"/>
      <c r="F912" s="102"/>
    </row>
    <row r="913">
      <c r="C913" s="102"/>
      <c r="D913" s="102"/>
      <c r="F913" s="102"/>
    </row>
    <row r="914">
      <c r="C914" s="102"/>
      <c r="D914" s="102"/>
      <c r="F914" s="102"/>
    </row>
    <row r="915">
      <c r="C915" s="102"/>
      <c r="D915" s="102"/>
      <c r="F915" s="102"/>
    </row>
    <row r="916">
      <c r="C916" s="102"/>
      <c r="D916" s="102"/>
      <c r="F916" s="102"/>
    </row>
    <row r="917">
      <c r="C917" s="102"/>
      <c r="D917" s="102"/>
      <c r="F917" s="102"/>
    </row>
    <row r="918">
      <c r="C918" s="102"/>
      <c r="D918" s="102"/>
      <c r="F918" s="102"/>
    </row>
    <row r="919">
      <c r="C919" s="102"/>
      <c r="D919" s="102"/>
      <c r="F919" s="102"/>
    </row>
    <row r="920">
      <c r="C920" s="102"/>
      <c r="D920" s="102"/>
      <c r="F920" s="102"/>
    </row>
    <row r="921">
      <c r="C921" s="102"/>
      <c r="D921" s="102"/>
      <c r="F921" s="102"/>
    </row>
    <row r="922">
      <c r="C922" s="102"/>
      <c r="D922" s="102"/>
      <c r="F922" s="102"/>
    </row>
    <row r="923">
      <c r="C923" s="102"/>
      <c r="D923" s="102"/>
      <c r="F923" s="102"/>
    </row>
    <row r="924">
      <c r="C924" s="102"/>
      <c r="D924" s="102"/>
      <c r="F924" s="102"/>
    </row>
    <row r="925">
      <c r="C925" s="102"/>
      <c r="D925" s="102"/>
      <c r="F925" s="102"/>
    </row>
    <row r="926">
      <c r="C926" s="102"/>
      <c r="D926" s="102"/>
      <c r="F926" s="102"/>
    </row>
    <row r="927">
      <c r="C927" s="102"/>
      <c r="D927" s="102"/>
      <c r="F927" s="102"/>
    </row>
    <row r="928">
      <c r="C928" s="102"/>
      <c r="D928" s="102"/>
      <c r="F928" s="102"/>
    </row>
    <row r="929">
      <c r="C929" s="102"/>
      <c r="D929" s="102"/>
      <c r="F929" s="102"/>
    </row>
    <row r="930">
      <c r="C930" s="102"/>
      <c r="D930" s="102"/>
      <c r="F930" s="102"/>
    </row>
    <row r="931">
      <c r="C931" s="102"/>
      <c r="D931" s="102"/>
      <c r="F931" s="102"/>
    </row>
    <row r="932">
      <c r="C932" s="102"/>
      <c r="D932" s="102"/>
      <c r="F932" s="102"/>
    </row>
    <row r="933">
      <c r="C933" s="102"/>
      <c r="D933" s="102"/>
      <c r="F933" s="102"/>
    </row>
    <row r="934">
      <c r="C934" s="102"/>
      <c r="D934" s="102"/>
      <c r="F934" s="102"/>
    </row>
    <row r="935">
      <c r="C935" s="102"/>
      <c r="D935" s="102"/>
      <c r="F935" s="102"/>
    </row>
    <row r="936">
      <c r="C936" s="102"/>
      <c r="D936" s="102"/>
      <c r="F936" s="102"/>
    </row>
    <row r="937">
      <c r="C937" s="102"/>
      <c r="D937" s="102"/>
      <c r="F937" s="102"/>
    </row>
    <row r="938">
      <c r="C938" s="102"/>
      <c r="D938" s="102"/>
      <c r="F938" s="102"/>
    </row>
    <row r="939">
      <c r="C939" s="102"/>
      <c r="D939" s="102"/>
      <c r="F939" s="102"/>
    </row>
    <row r="940">
      <c r="C940" s="102"/>
      <c r="D940" s="102"/>
      <c r="F940" s="102"/>
    </row>
    <row r="941">
      <c r="C941" s="102"/>
      <c r="D941" s="102"/>
      <c r="F941" s="102"/>
    </row>
    <row r="942">
      <c r="C942" s="102"/>
      <c r="D942" s="102"/>
      <c r="F942" s="102"/>
    </row>
    <row r="943">
      <c r="C943" s="102"/>
      <c r="D943" s="102"/>
      <c r="F943" s="102"/>
    </row>
    <row r="944">
      <c r="C944" s="102"/>
      <c r="D944" s="102"/>
      <c r="F944" s="102"/>
    </row>
    <row r="945">
      <c r="C945" s="102"/>
      <c r="D945" s="102"/>
      <c r="F945" s="102"/>
    </row>
    <row r="946">
      <c r="C946" s="102"/>
      <c r="D946" s="102"/>
      <c r="F946" s="102"/>
    </row>
    <row r="947">
      <c r="C947" s="102"/>
      <c r="D947" s="102"/>
      <c r="F947" s="102"/>
    </row>
    <row r="948">
      <c r="C948" s="102"/>
      <c r="D948" s="102"/>
      <c r="F948" s="102"/>
    </row>
    <row r="949">
      <c r="C949" s="102"/>
      <c r="D949" s="102"/>
      <c r="F949" s="102"/>
    </row>
    <row r="950">
      <c r="C950" s="102"/>
      <c r="D950" s="102"/>
      <c r="F950" s="102"/>
    </row>
    <row r="951">
      <c r="C951" s="102"/>
      <c r="D951" s="102"/>
      <c r="F951" s="102"/>
    </row>
    <row r="952">
      <c r="C952" s="102"/>
      <c r="D952" s="102"/>
      <c r="F952" s="102"/>
    </row>
    <row r="953">
      <c r="C953" s="102"/>
      <c r="D953" s="102"/>
      <c r="F953" s="102"/>
    </row>
    <row r="954">
      <c r="C954" s="102"/>
      <c r="D954" s="102"/>
      <c r="F954" s="102"/>
    </row>
    <row r="955">
      <c r="C955" s="102"/>
      <c r="D955" s="102"/>
      <c r="F955" s="102"/>
    </row>
    <row r="956">
      <c r="C956" s="102"/>
      <c r="D956" s="102"/>
      <c r="F956" s="102"/>
    </row>
    <row r="957">
      <c r="C957" s="102"/>
      <c r="D957" s="102"/>
      <c r="F957" s="102"/>
    </row>
    <row r="958">
      <c r="C958" s="102"/>
      <c r="D958" s="102"/>
      <c r="F958" s="102"/>
    </row>
    <row r="959">
      <c r="C959" s="102"/>
      <c r="D959" s="102"/>
      <c r="F959" s="102"/>
    </row>
    <row r="960">
      <c r="C960" s="102"/>
      <c r="D960" s="102"/>
      <c r="F960" s="102"/>
    </row>
    <row r="961">
      <c r="C961" s="102"/>
      <c r="D961" s="102"/>
      <c r="F961" s="102"/>
    </row>
    <row r="962">
      <c r="C962" s="102"/>
      <c r="D962" s="102"/>
      <c r="F962" s="102"/>
    </row>
    <row r="963">
      <c r="C963" s="102"/>
      <c r="D963" s="102"/>
      <c r="F963" s="102"/>
    </row>
    <row r="964">
      <c r="C964" s="102"/>
      <c r="D964" s="102"/>
      <c r="F964" s="102"/>
    </row>
    <row r="965">
      <c r="C965" s="102"/>
      <c r="D965" s="102"/>
      <c r="F965" s="102"/>
    </row>
    <row r="966">
      <c r="C966" s="102"/>
      <c r="D966" s="102"/>
      <c r="F966" s="102"/>
    </row>
    <row r="967">
      <c r="C967" s="102"/>
      <c r="D967" s="102"/>
      <c r="F967" s="102"/>
    </row>
    <row r="968">
      <c r="C968" s="102"/>
      <c r="D968" s="102"/>
      <c r="F968" s="102"/>
    </row>
    <row r="969">
      <c r="C969" s="102"/>
      <c r="D969" s="102"/>
      <c r="F969" s="102"/>
    </row>
    <row r="970">
      <c r="C970" s="102"/>
      <c r="D970" s="102"/>
      <c r="F970" s="102"/>
    </row>
    <row r="971">
      <c r="C971" s="102"/>
      <c r="D971" s="102"/>
      <c r="F971" s="102"/>
    </row>
    <row r="972">
      <c r="C972" s="102"/>
      <c r="D972" s="102"/>
      <c r="F972" s="102"/>
    </row>
    <row r="973">
      <c r="C973" s="102"/>
      <c r="D973" s="102"/>
      <c r="F973" s="102"/>
    </row>
    <row r="974">
      <c r="C974" s="102"/>
      <c r="D974" s="102"/>
      <c r="F974" s="102"/>
    </row>
    <row r="975">
      <c r="C975" s="102"/>
      <c r="D975" s="102"/>
      <c r="F975" s="102"/>
    </row>
    <row r="976">
      <c r="C976" s="102"/>
      <c r="D976" s="102"/>
      <c r="F976" s="102"/>
    </row>
    <row r="977">
      <c r="C977" s="102"/>
      <c r="D977" s="102"/>
      <c r="F977" s="102"/>
    </row>
    <row r="978">
      <c r="C978" s="102"/>
      <c r="D978" s="102"/>
      <c r="F978" s="102"/>
    </row>
    <row r="979">
      <c r="C979" s="102"/>
      <c r="D979" s="102"/>
      <c r="F979" s="102"/>
    </row>
    <row r="980">
      <c r="C980" s="102"/>
      <c r="D980" s="102"/>
      <c r="F980" s="102"/>
    </row>
    <row r="981">
      <c r="C981" s="102"/>
      <c r="D981" s="102"/>
      <c r="F981" s="102"/>
    </row>
    <row r="982">
      <c r="C982" s="102"/>
      <c r="D982" s="102"/>
      <c r="F982" s="102"/>
    </row>
    <row r="983">
      <c r="C983" s="102"/>
      <c r="D983" s="102"/>
      <c r="F983" s="102"/>
    </row>
    <row r="984">
      <c r="C984" s="102"/>
      <c r="D984" s="102"/>
      <c r="F984" s="102"/>
    </row>
    <row r="985">
      <c r="C985" s="102"/>
      <c r="D985" s="102"/>
      <c r="F985" s="102"/>
    </row>
    <row r="986">
      <c r="C986" s="102"/>
      <c r="D986" s="102"/>
      <c r="F986" s="102"/>
    </row>
    <row r="987">
      <c r="C987" s="102"/>
      <c r="D987" s="102"/>
      <c r="F987" s="102"/>
    </row>
    <row r="988">
      <c r="C988" s="102"/>
      <c r="D988" s="102"/>
      <c r="F988" s="102"/>
    </row>
    <row r="989">
      <c r="C989" s="102"/>
      <c r="D989" s="102"/>
      <c r="F989" s="102"/>
    </row>
    <row r="990">
      <c r="C990" s="102"/>
      <c r="D990" s="102"/>
      <c r="F990" s="102"/>
    </row>
    <row r="991">
      <c r="C991" s="102"/>
      <c r="D991" s="102"/>
      <c r="F991" s="102"/>
    </row>
    <row r="992">
      <c r="C992" s="102"/>
      <c r="D992" s="102"/>
      <c r="F992" s="102"/>
    </row>
    <row r="993">
      <c r="C993" s="102"/>
      <c r="D993" s="102"/>
      <c r="F993" s="102"/>
    </row>
    <row r="994">
      <c r="C994" s="102"/>
      <c r="D994" s="102"/>
      <c r="F994" s="102"/>
    </row>
    <row r="995">
      <c r="C995" s="102"/>
      <c r="D995" s="102"/>
      <c r="F995" s="102"/>
    </row>
    <row r="996">
      <c r="C996" s="102"/>
      <c r="D996" s="102"/>
      <c r="F996" s="102"/>
    </row>
    <row r="997">
      <c r="C997" s="102"/>
      <c r="D997" s="102"/>
      <c r="F997" s="102"/>
    </row>
    <row r="998">
      <c r="C998" s="102"/>
      <c r="D998" s="102"/>
      <c r="F998" s="102"/>
    </row>
    <row r="999">
      <c r="C999" s="102"/>
      <c r="D999" s="102"/>
      <c r="F999" s="102"/>
    </row>
    <row r="1000">
      <c r="C1000" s="102"/>
      <c r="D1000" s="102"/>
      <c r="F1000" s="102"/>
    </row>
    <row r="1001">
      <c r="C1001" s="102"/>
      <c r="D1001" s="102"/>
      <c r="F1001" s="102"/>
    </row>
    <row r="1002">
      <c r="C1002" s="102"/>
      <c r="D1002" s="102"/>
      <c r="F1002" s="102"/>
    </row>
    <row r="1003">
      <c r="C1003" s="102"/>
      <c r="D1003" s="102"/>
      <c r="F1003" s="102"/>
    </row>
    <row r="1004">
      <c r="C1004" s="102"/>
      <c r="D1004" s="102"/>
      <c r="F1004" s="102"/>
    </row>
    <row r="1005">
      <c r="C1005" s="102"/>
      <c r="D1005" s="102"/>
      <c r="F1005" s="102"/>
    </row>
    <row r="1006">
      <c r="C1006" s="102"/>
      <c r="D1006" s="102"/>
      <c r="F1006" s="102"/>
    </row>
    <row r="1007">
      <c r="C1007" s="102"/>
      <c r="D1007" s="102"/>
      <c r="F1007" s="102"/>
    </row>
    <row r="1008">
      <c r="C1008" s="102"/>
      <c r="D1008" s="102"/>
      <c r="F1008" s="102"/>
    </row>
    <row r="1009">
      <c r="C1009" s="102"/>
      <c r="D1009" s="102"/>
      <c r="F1009" s="102"/>
    </row>
    <row r="1010">
      <c r="C1010" s="102"/>
      <c r="D1010" s="102"/>
      <c r="F1010" s="102"/>
    </row>
    <row r="1011">
      <c r="C1011" s="102"/>
      <c r="D1011" s="102"/>
      <c r="F1011" s="102"/>
    </row>
    <row r="1012">
      <c r="C1012" s="102"/>
      <c r="D1012" s="102"/>
      <c r="F1012" s="102"/>
    </row>
    <row r="1013">
      <c r="C1013" s="102"/>
      <c r="D1013" s="102"/>
      <c r="F1013" s="102"/>
    </row>
    <row r="1014">
      <c r="C1014" s="102"/>
      <c r="D1014" s="102"/>
      <c r="F1014" s="102"/>
    </row>
    <row r="1015">
      <c r="C1015" s="102"/>
      <c r="D1015" s="102"/>
      <c r="F1015" s="102"/>
    </row>
    <row r="1016">
      <c r="C1016" s="102"/>
      <c r="D1016" s="102"/>
      <c r="F1016" s="102"/>
    </row>
    <row r="1017">
      <c r="C1017" s="102"/>
      <c r="D1017" s="102"/>
      <c r="F1017" s="102"/>
    </row>
    <row r="1018">
      <c r="C1018" s="102"/>
      <c r="D1018" s="102"/>
      <c r="F1018" s="102"/>
    </row>
    <row r="1019">
      <c r="C1019" s="102"/>
      <c r="D1019" s="102"/>
      <c r="F1019" s="102"/>
    </row>
    <row r="1020">
      <c r="C1020" s="102"/>
      <c r="D1020" s="102"/>
      <c r="F1020" s="102"/>
    </row>
    <row r="1021">
      <c r="C1021" s="102"/>
      <c r="D1021" s="102"/>
      <c r="F1021" s="102"/>
    </row>
    <row r="1022">
      <c r="C1022" s="102"/>
      <c r="D1022" s="102"/>
      <c r="F1022" s="102"/>
    </row>
    <row r="1023">
      <c r="C1023" s="102"/>
      <c r="D1023" s="102"/>
      <c r="F1023" s="102"/>
    </row>
    <row r="1024">
      <c r="C1024" s="102"/>
      <c r="D1024" s="102"/>
      <c r="F1024" s="102"/>
    </row>
    <row r="1025">
      <c r="C1025" s="102"/>
      <c r="D1025" s="102"/>
      <c r="F1025" s="102"/>
    </row>
    <row r="1026">
      <c r="C1026" s="102"/>
      <c r="D1026" s="102"/>
      <c r="F1026" s="102"/>
    </row>
    <row r="1027">
      <c r="C1027" s="102"/>
      <c r="D1027" s="102"/>
      <c r="F1027" s="102"/>
    </row>
    <row r="1028">
      <c r="C1028" s="102"/>
      <c r="D1028" s="102"/>
      <c r="F1028" s="102"/>
    </row>
    <row r="1029">
      <c r="C1029" s="102"/>
      <c r="D1029" s="102"/>
      <c r="F1029" s="102"/>
    </row>
  </sheetData>
  <mergeCells count="3">
    <mergeCell ref="A2:A11"/>
    <mergeCell ref="A13:A26"/>
    <mergeCell ref="A28:A3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172" t="s">
        <v>127</v>
      </c>
      <c r="B1" s="173" t="s">
        <v>6</v>
      </c>
      <c r="C1" s="173" t="s">
        <v>7</v>
      </c>
      <c r="D1" s="173" t="s">
        <v>128</v>
      </c>
      <c r="E1" s="173" t="s">
        <v>9</v>
      </c>
      <c r="F1" s="174" t="s">
        <v>10</v>
      </c>
    </row>
    <row r="2">
      <c r="A2" s="175" t="s">
        <v>129</v>
      </c>
      <c r="B2" s="176">
        <v>25000.0</v>
      </c>
      <c r="C2" s="176">
        <v>160.0</v>
      </c>
      <c r="D2" s="176">
        <v>120.0</v>
      </c>
      <c r="E2" s="176">
        <v>208.33</v>
      </c>
      <c r="F2" s="177">
        <v>1250.0</v>
      </c>
    </row>
    <row r="3">
      <c r="A3" s="178" t="s">
        <v>18</v>
      </c>
      <c r="B3" s="179">
        <v>15000.0</v>
      </c>
      <c r="C3" s="179">
        <v>160.0</v>
      </c>
      <c r="D3" s="179">
        <v>120.0</v>
      </c>
      <c r="E3" s="179">
        <v>125.0</v>
      </c>
      <c r="F3" s="180">
        <v>750.0</v>
      </c>
    </row>
    <row r="4">
      <c r="A4" s="175" t="s">
        <v>130</v>
      </c>
      <c r="B4" s="176">
        <v>30000.0</v>
      </c>
      <c r="C4" s="176">
        <v>160.0</v>
      </c>
      <c r="D4" s="176">
        <v>120.0</v>
      </c>
      <c r="E4" s="176">
        <v>250.0</v>
      </c>
      <c r="F4" s="177">
        <v>1500.0</v>
      </c>
    </row>
    <row r="5">
      <c r="A5" s="178" t="s">
        <v>131</v>
      </c>
      <c r="B5" s="179">
        <v>40000.0</v>
      </c>
      <c r="C5" s="179">
        <v>160.0</v>
      </c>
      <c r="D5" s="179">
        <v>120.0</v>
      </c>
      <c r="E5" s="179">
        <v>333.33</v>
      </c>
      <c r="F5" s="180">
        <v>2000.0</v>
      </c>
    </row>
    <row r="6">
      <c r="A6" s="175" t="s">
        <v>24</v>
      </c>
      <c r="B6" s="176">
        <v>20000.0</v>
      </c>
      <c r="C6" s="176">
        <v>160.0</v>
      </c>
      <c r="D6" s="176">
        <v>120.0</v>
      </c>
      <c r="E6" s="176">
        <v>166.67</v>
      </c>
      <c r="F6" s="177">
        <v>1000.0</v>
      </c>
    </row>
    <row r="7">
      <c r="A7" s="178" t="s">
        <v>132</v>
      </c>
      <c r="B7" s="179">
        <v>20000.0</v>
      </c>
      <c r="C7" s="179">
        <v>160.0</v>
      </c>
      <c r="D7" s="179">
        <v>120.0</v>
      </c>
      <c r="E7" s="179">
        <v>166.67</v>
      </c>
      <c r="F7" s="180">
        <v>1000.0</v>
      </c>
    </row>
    <row r="8">
      <c r="A8" s="175" t="s">
        <v>20</v>
      </c>
      <c r="B8" s="176">
        <v>30000.0</v>
      </c>
      <c r="C8" s="176">
        <v>160.0</v>
      </c>
      <c r="D8" s="176">
        <v>120.0</v>
      </c>
      <c r="E8" s="176">
        <v>250.0</v>
      </c>
      <c r="F8" s="177">
        <v>1500.0</v>
      </c>
    </row>
    <row r="9">
      <c r="A9" s="178" t="s">
        <v>23</v>
      </c>
      <c r="B9" s="179">
        <v>30000.0</v>
      </c>
      <c r="C9" s="179">
        <v>160.0</v>
      </c>
      <c r="D9" s="179">
        <v>120.0</v>
      </c>
      <c r="E9" s="179">
        <v>250.0</v>
      </c>
      <c r="F9" s="180">
        <v>1500.0</v>
      </c>
    </row>
    <row r="10">
      <c r="A10" s="175" t="s">
        <v>21</v>
      </c>
      <c r="B10" s="176">
        <v>25000.0</v>
      </c>
      <c r="C10" s="176">
        <v>160.0</v>
      </c>
      <c r="D10" s="176">
        <v>120.0</v>
      </c>
      <c r="E10" s="176">
        <v>208.33</v>
      </c>
      <c r="F10" s="177">
        <v>1250.0</v>
      </c>
    </row>
    <row r="11">
      <c r="A11" s="178" t="s">
        <v>133</v>
      </c>
      <c r="B11" s="179">
        <v>50000.0</v>
      </c>
      <c r="C11" s="179">
        <v>160.0</v>
      </c>
      <c r="D11" s="179">
        <v>120.0</v>
      </c>
      <c r="E11" s="179">
        <v>416.67</v>
      </c>
      <c r="F11" s="180">
        <v>2500.0</v>
      </c>
    </row>
    <row r="12">
      <c r="A12" s="181"/>
      <c r="B12" s="181"/>
      <c r="C12" s="181"/>
      <c r="D12" s="181"/>
      <c r="E12" s="181"/>
      <c r="F12" s="181"/>
    </row>
    <row r="13">
      <c r="A13" s="182" t="s">
        <v>134</v>
      </c>
      <c r="B13" s="182" t="s">
        <v>1</v>
      </c>
      <c r="C13" s="182" t="s">
        <v>2</v>
      </c>
      <c r="D13" s="182" t="s">
        <v>127</v>
      </c>
      <c r="E13" s="182" t="s">
        <v>4</v>
      </c>
      <c r="F13" s="182" t="s">
        <v>5</v>
      </c>
    </row>
    <row r="14">
      <c r="A14" s="183" t="s">
        <v>135</v>
      </c>
      <c r="B14" s="184">
        <v>2.0</v>
      </c>
      <c r="C14" s="184">
        <v>2.9</v>
      </c>
      <c r="D14" s="183" t="s">
        <v>18</v>
      </c>
      <c r="E14" s="185">
        <v>0.5</v>
      </c>
      <c r="F14" s="186">
        <v>1087.5</v>
      </c>
    </row>
    <row r="15">
      <c r="A15" s="187"/>
      <c r="B15" s="187"/>
      <c r="C15" s="187"/>
      <c r="D15" s="183" t="s">
        <v>130</v>
      </c>
      <c r="E15" s="185">
        <v>0.3</v>
      </c>
      <c r="F15" s="186">
        <v>1305.0</v>
      </c>
    </row>
    <row r="16">
      <c r="A16" s="187"/>
      <c r="B16" s="187"/>
      <c r="C16" s="187"/>
      <c r="D16" s="183" t="s">
        <v>131</v>
      </c>
      <c r="E16" s="185">
        <v>0.3</v>
      </c>
      <c r="F16" s="186">
        <v>1740.0</v>
      </c>
    </row>
    <row r="17">
      <c r="A17" s="187"/>
      <c r="B17" s="187"/>
      <c r="C17" s="187"/>
      <c r="D17" s="183" t="s">
        <v>20</v>
      </c>
      <c r="E17" s="185">
        <v>0.2</v>
      </c>
      <c r="F17" s="186">
        <v>870.0</v>
      </c>
    </row>
    <row r="18">
      <c r="A18" s="188" t="s">
        <v>136</v>
      </c>
      <c r="B18" s="189">
        <v>15.0</v>
      </c>
      <c r="C18" s="189">
        <v>21.75</v>
      </c>
      <c r="D18" s="188" t="s">
        <v>18</v>
      </c>
      <c r="E18" s="190">
        <v>0.8</v>
      </c>
      <c r="F18" s="191">
        <v>13050.0</v>
      </c>
    </row>
    <row r="19">
      <c r="A19" s="192"/>
      <c r="B19" s="192"/>
      <c r="C19" s="192"/>
      <c r="D19" s="188" t="s">
        <v>129</v>
      </c>
      <c r="E19" s="190">
        <v>0.9</v>
      </c>
      <c r="F19" s="191">
        <v>24468.75</v>
      </c>
    </row>
    <row r="20">
      <c r="A20" s="192"/>
      <c r="B20" s="192"/>
      <c r="C20" s="192"/>
      <c r="D20" s="188" t="s">
        <v>130</v>
      </c>
      <c r="E20" s="190">
        <v>0.8</v>
      </c>
      <c r="F20" s="191">
        <v>26100.0</v>
      </c>
    </row>
    <row r="21">
      <c r="A21" s="192"/>
      <c r="B21" s="192"/>
      <c r="C21" s="192"/>
      <c r="D21" s="188" t="s">
        <v>131</v>
      </c>
      <c r="E21" s="190">
        <v>0.8</v>
      </c>
      <c r="F21" s="191">
        <v>34800.0</v>
      </c>
    </row>
    <row r="22">
      <c r="A22" s="192"/>
      <c r="B22" s="192"/>
      <c r="C22" s="192"/>
      <c r="D22" s="188" t="s">
        <v>24</v>
      </c>
      <c r="E22" s="190">
        <v>0.8</v>
      </c>
      <c r="F22" s="191">
        <v>17400.0</v>
      </c>
    </row>
    <row r="23">
      <c r="A23" s="192"/>
      <c r="B23" s="192"/>
      <c r="C23" s="192"/>
      <c r="D23" s="188" t="s">
        <v>132</v>
      </c>
      <c r="E23" s="190">
        <v>0.7</v>
      </c>
      <c r="F23" s="191">
        <v>15225.0</v>
      </c>
    </row>
    <row r="24">
      <c r="A24" s="192"/>
      <c r="B24" s="192"/>
      <c r="C24" s="192"/>
      <c r="D24" s="188" t="s">
        <v>20</v>
      </c>
      <c r="E24" s="190">
        <v>0.8</v>
      </c>
      <c r="F24" s="191">
        <v>26100.0</v>
      </c>
    </row>
    <row r="25">
      <c r="A25" s="183" t="s">
        <v>137</v>
      </c>
      <c r="B25" s="184">
        <v>3.0</v>
      </c>
      <c r="C25" s="184">
        <v>4.35</v>
      </c>
      <c r="D25" s="183" t="s">
        <v>18</v>
      </c>
      <c r="E25" s="185">
        <v>0.3</v>
      </c>
      <c r="F25" s="186">
        <v>978.75</v>
      </c>
    </row>
    <row r="26">
      <c r="A26" s="187"/>
      <c r="B26" s="187"/>
      <c r="C26" s="187"/>
      <c r="D26" s="183" t="s">
        <v>130</v>
      </c>
      <c r="E26" s="185">
        <v>0.2</v>
      </c>
      <c r="F26" s="186">
        <v>1305.0</v>
      </c>
    </row>
    <row r="27">
      <c r="A27" s="187"/>
      <c r="B27" s="187"/>
      <c r="C27" s="187"/>
      <c r="D27" s="183" t="s">
        <v>131</v>
      </c>
      <c r="E27" s="185">
        <v>0.2</v>
      </c>
      <c r="F27" s="186">
        <v>1740.0</v>
      </c>
    </row>
    <row r="28">
      <c r="A28" s="188" t="s">
        <v>30</v>
      </c>
      <c r="B28" s="189">
        <v>10.0</v>
      </c>
      <c r="C28" s="189">
        <v>14.5</v>
      </c>
      <c r="D28" s="188" t="s">
        <v>129</v>
      </c>
      <c r="E28" s="190">
        <v>0.9</v>
      </c>
      <c r="F28" s="191">
        <v>16312.5</v>
      </c>
    </row>
    <row r="29">
      <c r="A29" s="192"/>
      <c r="B29" s="192"/>
      <c r="C29" s="192"/>
      <c r="D29" s="188" t="s">
        <v>18</v>
      </c>
      <c r="E29" s="190">
        <v>0.4</v>
      </c>
      <c r="F29" s="191">
        <v>4350.0</v>
      </c>
    </row>
    <row r="30">
      <c r="A30" s="192"/>
      <c r="B30" s="192"/>
      <c r="C30" s="192"/>
      <c r="D30" s="188" t="s">
        <v>130</v>
      </c>
      <c r="E30" s="190">
        <v>0.8</v>
      </c>
      <c r="F30" s="191">
        <v>17400.0</v>
      </c>
    </row>
    <row r="31">
      <c r="A31" s="192"/>
      <c r="B31" s="192"/>
      <c r="C31" s="192"/>
      <c r="D31" s="188" t="s">
        <v>131</v>
      </c>
      <c r="E31" s="190">
        <v>0.8</v>
      </c>
      <c r="F31" s="191">
        <v>23200.0</v>
      </c>
    </row>
    <row r="32">
      <c r="A32" s="192"/>
      <c r="B32" s="192"/>
      <c r="C32" s="192"/>
      <c r="D32" s="188" t="s">
        <v>24</v>
      </c>
      <c r="E32" s="190">
        <v>0.8</v>
      </c>
      <c r="F32" s="191">
        <v>11600.0</v>
      </c>
    </row>
    <row r="33">
      <c r="A33" s="192"/>
      <c r="B33" s="192"/>
      <c r="C33" s="192"/>
      <c r="D33" s="188" t="s">
        <v>132</v>
      </c>
      <c r="E33" s="190">
        <v>0.7</v>
      </c>
      <c r="F33" s="191">
        <v>10150.0</v>
      </c>
    </row>
    <row r="34">
      <c r="A34" s="192"/>
      <c r="B34" s="192"/>
      <c r="C34" s="192"/>
      <c r="D34" s="188" t="s">
        <v>20</v>
      </c>
      <c r="E34" s="190">
        <v>0.8</v>
      </c>
      <c r="F34" s="191">
        <v>17400.0</v>
      </c>
    </row>
    <row r="35">
      <c r="A35" s="192"/>
      <c r="B35" s="192"/>
      <c r="C35" s="192"/>
      <c r="D35" s="188" t="s">
        <v>23</v>
      </c>
      <c r="E35" s="190">
        <v>0.9</v>
      </c>
      <c r="F35" s="191">
        <v>19575.0</v>
      </c>
    </row>
    <row r="36">
      <c r="A36" s="183" t="s">
        <v>138</v>
      </c>
      <c r="B36" s="184">
        <v>8.0</v>
      </c>
      <c r="C36" s="184">
        <v>11.6</v>
      </c>
      <c r="D36" s="183" t="s">
        <v>129</v>
      </c>
      <c r="E36" s="185">
        <v>0.6</v>
      </c>
      <c r="F36" s="186">
        <v>8700.0</v>
      </c>
    </row>
    <row r="37">
      <c r="A37" s="187"/>
      <c r="B37" s="187"/>
      <c r="C37" s="187"/>
      <c r="D37" s="183" t="s">
        <v>18</v>
      </c>
      <c r="E37" s="185">
        <v>0.3</v>
      </c>
      <c r="F37" s="186">
        <v>2610.0</v>
      </c>
    </row>
    <row r="38">
      <c r="A38" s="187"/>
      <c r="B38" s="187"/>
      <c r="C38" s="187"/>
      <c r="D38" s="183" t="s">
        <v>130</v>
      </c>
      <c r="E38" s="185">
        <v>0.6</v>
      </c>
      <c r="F38" s="186">
        <v>10440.0</v>
      </c>
    </row>
    <row r="39">
      <c r="A39" s="187"/>
      <c r="B39" s="187"/>
      <c r="C39" s="187"/>
      <c r="D39" s="183" t="s">
        <v>131</v>
      </c>
      <c r="E39" s="185">
        <v>0.8</v>
      </c>
      <c r="F39" s="186">
        <v>18560.0</v>
      </c>
    </row>
    <row r="40">
      <c r="A40" s="187"/>
      <c r="B40" s="187"/>
      <c r="C40" s="187"/>
      <c r="D40" s="183" t="s">
        <v>24</v>
      </c>
      <c r="E40" s="185">
        <v>0.8</v>
      </c>
      <c r="F40" s="186">
        <v>9280.0</v>
      </c>
    </row>
    <row r="41">
      <c r="A41" s="187"/>
      <c r="B41" s="187"/>
      <c r="C41" s="187"/>
      <c r="D41" s="183" t="s">
        <v>20</v>
      </c>
      <c r="E41" s="185">
        <v>0.6</v>
      </c>
      <c r="F41" s="186">
        <v>10440.0</v>
      </c>
    </row>
    <row r="42">
      <c r="A42" s="188" t="s">
        <v>139</v>
      </c>
      <c r="B42" s="189">
        <v>2.0</v>
      </c>
      <c r="C42" s="189">
        <v>2.9</v>
      </c>
      <c r="D42" s="188" t="s">
        <v>18</v>
      </c>
      <c r="E42" s="190">
        <v>0.5</v>
      </c>
      <c r="F42" s="191">
        <v>1087.5</v>
      </c>
    </row>
    <row r="43">
      <c r="A43" s="192"/>
      <c r="B43" s="192"/>
      <c r="C43" s="192"/>
      <c r="D43" s="188" t="s">
        <v>130</v>
      </c>
      <c r="E43" s="190">
        <v>0.3</v>
      </c>
      <c r="F43" s="191">
        <v>1305.0</v>
      </c>
    </row>
    <row r="44">
      <c r="A44" s="192"/>
      <c r="B44" s="192"/>
      <c r="C44" s="192"/>
      <c r="D44" s="188" t="s">
        <v>131</v>
      </c>
      <c r="E44" s="190">
        <v>0.3</v>
      </c>
      <c r="F44" s="191">
        <v>1740.0</v>
      </c>
    </row>
    <row r="45">
      <c r="A45" s="181"/>
      <c r="B45" s="181"/>
      <c r="C45" s="181"/>
      <c r="D45" s="181"/>
      <c r="E45" s="181"/>
      <c r="F45" s="181"/>
    </row>
    <row r="46">
      <c r="A46" s="181"/>
      <c r="B46" s="181"/>
      <c r="C46" s="181"/>
      <c r="D46" s="181"/>
      <c r="E46" s="181"/>
      <c r="F46" s="181"/>
    </row>
    <row r="47">
      <c r="A47" s="181"/>
      <c r="B47" s="181"/>
      <c r="C47" s="181"/>
      <c r="D47" s="181"/>
      <c r="E47" s="181"/>
      <c r="F47" s="181"/>
    </row>
    <row r="48">
      <c r="A48" s="193" t="s">
        <v>140</v>
      </c>
      <c r="B48" s="194">
        <v>40.0</v>
      </c>
      <c r="C48" s="194">
        <v>58.0</v>
      </c>
      <c r="D48" s="181"/>
      <c r="E48" s="195">
        <v>0.5</v>
      </c>
      <c r="F48" s="196">
        <v>72500.0</v>
      </c>
    </row>
    <row r="49">
      <c r="A49" s="181"/>
      <c r="B49" s="181"/>
      <c r="C49" s="181"/>
      <c r="D49" s="181"/>
      <c r="E49" s="181"/>
      <c r="F49" s="181"/>
    </row>
    <row r="50">
      <c r="A50" s="181"/>
      <c r="B50" s="181"/>
      <c r="C50" s="181"/>
      <c r="D50" s="181"/>
      <c r="E50" s="181"/>
      <c r="F50" s="181"/>
    </row>
    <row r="51">
      <c r="A51" s="193" t="s">
        <v>141</v>
      </c>
      <c r="B51" s="181"/>
      <c r="C51" s="181"/>
      <c r="D51" s="181"/>
      <c r="E51" s="181"/>
      <c r="F51" s="196">
        <v>422820.0</v>
      </c>
    </row>
    <row r="52">
      <c r="A52" s="193" t="s">
        <v>43</v>
      </c>
      <c r="B52" s="181"/>
      <c r="C52" s="181"/>
      <c r="D52" s="181"/>
      <c r="E52" s="181"/>
      <c r="F52" s="196">
        <v>67651.2</v>
      </c>
    </row>
    <row r="53">
      <c r="A53" s="193" t="s">
        <v>142</v>
      </c>
      <c r="B53" s="181"/>
      <c r="C53" s="181"/>
      <c r="D53" s="181"/>
      <c r="E53" s="181"/>
      <c r="F53" s="197">
        <v>490471.2</v>
      </c>
    </row>
  </sheetData>
  <drawing r:id="rId1"/>
</worksheet>
</file>