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LM" sheetId="1" state="visible" r:id="rId2"/>
    <sheet name="BITS" sheetId="2" state="hidden" r:id="rId3"/>
    <sheet name="WEIGHTS" sheetId="3" state="hidden" r:id="rId4"/>
    <sheet name="VERIFY" sheetId="4" state="hidden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<sst xmlns="http://schemas.openxmlformats.org/spreadsheetml/2006/main" count="2" uniqueCount="2">
  <si>
    <t xml:space="preserve">Enter flag:</t>
  </si>
  <si>
    <t xml:space="preserve">Result: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</si>
</sst>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20.62"/>
    <col collapsed="false" customWidth="true" hidden="false" outlineLevel="0" max="2" min="2" style="0" width="36.27"/>
  </cols>
  <sheetData>
    <row r="1" customFormat="false" ht="13.8" hidden="false" customHeight="false" outlineLevel="0" collapsed="false">
      <c r="A1" s="1"/>
    </row>
    <row r="2" customFormat="false" ht="13.8" hidden="false" customHeight="false" outlineLevel="0" collapsed="false">
      <c r="A2" s="1" t="s">
        <v>0</v>
      </c>
    </row>
    <row r="3" customFormat="false" ht="13.8" hidden="false" customHeight="false" outlineLevel="0" collapsed="false">
      <c r="A3" s="1" t="s">
        <v>1</v>
      </c>
      <c r="B3" s="0" t="str">
        <f aca="false">IF(VERIFY!Z1=1,"✅ Correct","❌ Incorrect")</f>
        <v>❌ Incorrect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B2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4296875" defaultRowHeight="15" zeroHeight="false" outlineLevelRow="0" outlineLevelCol="0"/>
  <sheetData>
    <row r="2" customFormat="false" ht="15" hidden="false" customHeight="false" outlineLevel="0" collapsed="false">
      <c r="B2" s="0" t="n">
        <f aca="false">MOD(com.sun.star.sheet.addin.Analysis.getQuotient(IFERROR(CODE(MID(LLM!B2,1,1)),0),2^7),2)</f>
        <v>0</v>
      </c>
    </row>
    <row r="3" customFormat="false" ht="15" hidden="false" customHeight="false" outlineLevel="0" collapsed="false">
      <c r="B3" s="0" t="n">
        <f aca="false">MOD(com.sun.star.sheet.addin.Analysis.getQuotient(IFERROR(CODE(MID(LLM!B2,1,1)),0),2^6),2)</f>
        <v>0</v>
      </c>
    </row>
    <row r="4" customFormat="false" ht="15" hidden="false" customHeight="false" outlineLevel="0" collapsed="false">
      <c r="B4" s="0" t="n">
        <f aca="false">MOD(com.sun.star.sheet.addin.Analysis.getQuotient(IFERROR(CODE(MID(LLM!B2,1,1)),0),2^5),2)</f>
        <v>0</v>
      </c>
    </row>
    <row r="5" customFormat="false" ht="15" hidden="false" customHeight="false" outlineLevel="0" collapsed="false">
      <c r="B5" s="0" t="n">
        <f aca="false">MOD(com.sun.star.sheet.addin.Analysis.getQuotient(IFERROR(CODE(MID(LLM!B2,1,1)),0),2^4),2)</f>
        <v>0</v>
      </c>
    </row>
    <row r="6" customFormat="false" ht="15" hidden="false" customHeight="false" outlineLevel="0" collapsed="false">
      <c r="B6" s="0" t="n">
        <f aca="false">MOD(com.sun.star.sheet.addin.Analysis.getQuotient(IFERROR(CODE(MID(LLM!B2,1,1)),0),2^3),2)</f>
        <v>0</v>
      </c>
    </row>
    <row r="7" customFormat="false" ht="15" hidden="false" customHeight="false" outlineLevel="0" collapsed="false">
      <c r="B7" s="0" t="n">
        <f aca="false">MOD(com.sun.star.sheet.addin.Analysis.getQuotient(IFERROR(CODE(MID(LLM!B2,1,1)),0),2^2),2)</f>
        <v>0</v>
      </c>
    </row>
    <row r="8" customFormat="false" ht="15" hidden="false" customHeight="false" outlineLevel="0" collapsed="false">
      <c r="B8" s="0" t="n">
        <f aca="false">MOD(com.sun.star.sheet.addin.Analysis.getQuotient(IFERROR(CODE(MID(LLM!B2,1,1)),0),2^1),2)</f>
        <v>0</v>
      </c>
    </row>
    <row r="9" customFormat="false" ht="15" hidden="false" customHeight="false" outlineLevel="0" collapsed="false">
      <c r="B9" s="0" t="n">
        <f aca="false">MOD(com.sun.star.sheet.addin.Analysis.getQuotient(IFERROR(CODE(MID(LLM!B2,1,1)),0),2^0),2)</f>
        <v>0</v>
      </c>
    </row>
    <row r="10" customFormat="false" ht="15" hidden="false" customHeight="false" outlineLevel="0" collapsed="false">
      <c r="B10" s="0" t="n">
        <f aca="false">MOD(com.sun.star.sheet.addin.Analysis.getQuotient(IFERROR(CODE(MID(LLM!B2,2,1)),0),2^7),2)</f>
        <v>0</v>
      </c>
    </row>
    <row r="11" customFormat="false" ht="15" hidden="false" customHeight="false" outlineLevel="0" collapsed="false">
      <c r="B11" s="0" t="n">
        <f aca="false">MOD(com.sun.star.sheet.addin.Analysis.getQuotient(IFERROR(CODE(MID(LLM!B2,2,1)),0),2^6),2)</f>
        <v>0</v>
      </c>
    </row>
    <row r="12" customFormat="false" ht="15" hidden="false" customHeight="false" outlineLevel="0" collapsed="false">
      <c r="B12" s="0" t="n">
        <f aca="false">MOD(com.sun.star.sheet.addin.Analysis.getQuotient(IFERROR(CODE(MID(LLM!B2,2,1)),0),2^5),2)</f>
        <v>0</v>
      </c>
    </row>
    <row r="13" customFormat="false" ht="15" hidden="false" customHeight="false" outlineLevel="0" collapsed="false">
      <c r="B13" s="0" t="n">
        <f aca="false">MOD(com.sun.star.sheet.addin.Analysis.getQuotient(IFERROR(CODE(MID(LLM!B2,2,1)),0),2^4),2)</f>
        <v>0</v>
      </c>
    </row>
    <row r="14" customFormat="false" ht="15" hidden="false" customHeight="false" outlineLevel="0" collapsed="false">
      <c r="B14" s="0" t="n">
        <f aca="false">MOD(com.sun.star.sheet.addin.Analysis.getQuotient(IFERROR(CODE(MID(LLM!B2,2,1)),0),2^3),2)</f>
        <v>0</v>
      </c>
    </row>
    <row r="15" customFormat="false" ht="15" hidden="false" customHeight="false" outlineLevel="0" collapsed="false">
      <c r="B15" s="0" t="n">
        <f aca="false">MOD(com.sun.star.sheet.addin.Analysis.getQuotient(IFERROR(CODE(MID(LLM!B2,2,1)),0),2^2),2)</f>
        <v>0</v>
      </c>
    </row>
    <row r="16" customFormat="false" ht="15" hidden="false" customHeight="false" outlineLevel="0" collapsed="false">
      <c r="B16" s="0" t="n">
        <f aca="false">MOD(com.sun.star.sheet.addin.Analysis.getQuotient(IFERROR(CODE(MID(LLM!B2,2,1)),0),2^1),2)</f>
        <v>0</v>
      </c>
    </row>
    <row r="17" customFormat="false" ht="15" hidden="false" customHeight="false" outlineLevel="0" collapsed="false">
      <c r="B17" s="0" t="n">
        <f aca="false">MOD(com.sun.star.sheet.addin.Analysis.getQuotient(IFERROR(CODE(MID(LLM!B2,2,1)),0),2^0),2)</f>
        <v>0</v>
      </c>
    </row>
    <row r="18" customFormat="false" ht="15" hidden="false" customHeight="false" outlineLevel="0" collapsed="false">
      <c r="B18" s="0" t="n">
        <f aca="false">MOD(com.sun.star.sheet.addin.Analysis.getQuotient(IFERROR(CODE(MID(LLM!B2,3,1)),0),2^7),2)</f>
        <v>0</v>
      </c>
    </row>
    <row r="19" customFormat="false" ht="15" hidden="false" customHeight="false" outlineLevel="0" collapsed="false">
      <c r="B19" s="0" t="n">
        <f aca="false">MOD(com.sun.star.sheet.addin.Analysis.getQuotient(IFERROR(CODE(MID(LLM!B2,3,1)),0),2^6),2)</f>
        <v>0</v>
      </c>
    </row>
    <row r="20" customFormat="false" ht="15" hidden="false" customHeight="false" outlineLevel="0" collapsed="false">
      <c r="B20" s="0" t="n">
        <f aca="false">MOD(com.sun.star.sheet.addin.Analysis.getQuotient(IFERROR(CODE(MID(LLM!B2,3,1)),0),2^5),2)</f>
        <v>0</v>
      </c>
    </row>
    <row r="21" customFormat="false" ht="15" hidden="false" customHeight="false" outlineLevel="0" collapsed="false">
      <c r="B21" s="0" t="n">
        <f aca="false">MOD(com.sun.star.sheet.addin.Analysis.getQuotient(IFERROR(CODE(MID(LLM!B2,3,1)),0),2^4),2)</f>
        <v>0</v>
      </c>
    </row>
    <row r="22" customFormat="false" ht="15" hidden="false" customHeight="false" outlineLevel="0" collapsed="false">
      <c r="B22" s="0" t="n">
        <f aca="false">MOD(com.sun.star.sheet.addin.Analysis.getQuotient(IFERROR(CODE(MID(LLM!B2,3,1)),0),2^3),2)</f>
        <v>0</v>
      </c>
    </row>
    <row r="23" customFormat="false" ht="15" hidden="false" customHeight="false" outlineLevel="0" collapsed="false">
      <c r="B23" s="0" t="n">
        <f aca="false">MOD(com.sun.star.sheet.addin.Analysis.getQuotient(IFERROR(CODE(MID(LLM!B2,3,1)),0),2^2),2)</f>
        <v>0</v>
      </c>
    </row>
    <row r="24" customFormat="false" ht="15" hidden="false" customHeight="false" outlineLevel="0" collapsed="false">
      <c r="B24" s="0" t="n">
        <f aca="false">MOD(com.sun.star.sheet.addin.Analysis.getQuotient(IFERROR(CODE(MID(LLM!B2,3,1)),0),2^1),2)</f>
        <v>0</v>
      </c>
    </row>
    <row r="25" customFormat="false" ht="15" hidden="false" customHeight="false" outlineLevel="0" collapsed="false">
      <c r="B25" s="0" t="n">
        <f aca="false">MOD(com.sun.star.sheet.addin.Analysis.getQuotient(IFERROR(CODE(MID(LLM!B2,3,1)),0),2^0),2)</f>
        <v>0</v>
      </c>
    </row>
    <row r="26" customFormat="false" ht="15" hidden="false" customHeight="false" outlineLevel="0" collapsed="false">
      <c r="B26" s="0" t="n">
        <f aca="false">MOD(com.sun.star.sheet.addin.Analysis.getQuotient(IFERROR(CODE(MID(LLM!B2,4,1)),0),2^7),2)</f>
        <v>0</v>
      </c>
    </row>
    <row r="27" customFormat="false" ht="15" hidden="false" customHeight="false" outlineLevel="0" collapsed="false">
      <c r="B27" s="0" t="n">
        <f aca="false">MOD(com.sun.star.sheet.addin.Analysis.getQuotient(IFERROR(CODE(MID(LLM!B2,4,1)),0),2^6),2)</f>
        <v>0</v>
      </c>
    </row>
    <row r="28" customFormat="false" ht="15" hidden="false" customHeight="false" outlineLevel="0" collapsed="false">
      <c r="B28" s="0" t="n">
        <f aca="false">MOD(com.sun.star.sheet.addin.Analysis.getQuotient(IFERROR(CODE(MID(LLM!B2,4,1)),0),2^5),2)</f>
        <v>0</v>
      </c>
    </row>
    <row r="29" customFormat="false" ht="15" hidden="false" customHeight="false" outlineLevel="0" collapsed="false">
      <c r="B29" s="0" t="n">
        <f aca="false">MOD(com.sun.star.sheet.addin.Analysis.getQuotient(IFERROR(CODE(MID(LLM!B2,4,1)),0),2^4),2)</f>
        <v>0</v>
      </c>
    </row>
    <row r="30" customFormat="false" ht="15" hidden="false" customHeight="false" outlineLevel="0" collapsed="false">
      <c r="B30" s="0" t="n">
        <f aca="false">MOD(com.sun.star.sheet.addin.Analysis.getQuotient(IFERROR(CODE(MID(LLM!B2,4,1)),0),2^3),2)</f>
        <v>0</v>
      </c>
    </row>
    <row r="31" customFormat="false" ht="15" hidden="false" customHeight="false" outlineLevel="0" collapsed="false">
      <c r="B31" s="0" t="n">
        <f aca="false">MOD(com.sun.star.sheet.addin.Analysis.getQuotient(IFERROR(CODE(MID(LLM!B2,4,1)),0),2^2),2)</f>
        <v>0</v>
      </c>
    </row>
    <row r="32" customFormat="false" ht="15" hidden="false" customHeight="false" outlineLevel="0" collapsed="false">
      <c r="B32" s="0" t="n">
        <f aca="false">MOD(com.sun.star.sheet.addin.Analysis.getQuotient(IFERROR(CODE(MID(LLM!B2,4,1)),0),2^1),2)</f>
        <v>0</v>
      </c>
    </row>
    <row r="33" customFormat="false" ht="15" hidden="false" customHeight="false" outlineLevel="0" collapsed="false">
      <c r="B33" s="0" t="n">
        <f aca="false">MOD(com.sun.star.sheet.addin.Analysis.getQuotient(IFERROR(CODE(MID(LLM!B2,4,1)),0),2^0),2)</f>
        <v>0</v>
      </c>
    </row>
    <row r="34" customFormat="false" ht="15" hidden="false" customHeight="false" outlineLevel="0" collapsed="false">
      <c r="B34" s="0" t="n">
        <f aca="false">MOD(com.sun.star.sheet.addin.Analysis.getQuotient(IFERROR(CODE(MID(LLM!B2,5,1)),0),2^7),2)</f>
        <v>0</v>
      </c>
    </row>
    <row r="35" customFormat="false" ht="15" hidden="false" customHeight="false" outlineLevel="0" collapsed="false">
      <c r="B35" s="0" t="n">
        <f aca="false">MOD(com.sun.star.sheet.addin.Analysis.getQuotient(IFERROR(CODE(MID(LLM!B2,5,1)),0),2^6),2)</f>
        <v>0</v>
      </c>
    </row>
    <row r="36" customFormat="false" ht="15" hidden="false" customHeight="false" outlineLevel="0" collapsed="false">
      <c r="B36" s="0" t="n">
        <f aca="false">MOD(com.sun.star.sheet.addin.Analysis.getQuotient(IFERROR(CODE(MID(LLM!B2,5,1)),0),2^5),2)</f>
        <v>0</v>
      </c>
    </row>
    <row r="37" customFormat="false" ht="15" hidden="false" customHeight="false" outlineLevel="0" collapsed="false">
      <c r="B37" s="0" t="n">
        <f aca="false">MOD(com.sun.star.sheet.addin.Analysis.getQuotient(IFERROR(CODE(MID(LLM!B2,5,1)),0),2^4),2)</f>
        <v>0</v>
      </c>
    </row>
    <row r="38" customFormat="false" ht="15" hidden="false" customHeight="false" outlineLevel="0" collapsed="false">
      <c r="B38" s="0" t="n">
        <f aca="false">MOD(com.sun.star.sheet.addin.Analysis.getQuotient(IFERROR(CODE(MID(LLM!B2,5,1)),0),2^3),2)</f>
        <v>0</v>
      </c>
    </row>
    <row r="39" customFormat="false" ht="15" hidden="false" customHeight="false" outlineLevel="0" collapsed="false">
      <c r="B39" s="0" t="n">
        <f aca="false">MOD(com.sun.star.sheet.addin.Analysis.getQuotient(IFERROR(CODE(MID(LLM!B2,5,1)),0),2^2),2)</f>
        <v>0</v>
      </c>
    </row>
    <row r="40" customFormat="false" ht="15" hidden="false" customHeight="false" outlineLevel="0" collapsed="false">
      <c r="B40" s="0" t="n">
        <f aca="false">MOD(com.sun.star.sheet.addin.Analysis.getQuotient(IFERROR(CODE(MID(LLM!B2,5,1)),0),2^1),2)</f>
        <v>0</v>
      </c>
    </row>
    <row r="41" customFormat="false" ht="15" hidden="false" customHeight="false" outlineLevel="0" collapsed="false">
      <c r="B41" s="0" t="n">
        <f aca="false">MOD(com.sun.star.sheet.addin.Analysis.getQuotient(IFERROR(CODE(MID(LLM!B2,5,1)),0),2^0),2)</f>
        <v>0</v>
      </c>
    </row>
    <row r="42" customFormat="false" ht="15" hidden="false" customHeight="false" outlineLevel="0" collapsed="false">
      <c r="B42" s="0" t="n">
        <f aca="false">MOD(com.sun.star.sheet.addin.Analysis.getQuotient(IFERROR(CODE(MID(LLM!B2,6,1)),0),2^7),2)</f>
        <v>0</v>
      </c>
    </row>
    <row r="43" customFormat="false" ht="15" hidden="false" customHeight="false" outlineLevel="0" collapsed="false">
      <c r="B43" s="0" t="n">
        <f aca="false">MOD(com.sun.star.sheet.addin.Analysis.getQuotient(IFERROR(CODE(MID(LLM!B2,6,1)),0),2^6),2)</f>
        <v>0</v>
      </c>
    </row>
    <row r="44" customFormat="false" ht="15" hidden="false" customHeight="false" outlineLevel="0" collapsed="false">
      <c r="B44" s="0" t="n">
        <f aca="false">MOD(com.sun.star.sheet.addin.Analysis.getQuotient(IFERROR(CODE(MID(LLM!B2,6,1)),0),2^5),2)</f>
        <v>0</v>
      </c>
    </row>
    <row r="45" customFormat="false" ht="15" hidden="false" customHeight="false" outlineLevel="0" collapsed="false">
      <c r="B45" s="0" t="n">
        <f aca="false">MOD(com.sun.star.sheet.addin.Analysis.getQuotient(IFERROR(CODE(MID(LLM!B2,6,1)),0),2^4),2)</f>
        <v>0</v>
      </c>
    </row>
    <row r="46" customFormat="false" ht="15" hidden="false" customHeight="false" outlineLevel="0" collapsed="false">
      <c r="B46" s="0" t="n">
        <f aca="false">MOD(com.sun.star.sheet.addin.Analysis.getQuotient(IFERROR(CODE(MID(LLM!B2,6,1)),0),2^3),2)</f>
        <v>0</v>
      </c>
    </row>
    <row r="47" customFormat="false" ht="15" hidden="false" customHeight="false" outlineLevel="0" collapsed="false">
      <c r="B47" s="0" t="n">
        <f aca="false">MOD(com.sun.star.sheet.addin.Analysis.getQuotient(IFERROR(CODE(MID(LLM!B2,6,1)),0),2^2),2)</f>
        <v>0</v>
      </c>
    </row>
    <row r="48" customFormat="false" ht="15" hidden="false" customHeight="false" outlineLevel="0" collapsed="false">
      <c r="B48" s="0" t="n">
        <f aca="false">MOD(com.sun.star.sheet.addin.Analysis.getQuotient(IFERROR(CODE(MID(LLM!B2,6,1)),0),2^1),2)</f>
        <v>0</v>
      </c>
    </row>
    <row r="49" customFormat="false" ht="15" hidden="false" customHeight="false" outlineLevel="0" collapsed="false">
      <c r="B49" s="0" t="n">
        <f aca="false">MOD(com.sun.star.sheet.addin.Analysis.getQuotient(IFERROR(CODE(MID(LLM!B2,6,1)),0),2^0),2)</f>
        <v>0</v>
      </c>
    </row>
    <row r="50" customFormat="false" ht="15" hidden="false" customHeight="false" outlineLevel="0" collapsed="false">
      <c r="B50" s="0" t="n">
        <f aca="false">MOD(com.sun.star.sheet.addin.Analysis.getQuotient(IFERROR(CODE(MID(LLM!B2,7,1)),0),2^7),2)</f>
        <v>0</v>
      </c>
    </row>
    <row r="51" customFormat="false" ht="15" hidden="false" customHeight="false" outlineLevel="0" collapsed="false">
      <c r="B51" s="0" t="n">
        <f aca="false">MOD(com.sun.star.sheet.addin.Analysis.getQuotient(IFERROR(CODE(MID(LLM!B2,7,1)),0),2^6),2)</f>
        <v>0</v>
      </c>
    </row>
    <row r="52" customFormat="false" ht="15" hidden="false" customHeight="false" outlineLevel="0" collapsed="false">
      <c r="B52" s="0" t="n">
        <f aca="false">MOD(com.sun.star.sheet.addin.Analysis.getQuotient(IFERROR(CODE(MID(LLM!B2,7,1)),0),2^5),2)</f>
        <v>0</v>
      </c>
    </row>
    <row r="53" customFormat="false" ht="15" hidden="false" customHeight="false" outlineLevel="0" collapsed="false">
      <c r="B53" s="0" t="n">
        <f aca="false">MOD(com.sun.star.sheet.addin.Analysis.getQuotient(IFERROR(CODE(MID(LLM!B2,7,1)),0),2^4),2)</f>
        <v>0</v>
      </c>
    </row>
    <row r="54" customFormat="false" ht="15" hidden="false" customHeight="false" outlineLevel="0" collapsed="false">
      <c r="B54" s="0" t="n">
        <f aca="false">MOD(com.sun.star.sheet.addin.Analysis.getQuotient(IFERROR(CODE(MID(LLM!B2,7,1)),0),2^3),2)</f>
        <v>0</v>
      </c>
    </row>
    <row r="55" customFormat="false" ht="15" hidden="false" customHeight="false" outlineLevel="0" collapsed="false">
      <c r="B55" s="0" t="n">
        <f aca="false">MOD(com.sun.star.sheet.addin.Analysis.getQuotient(IFERROR(CODE(MID(LLM!B2,7,1)),0),2^2),2)</f>
        <v>0</v>
      </c>
    </row>
    <row r="56" customFormat="false" ht="15" hidden="false" customHeight="false" outlineLevel="0" collapsed="false">
      <c r="B56" s="0" t="n">
        <f aca="false">MOD(com.sun.star.sheet.addin.Analysis.getQuotient(IFERROR(CODE(MID(LLM!B2,7,1)),0),2^1),2)</f>
        <v>0</v>
      </c>
    </row>
    <row r="57" customFormat="false" ht="15" hidden="false" customHeight="false" outlineLevel="0" collapsed="false">
      <c r="B57" s="0" t="n">
        <f aca="false">MOD(com.sun.star.sheet.addin.Analysis.getQuotient(IFERROR(CODE(MID(LLM!B2,7,1)),0),2^0),2)</f>
        <v>0</v>
      </c>
    </row>
    <row r="58" customFormat="false" ht="15" hidden="false" customHeight="false" outlineLevel="0" collapsed="false">
      <c r="B58" s="0" t="n">
        <f aca="false">MOD(com.sun.star.sheet.addin.Analysis.getQuotient(IFERROR(CODE(MID(LLM!B2,8,1)),0),2^7),2)</f>
        <v>0</v>
      </c>
    </row>
    <row r="59" customFormat="false" ht="15" hidden="false" customHeight="false" outlineLevel="0" collapsed="false">
      <c r="B59" s="0" t="n">
        <f aca="false">MOD(com.sun.star.sheet.addin.Analysis.getQuotient(IFERROR(CODE(MID(LLM!B2,8,1)),0),2^6),2)</f>
        <v>0</v>
      </c>
    </row>
    <row r="60" customFormat="false" ht="15" hidden="false" customHeight="false" outlineLevel="0" collapsed="false">
      <c r="B60" s="0" t="n">
        <f aca="false">MOD(com.sun.star.sheet.addin.Analysis.getQuotient(IFERROR(CODE(MID(LLM!B2,8,1)),0),2^5),2)</f>
        <v>0</v>
      </c>
    </row>
    <row r="61" customFormat="false" ht="15" hidden="false" customHeight="false" outlineLevel="0" collapsed="false">
      <c r="B61" s="0" t="n">
        <f aca="false">MOD(com.sun.star.sheet.addin.Analysis.getQuotient(IFERROR(CODE(MID(LLM!B2,8,1)),0),2^4),2)</f>
        <v>0</v>
      </c>
    </row>
    <row r="62" customFormat="false" ht="15" hidden="false" customHeight="false" outlineLevel="0" collapsed="false">
      <c r="B62" s="0" t="n">
        <f aca="false">MOD(com.sun.star.sheet.addin.Analysis.getQuotient(IFERROR(CODE(MID(LLM!B2,8,1)),0),2^3),2)</f>
        <v>0</v>
      </c>
    </row>
    <row r="63" customFormat="false" ht="15" hidden="false" customHeight="false" outlineLevel="0" collapsed="false">
      <c r="B63" s="0" t="n">
        <f aca="false">MOD(com.sun.star.sheet.addin.Analysis.getQuotient(IFERROR(CODE(MID(LLM!B2,8,1)),0),2^2),2)</f>
        <v>0</v>
      </c>
    </row>
    <row r="64" customFormat="false" ht="15" hidden="false" customHeight="false" outlineLevel="0" collapsed="false">
      <c r="B64" s="0" t="n">
        <f aca="false">MOD(com.sun.star.sheet.addin.Analysis.getQuotient(IFERROR(CODE(MID(LLM!B2,8,1)),0),2^1),2)</f>
        <v>0</v>
      </c>
    </row>
    <row r="65" customFormat="false" ht="15" hidden="false" customHeight="false" outlineLevel="0" collapsed="false">
      <c r="B65" s="0" t="n">
        <f aca="false">MOD(com.sun.star.sheet.addin.Analysis.getQuotient(IFERROR(CODE(MID(LLM!B2,8,1)),0),2^0),2)</f>
        <v>0</v>
      </c>
    </row>
    <row r="66" customFormat="false" ht="15" hidden="false" customHeight="false" outlineLevel="0" collapsed="false">
      <c r="B66" s="0" t="n">
        <f aca="false">MOD(com.sun.star.sheet.addin.Analysis.getQuotient(IFERROR(CODE(MID(LLM!B2,9,1)),0),2^7),2)</f>
        <v>0</v>
      </c>
    </row>
    <row r="67" customFormat="false" ht="15" hidden="false" customHeight="false" outlineLevel="0" collapsed="false">
      <c r="B67" s="0" t="n">
        <f aca="false">MOD(com.sun.star.sheet.addin.Analysis.getQuotient(IFERROR(CODE(MID(LLM!B2,9,1)),0),2^6),2)</f>
        <v>0</v>
      </c>
    </row>
    <row r="68" customFormat="false" ht="15" hidden="false" customHeight="false" outlineLevel="0" collapsed="false">
      <c r="B68" s="0" t="n">
        <f aca="false">MOD(com.sun.star.sheet.addin.Analysis.getQuotient(IFERROR(CODE(MID(LLM!B2,9,1)),0),2^5),2)</f>
        <v>0</v>
      </c>
    </row>
    <row r="69" customFormat="false" ht="15" hidden="false" customHeight="false" outlineLevel="0" collapsed="false">
      <c r="B69" s="0" t="n">
        <f aca="false">MOD(com.sun.star.sheet.addin.Analysis.getQuotient(IFERROR(CODE(MID(LLM!B2,9,1)),0),2^4),2)</f>
        <v>0</v>
      </c>
    </row>
    <row r="70" customFormat="false" ht="15" hidden="false" customHeight="false" outlineLevel="0" collapsed="false">
      <c r="B70" s="0" t="n">
        <f aca="false">MOD(com.sun.star.sheet.addin.Analysis.getQuotient(IFERROR(CODE(MID(LLM!B2,9,1)),0),2^3),2)</f>
        <v>0</v>
      </c>
    </row>
    <row r="71" customFormat="false" ht="15" hidden="false" customHeight="false" outlineLevel="0" collapsed="false">
      <c r="B71" s="0" t="n">
        <f aca="false">MOD(com.sun.star.sheet.addin.Analysis.getQuotient(IFERROR(CODE(MID(LLM!B2,9,1)),0),2^2),2)</f>
        <v>0</v>
      </c>
    </row>
    <row r="72" customFormat="false" ht="15" hidden="false" customHeight="false" outlineLevel="0" collapsed="false">
      <c r="B72" s="0" t="n">
        <f aca="false">MOD(com.sun.star.sheet.addin.Analysis.getQuotient(IFERROR(CODE(MID(LLM!B2,9,1)),0),2^1),2)</f>
        <v>0</v>
      </c>
    </row>
    <row r="73" customFormat="false" ht="15" hidden="false" customHeight="false" outlineLevel="0" collapsed="false">
      <c r="B73" s="0" t="n">
        <f aca="false">MOD(com.sun.star.sheet.addin.Analysis.getQuotient(IFERROR(CODE(MID(LLM!B2,9,1)),0),2^0),2)</f>
        <v>0</v>
      </c>
    </row>
    <row r="74" customFormat="false" ht="15" hidden="false" customHeight="false" outlineLevel="0" collapsed="false">
      <c r="B74" s="0" t="n">
        <f aca="false">MOD(com.sun.star.sheet.addin.Analysis.getQuotient(IFERROR(CODE(MID(LLM!B2,10,1)),0),2^7),2)</f>
        <v>0</v>
      </c>
    </row>
    <row r="75" customFormat="false" ht="15" hidden="false" customHeight="false" outlineLevel="0" collapsed="false">
      <c r="B75" s="0" t="n">
        <f aca="false">MOD(com.sun.star.sheet.addin.Analysis.getQuotient(IFERROR(CODE(MID(LLM!B2,10,1)),0),2^6),2)</f>
        <v>0</v>
      </c>
    </row>
    <row r="76" customFormat="false" ht="15" hidden="false" customHeight="false" outlineLevel="0" collapsed="false">
      <c r="B76" s="0" t="n">
        <f aca="false">MOD(com.sun.star.sheet.addin.Analysis.getQuotient(IFERROR(CODE(MID(LLM!B2,10,1)),0),2^5),2)</f>
        <v>0</v>
      </c>
    </row>
    <row r="77" customFormat="false" ht="15" hidden="false" customHeight="false" outlineLevel="0" collapsed="false">
      <c r="B77" s="0" t="n">
        <f aca="false">MOD(com.sun.star.sheet.addin.Analysis.getQuotient(IFERROR(CODE(MID(LLM!B2,10,1)),0),2^4),2)</f>
        <v>0</v>
      </c>
    </row>
    <row r="78" customFormat="false" ht="15" hidden="false" customHeight="false" outlineLevel="0" collapsed="false">
      <c r="B78" s="0" t="n">
        <f aca="false">MOD(com.sun.star.sheet.addin.Analysis.getQuotient(IFERROR(CODE(MID(LLM!B2,10,1)),0),2^3),2)</f>
        <v>0</v>
      </c>
    </row>
    <row r="79" customFormat="false" ht="15" hidden="false" customHeight="false" outlineLevel="0" collapsed="false">
      <c r="B79" s="0" t="n">
        <f aca="false">MOD(com.sun.star.sheet.addin.Analysis.getQuotient(IFERROR(CODE(MID(LLM!B2,10,1)),0),2^2),2)</f>
        <v>0</v>
      </c>
    </row>
    <row r="80" customFormat="false" ht="15" hidden="false" customHeight="false" outlineLevel="0" collapsed="false">
      <c r="B80" s="0" t="n">
        <f aca="false">MOD(com.sun.star.sheet.addin.Analysis.getQuotient(IFERROR(CODE(MID(LLM!B2,10,1)),0),2^1),2)</f>
        <v>0</v>
      </c>
    </row>
    <row r="81" customFormat="false" ht="15" hidden="false" customHeight="false" outlineLevel="0" collapsed="false">
      <c r="B81" s="0" t="n">
        <f aca="false">MOD(com.sun.star.sheet.addin.Analysis.getQuotient(IFERROR(CODE(MID(LLM!B2,10,1)),0),2^0),2)</f>
        <v>0</v>
      </c>
    </row>
    <row r="82" customFormat="false" ht="15" hidden="false" customHeight="false" outlineLevel="0" collapsed="false">
      <c r="B82" s="0" t="n">
        <f aca="false">MOD(com.sun.star.sheet.addin.Analysis.getQuotient(IFERROR(CODE(MID(LLM!B2,11,1)),0),2^7),2)</f>
        <v>0</v>
      </c>
    </row>
    <row r="83" customFormat="false" ht="15" hidden="false" customHeight="false" outlineLevel="0" collapsed="false">
      <c r="B83" s="0" t="n">
        <f aca="false">MOD(com.sun.star.sheet.addin.Analysis.getQuotient(IFERROR(CODE(MID(LLM!B2,11,1)),0),2^6),2)</f>
        <v>0</v>
      </c>
    </row>
    <row r="84" customFormat="false" ht="15" hidden="false" customHeight="false" outlineLevel="0" collapsed="false">
      <c r="B84" s="0" t="n">
        <f aca="false">MOD(com.sun.star.sheet.addin.Analysis.getQuotient(IFERROR(CODE(MID(LLM!B2,11,1)),0),2^5),2)</f>
        <v>0</v>
      </c>
    </row>
    <row r="85" customFormat="false" ht="15" hidden="false" customHeight="false" outlineLevel="0" collapsed="false">
      <c r="B85" s="0" t="n">
        <f aca="false">MOD(com.sun.star.sheet.addin.Analysis.getQuotient(IFERROR(CODE(MID(LLM!B2,11,1)),0),2^4),2)</f>
        <v>0</v>
      </c>
    </row>
    <row r="86" customFormat="false" ht="15" hidden="false" customHeight="false" outlineLevel="0" collapsed="false">
      <c r="B86" s="0" t="n">
        <f aca="false">MOD(com.sun.star.sheet.addin.Analysis.getQuotient(IFERROR(CODE(MID(LLM!B2,11,1)),0),2^3),2)</f>
        <v>0</v>
      </c>
    </row>
    <row r="87" customFormat="false" ht="15" hidden="false" customHeight="false" outlineLevel="0" collapsed="false">
      <c r="B87" s="0" t="n">
        <f aca="false">MOD(com.sun.star.sheet.addin.Analysis.getQuotient(IFERROR(CODE(MID(LLM!B2,11,1)),0),2^2),2)</f>
        <v>0</v>
      </c>
    </row>
    <row r="88" customFormat="false" ht="15" hidden="false" customHeight="false" outlineLevel="0" collapsed="false">
      <c r="B88" s="0" t="n">
        <f aca="false">MOD(com.sun.star.sheet.addin.Analysis.getQuotient(IFERROR(CODE(MID(LLM!B2,11,1)),0),2^1),2)</f>
        <v>0</v>
      </c>
    </row>
    <row r="89" customFormat="false" ht="15" hidden="false" customHeight="false" outlineLevel="0" collapsed="false">
      <c r="B89" s="0" t="n">
        <f aca="false">MOD(com.sun.star.sheet.addin.Analysis.getQuotient(IFERROR(CODE(MID(LLM!B2,11,1)),0),2^0),2)</f>
        <v>0</v>
      </c>
    </row>
    <row r="90" customFormat="false" ht="15" hidden="false" customHeight="false" outlineLevel="0" collapsed="false">
      <c r="B90" s="0" t="n">
        <f aca="false">MOD(com.sun.star.sheet.addin.Analysis.getQuotient(IFERROR(CODE(MID(LLM!B2,12,1)),0),2^7),2)</f>
        <v>0</v>
      </c>
    </row>
    <row r="91" customFormat="false" ht="15" hidden="false" customHeight="false" outlineLevel="0" collapsed="false">
      <c r="B91" s="0" t="n">
        <f aca="false">MOD(com.sun.star.sheet.addin.Analysis.getQuotient(IFERROR(CODE(MID(LLM!B2,12,1)),0),2^6),2)</f>
        <v>0</v>
      </c>
    </row>
    <row r="92" customFormat="false" ht="15" hidden="false" customHeight="false" outlineLevel="0" collapsed="false">
      <c r="B92" s="0" t="n">
        <f aca="false">MOD(com.sun.star.sheet.addin.Analysis.getQuotient(IFERROR(CODE(MID(LLM!B2,12,1)),0),2^5),2)</f>
        <v>0</v>
      </c>
    </row>
    <row r="93" customFormat="false" ht="15" hidden="false" customHeight="false" outlineLevel="0" collapsed="false">
      <c r="B93" s="0" t="n">
        <f aca="false">MOD(com.sun.star.sheet.addin.Analysis.getQuotient(IFERROR(CODE(MID(LLM!B2,12,1)),0),2^4),2)</f>
        <v>0</v>
      </c>
    </row>
    <row r="94" customFormat="false" ht="15" hidden="false" customHeight="false" outlineLevel="0" collapsed="false">
      <c r="B94" s="0" t="n">
        <f aca="false">MOD(com.sun.star.sheet.addin.Analysis.getQuotient(IFERROR(CODE(MID(LLM!B2,12,1)),0),2^3),2)</f>
        <v>0</v>
      </c>
    </row>
    <row r="95" customFormat="false" ht="15" hidden="false" customHeight="false" outlineLevel="0" collapsed="false">
      <c r="B95" s="0" t="n">
        <f aca="false">MOD(com.sun.star.sheet.addin.Analysis.getQuotient(IFERROR(CODE(MID(LLM!B2,12,1)),0),2^2),2)</f>
        <v>0</v>
      </c>
    </row>
    <row r="96" customFormat="false" ht="15" hidden="false" customHeight="false" outlineLevel="0" collapsed="false">
      <c r="B96" s="0" t="n">
        <f aca="false">MOD(com.sun.star.sheet.addin.Analysis.getQuotient(IFERROR(CODE(MID(LLM!B2,12,1)),0),2^1),2)</f>
        <v>0</v>
      </c>
    </row>
    <row r="97" customFormat="false" ht="15" hidden="false" customHeight="false" outlineLevel="0" collapsed="false">
      <c r="B97" s="0" t="n">
        <f aca="false">MOD(com.sun.star.sheet.addin.Analysis.getQuotient(IFERROR(CODE(MID(LLM!B2,12,1)),0),2^0),2)</f>
        <v>0</v>
      </c>
    </row>
    <row r="98" customFormat="false" ht="15" hidden="false" customHeight="false" outlineLevel="0" collapsed="false">
      <c r="B98" s="0" t="n">
        <f aca="false">MOD(com.sun.star.sheet.addin.Analysis.getQuotient(IFERROR(CODE(MID(LLM!B2,13,1)),0),2^7),2)</f>
        <v>0</v>
      </c>
    </row>
    <row r="99" customFormat="false" ht="15" hidden="false" customHeight="false" outlineLevel="0" collapsed="false">
      <c r="B99" s="0" t="n">
        <f aca="false">MOD(com.sun.star.sheet.addin.Analysis.getQuotient(IFERROR(CODE(MID(LLM!B2,13,1)),0),2^6),2)</f>
        <v>0</v>
      </c>
    </row>
    <row r="100" customFormat="false" ht="15" hidden="false" customHeight="false" outlineLevel="0" collapsed="false">
      <c r="B100" s="0" t="n">
        <f aca="false">MOD(com.sun.star.sheet.addin.Analysis.getQuotient(IFERROR(CODE(MID(LLM!B2,13,1)),0),2^5),2)</f>
        <v>0</v>
      </c>
    </row>
    <row r="101" customFormat="false" ht="15" hidden="false" customHeight="false" outlineLevel="0" collapsed="false">
      <c r="B101" s="0" t="n">
        <f aca="false">MOD(com.sun.star.sheet.addin.Analysis.getQuotient(IFERROR(CODE(MID(LLM!B2,13,1)),0),2^4),2)</f>
        <v>0</v>
      </c>
    </row>
    <row r="102" customFormat="false" ht="15" hidden="false" customHeight="false" outlineLevel="0" collapsed="false">
      <c r="B102" s="0" t="n">
        <f aca="false">MOD(com.sun.star.sheet.addin.Analysis.getQuotient(IFERROR(CODE(MID(LLM!B2,13,1)),0),2^3),2)</f>
        <v>0</v>
      </c>
    </row>
    <row r="103" customFormat="false" ht="15" hidden="false" customHeight="false" outlineLevel="0" collapsed="false">
      <c r="B103" s="0" t="n">
        <f aca="false">MOD(com.sun.star.sheet.addin.Analysis.getQuotient(IFERROR(CODE(MID(LLM!B2,13,1)),0),2^2),2)</f>
        <v>0</v>
      </c>
    </row>
    <row r="104" customFormat="false" ht="15" hidden="false" customHeight="false" outlineLevel="0" collapsed="false">
      <c r="B104" s="0" t="n">
        <f aca="false">MOD(com.sun.star.sheet.addin.Analysis.getQuotient(IFERROR(CODE(MID(LLM!B2,13,1)),0),2^1),2)</f>
        <v>0</v>
      </c>
    </row>
    <row r="105" customFormat="false" ht="15" hidden="false" customHeight="false" outlineLevel="0" collapsed="false">
      <c r="B105" s="0" t="n">
        <f aca="false">MOD(com.sun.star.sheet.addin.Analysis.getQuotient(IFERROR(CODE(MID(LLM!B2,13,1)),0),2^0),2)</f>
        <v>0</v>
      </c>
    </row>
    <row r="106" customFormat="false" ht="15" hidden="false" customHeight="false" outlineLevel="0" collapsed="false">
      <c r="B106" s="0" t="n">
        <f aca="false">MOD(com.sun.star.sheet.addin.Analysis.getQuotient(IFERROR(CODE(MID(LLM!B2,14,1)),0),2^7),2)</f>
        <v>0</v>
      </c>
    </row>
    <row r="107" customFormat="false" ht="15" hidden="false" customHeight="false" outlineLevel="0" collapsed="false">
      <c r="B107" s="0" t="n">
        <f aca="false">MOD(com.sun.star.sheet.addin.Analysis.getQuotient(IFERROR(CODE(MID(LLM!B2,14,1)),0),2^6),2)</f>
        <v>0</v>
      </c>
    </row>
    <row r="108" customFormat="false" ht="15" hidden="false" customHeight="false" outlineLevel="0" collapsed="false">
      <c r="B108" s="0" t="n">
        <f aca="false">MOD(com.sun.star.sheet.addin.Analysis.getQuotient(IFERROR(CODE(MID(LLM!B2,14,1)),0),2^5),2)</f>
        <v>0</v>
      </c>
    </row>
    <row r="109" customFormat="false" ht="15" hidden="false" customHeight="false" outlineLevel="0" collapsed="false">
      <c r="B109" s="0" t="n">
        <f aca="false">MOD(com.sun.star.sheet.addin.Analysis.getQuotient(IFERROR(CODE(MID(LLM!B2,14,1)),0),2^4),2)</f>
        <v>0</v>
      </c>
    </row>
    <row r="110" customFormat="false" ht="15" hidden="false" customHeight="false" outlineLevel="0" collapsed="false">
      <c r="B110" s="0" t="n">
        <f aca="false">MOD(com.sun.star.sheet.addin.Analysis.getQuotient(IFERROR(CODE(MID(LLM!B2,14,1)),0),2^3),2)</f>
        <v>0</v>
      </c>
    </row>
    <row r="111" customFormat="false" ht="15" hidden="false" customHeight="false" outlineLevel="0" collapsed="false">
      <c r="B111" s="0" t="n">
        <f aca="false">MOD(com.sun.star.sheet.addin.Analysis.getQuotient(IFERROR(CODE(MID(LLM!B2,14,1)),0),2^2),2)</f>
        <v>0</v>
      </c>
    </row>
    <row r="112" customFormat="false" ht="15" hidden="false" customHeight="false" outlineLevel="0" collapsed="false">
      <c r="B112" s="0" t="n">
        <f aca="false">MOD(com.sun.star.sheet.addin.Analysis.getQuotient(IFERROR(CODE(MID(LLM!B2,14,1)),0),2^1),2)</f>
        <v>0</v>
      </c>
    </row>
    <row r="113" customFormat="false" ht="15" hidden="false" customHeight="false" outlineLevel="0" collapsed="false">
      <c r="B113" s="0" t="n">
        <f aca="false">MOD(com.sun.star.sheet.addin.Analysis.getQuotient(IFERROR(CODE(MID(LLM!B2,14,1)),0),2^0),2)</f>
        <v>0</v>
      </c>
    </row>
    <row r="114" customFormat="false" ht="15" hidden="false" customHeight="false" outlineLevel="0" collapsed="false">
      <c r="B114" s="0" t="n">
        <f aca="false">MOD(com.sun.star.sheet.addin.Analysis.getQuotient(IFERROR(CODE(MID(LLM!B2,15,1)),0),2^7),2)</f>
        <v>0</v>
      </c>
    </row>
    <row r="115" customFormat="false" ht="15" hidden="false" customHeight="false" outlineLevel="0" collapsed="false">
      <c r="B115" s="0" t="n">
        <f aca="false">MOD(com.sun.star.sheet.addin.Analysis.getQuotient(IFERROR(CODE(MID(LLM!B2,15,1)),0),2^6),2)</f>
        <v>0</v>
      </c>
    </row>
    <row r="116" customFormat="false" ht="15" hidden="false" customHeight="false" outlineLevel="0" collapsed="false">
      <c r="B116" s="0" t="n">
        <f aca="false">MOD(com.sun.star.sheet.addin.Analysis.getQuotient(IFERROR(CODE(MID(LLM!B2,15,1)),0),2^5),2)</f>
        <v>0</v>
      </c>
    </row>
    <row r="117" customFormat="false" ht="15" hidden="false" customHeight="false" outlineLevel="0" collapsed="false">
      <c r="B117" s="0" t="n">
        <f aca="false">MOD(com.sun.star.sheet.addin.Analysis.getQuotient(IFERROR(CODE(MID(LLM!B2,15,1)),0),2^4),2)</f>
        <v>0</v>
      </c>
    </row>
    <row r="118" customFormat="false" ht="15" hidden="false" customHeight="false" outlineLevel="0" collapsed="false">
      <c r="B118" s="0" t="n">
        <f aca="false">MOD(com.sun.star.sheet.addin.Analysis.getQuotient(IFERROR(CODE(MID(LLM!B2,15,1)),0),2^3),2)</f>
        <v>0</v>
      </c>
    </row>
    <row r="119" customFormat="false" ht="15" hidden="false" customHeight="false" outlineLevel="0" collapsed="false">
      <c r="B119" s="0" t="n">
        <f aca="false">MOD(com.sun.star.sheet.addin.Analysis.getQuotient(IFERROR(CODE(MID(LLM!B2,15,1)),0),2^2),2)</f>
        <v>0</v>
      </c>
    </row>
    <row r="120" customFormat="false" ht="15" hidden="false" customHeight="false" outlineLevel="0" collapsed="false">
      <c r="B120" s="0" t="n">
        <f aca="false">MOD(com.sun.star.sheet.addin.Analysis.getQuotient(IFERROR(CODE(MID(LLM!B2,15,1)),0),2^1),2)</f>
        <v>0</v>
      </c>
    </row>
    <row r="121" customFormat="false" ht="15" hidden="false" customHeight="false" outlineLevel="0" collapsed="false">
      <c r="B121" s="0" t="n">
        <f aca="false">MOD(com.sun.star.sheet.addin.Analysis.getQuotient(IFERROR(CODE(MID(LLM!B2,15,1)),0),2^0),2)</f>
        <v>0</v>
      </c>
    </row>
    <row r="122" customFormat="false" ht="15" hidden="false" customHeight="false" outlineLevel="0" collapsed="false">
      <c r="B122" s="0" t="n">
        <f aca="false">MOD(com.sun.star.sheet.addin.Analysis.getQuotient(IFERROR(CODE(MID(LLM!B2,16,1)),0),2^7),2)</f>
        <v>0</v>
      </c>
    </row>
    <row r="123" customFormat="false" ht="15" hidden="false" customHeight="false" outlineLevel="0" collapsed="false">
      <c r="B123" s="0" t="n">
        <f aca="false">MOD(com.sun.star.sheet.addin.Analysis.getQuotient(IFERROR(CODE(MID(LLM!B2,16,1)),0),2^6),2)</f>
        <v>0</v>
      </c>
    </row>
    <row r="124" customFormat="false" ht="15" hidden="false" customHeight="false" outlineLevel="0" collapsed="false">
      <c r="B124" s="0" t="n">
        <f aca="false">MOD(com.sun.star.sheet.addin.Analysis.getQuotient(IFERROR(CODE(MID(LLM!B2,16,1)),0),2^5),2)</f>
        <v>0</v>
      </c>
    </row>
    <row r="125" customFormat="false" ht="15" hidden="false" customHeight="false" outlineLevel="0" collapsed="false">
      <c r="B125" s="0" t="n">
        <f aca="false">MOD(com.sun.star.sheet.addin.Analysis.getQuotient(IFERROR(CODE(MID(LLM!B2,16,1)),0),2^4),2)</f>
        <v>0</v>
      </c>
    </row>
    <row r="126" customFormat="false" ht="15" hidden="false" customHeight="false" outlineLevel="0" collapsed="false">
      <c r="B126" s="0" t="n">
        <f aca="false">MOD(com.sun.star.sheet.addin.Analysis.getQuotient(IFERROR(CODE(MID(LLM!B2,16,1)),0),2^3),2)</f>
        <v>0</v>
      </c>
    </row>
    <row r="127" customFormat="false" ht="15" hidden="false" customHeight="false" outlineLevel="0" collapsed="false">
      <c r="B127" s="0" t="n">
        <f aca="false">MOD(com.sun.star.sheet.addin.Analysis.getQuotient(IFERROR(CODE(MID(LLM!B2,16,1)),0),2^2),2)</f>
        <v>0</v>
      </c>
    </row>
    <row r="128" customFormat="false" ht="15" hidden="false" customHeight="false" outlineLevel="0" collapsed="false">
      <c r="B128" s="0" t="n">
        <f aca="false">MOD(com.sun.star.sheet.addin.Analysis.getQuotient(IFERROR(CODE(MID(LLM!B2,16,1)),0),2^1),2)</f>
        <v>0</v>
      </c>
    </row>
    <row r="129" customFormat="false" ht="15" hidden="false" customHeight="false" outlineLevel="0" collapsed="false">
      <c r="B129" s="0" t="n">
        <f aca="false">MOD(com.sun.star.sheet.addin.Analysis.getQuotient(IFERROR(CODE(MID(LLM!B2,16,1)),0),2^0),2)</f>
        <v>0</v>
      </c>
    </row>
    <row r="130" customFormat="false" ht="15" hidden="false" customHeight="false" outlineLevel="0" collapsed="false">
      <c r="B130" s="0" t="n">
        <f aca="false">MOD(com.sun.star.sheet.addin.Analysis.getQuotient(IFERROR(CODE(MID(LLM!B2,17,1)),0),2^7),2)</f>
        <v>0</v>
      </c>
    </row>
    <row r="131" customFormat="false" ht="15" hidden="false" customHeight="false" outlineLevel="0" collapsed="false">
      <c r="B131" s="0" t="n">
        <f aca="false">MOD(com.sun.star.sheet.addin.Analysis.getQuotient(IFERROR(CODE(MID(LLM!B2,17,1)),0),2^6),2)</f>
        <v>0</v>
      </c>
    </row>
    <row r="132" customFormat="false" ht="15" hidden="false" customHeight="false" outlineLevel="0" collapsed="false">
      <c r="B132" s="0" t="n">
        <f aca="false">MOD(com.sun.star.sheet.addin.Analysis.getQuotient(IFERROR(CODE(MID(LLM!B2,17,1)),0),2^5),2)</f>
        <v>0</v>
      </c>
    </row>
    <row r="133" customFormat="false" ht="15" hidden="false" customHeight="false" outlineLevel="0" collapsed="false">
      <c r="B133" s="0" t="n">
        <f aca="false">MOD(com.sun.star.sheet.addin.Analysis.getQuotient(IFERROR(CODE(MID(LLM!B2,17,1)),0),2^4),2)</f>
        <v>0</v>
      </c>
    </row>
    <row r="134" customFormat="false" ht="15" hidden="false" customHeight="false" outlineLevel="0" collapsed="false">
      <c r="B134" s="0" t="n">
        <f aca="false">MOD(com.sun.star.sheet.addin.Analysis.getQuotient(IFERROR(CODE(MID(LLM!B2,17,1)),0),2^3),2)</f>
        <v>0</v>
      </c>
    </row>
    <row r="135" customFormat="false" ht="15" hidden="false" customHeight="false" outlineLevel="0" collapsed="false">
      <c r="B135" s="0" t="n">
        <f aca="false">MOD(com.sun.star.sheet.addin.Analysis.getQuotient(IFERROR(CODE(MID(LLM!B2,17,1)),0),2^2),2)</f>
        <v>0</v>
      </c>
    </row>
    <row r="136" customFormat="false" ht="15" hidden="false" customHeight="false" outlineLevel="0" collapsed="false">
      <c r="B136" s="0" t="n">
        <f aca="false">MOD(com.sun.star.sheet.addin.Analysis.getQuotient(IFERROR(CODE(MID(LLM!B2,17,1)),0),2^1),2)</f>
        <v>0</v>
      </c>
    </row>
    <row r="137" customFormat="false" ht="15" hidden="false" customHeight="false" outlineLevel="0" collapsed="false">
      <c r="B137" s="0" t="n">
        <f aca="false">MOD(com.sun.star.sheet.addin.Analysis.getQuotient(IFERROR(CODE(MID(LLM!B2,17,1)),0),2^0),2)</f>
        <v>0</v>
      </c>
    </row>
    <row r="138" customFormat="false" ht="15" hidden="false" customHeight="false" outlineLevel="0" collapsed="false">
      <c r="B138" s="0" t="n">
        <f aca="false">MOD(com.sun.star.sheet.addin.Analysis.getQuotient(IFERROR(CODE(MID(LLM!B2,18,1)),0),2^7),2)</f>
        <v>0</v>
      </c>
    </row>
    <row r="139" customFormat="false" ht="15" hidden="false" customHeight="false" outlineLevel="0" collapsed="false">
      <c r="B139" s="0" t="n">
        <f aca="false">MOD(com.sun.star.sheet.addin.Analysis.getQuotient(IFERROR(CODE(MID(LLM!B2,18,1)),0),2^6),2)</f>
        <v>0</v>
      </c>
    </row>
    <row r="140" customFormat="false" ht="15" hidden="false" customHeight="false" outlineLevel="0" collapsed="false">
      <c r="B140" s="0" t="n">
        <f aca="false">MOD(com.sun.star.sheet.addin.Analysis.getQuotient(IFERROR(CODE(MID(LLM!B2,18,1)),0),2^5),2)</f>
        <v>0</v>
      </c>
    </row>
    <row r="141" customFormat="false" ht="15" hidden="false" customHeight="false" outlineLevel="0" collapsed="false">
      <c r="B141" s="0" t="n">
        <f aca="false">MOD(com.sun.star.sheet.addin.Analysis.getQuotient(IFERROR(CODE(MID(LLM!B2,18,1)),0),2^4),2)</f>
        <v>0</v>
      </c>
    </row>
    <row r="142" customFormat="false" ht="15" hidden="false" customHeight="false" outlineLevel="0" collapsed="false">
      <c r="B142" s="0" t="n">
        <f aca="false">MOD(com.sun.star.sheet.addin.Analysis.getQuotient(IFERROR(CODE(MID(LLM!B2,18,1)),0),2^3),2)</f>
        <v>0</v>
      </c>
    </row>
    <row r="143" customFormat="false" ht="15" hidden="false" customHeight="false" outlineLevel="0" collapsed="false">
      <c r="B143" s="0" t="n">
        <f aca="false">MOD(com.sun.star.sheet.addin.Analysis.getQuotient(IFERROR(CODE(MID(LLM!B2,18,1)),0),2^2),2)</f>
        <v>0</v>
      </c>
    </row>
    <row r="144" customFormat="false" ht="15" hidden="false" customHeight="false" outlineLevel="0" collapsed="false">
      <c r="B144" s="0" t="n">
        <f aca="false">MOD(com.sun.star.sheet.addin.Analysis.getQuotient(IFERROR(CODE(MID(LLM!B2,18,1)),0),2^1),2)</f>
        <v>0</v>
      </c>
    </row>
    <row r="145" customFormat="false" ht="15" hidden="false" customHeight="false" outlineLevel="0" collapsed="false">
      <c r="B145" s="0" t="n">
        <f aca="false">MOD(com.sun.star.sheet.addin.Analysis.getQuotient(IFERROR(CODE(MID(LLM!B2,18,1)),0),2^0),2)</f>
        <v>0</v>
      </c>
    </row>
    <row r="146" customFormat="false" ht="15" hidden="false" customHeight="false" outlineLevel="0" collapsed="false">
      <c r="B146" s="0" t="n">
        <f aca="false">MOD(com.sun.star.sheet.addin.Analysis.getQuotient(IFERROR(CODE(MID(LLM!B2,19,1)),0),2^7),2)</f>
        <v>0</v>
      </c>
    </row>
    <row r="147" customFormat="false" ht="15" hidden="false" customHeight="false" outlineLevel="0" collapsed="false">
      <c r="B147" s="0" t="n">
        <f aca="false">MOD(com.sun.star.sheet.addin.Analysis.getQuotient(IFERROR(CODE(MID(LLM!B2,19,1)),0),2^6),2)</f>
        <v>0</v>
      </c>
    </row>
    <row r="148" customFormat="false" ht="15" hidden="false" customHeight="false" outlineLevel="0" collapsed="false">
      <c r="B148" s="0" t="n">
        <f aca="false">MOD(com.sun.star.sheet.addin.Analysis.getQuotient(IFERROR(CODE(MID(LLM!B2,19,1)),0),2^5),2)</f>
        <v>0</v>
      </c>
    </row>
    <row r="149" customFormat="false" ht="15" hidden="false" customHeight="false" outlineLevel="0" collapsed="false">
      <c r="B149" s="0" t="n">
        <f aca="false">MOD(com.sun.star.sheet.addin.Analysis.getQuotient(IFERROR(CODE(MID(LLM!B2,19,1)),0),2^4),2)</f>
        <v>0</v>
      </c>
    </row>
    <row r="150" customFormat="false" ht="15" hidden="false" customHeight="false" outlineLevel="0" collapsed="false">
      <c r="B150" s="0" t="n">
        <f aca="false">MOD(com.sun.star.sheet.addin.Analysis.getQuotient(IFERROR(CODE(MID(LLM!B2,19,1)),0),2^3),2)</f>
        <v>0</v>
      </c>
    </row>
    <row r="151" customFormat="false" ht="15" hidden="false" customHeight="false" outlineLevel="0" collapsed="false">
      <c r="B151" s="0" t="n">
        <f aca="false">MOD(com.sun.star.sheet.addin.Analysis.getQuotient(IFERROR(CODE(MID(LLM!B2,19,1)),0),2^2),2)</f>
        <v>0</v>
      </c>
    </row>
    <row r="152" customFormat="false" ht="15" hidden="false" customHeight="false" outlineLevel="0" collapsed="false">
      <c r="B152" s="0" t="n">
        <f aca="false">MOD(com.sun.star.sheet.addin.Analysis.getQuotient(IFERROR(CODE(MID(LLM!B2,19,1)),0),2^1),2)</f>
        <v>0</v>
      </c>
    </row>
    <row r="153" customFormat="false" ht="15" hidden="false" customHeight="false" outlineLevel="0" collapsed="false">
      <c r="B153" s="0" t="n">
        <f aca="false">MOD(com.sun.star.sheet.addin.Analysis.getQuotient(IFERROR(CODE(MID(LLM!B2,19,1)),0),2^0),2)</f>
        <v>0</v>
      </c>
    </row>
    <row r="154" customFormat="false" ht="15" hidden="false" customHeight="false" outlineLevel="0" collapsed="false">
      <c r="B154" s="0" t="n">
        <f aca="false">MOD(com.sun.star.sheet.addin.Analysis.getQuotient(IFERROR(CODE(MID(LLM!B2,20,1)),0),2^7),2)</f>
        <v>0</v>
      </c>
    </row>
    <row r="155" customFormat="false" ht="15" hidden="false" customHeight="false" outlineLevel="0" collapsed="false">
      <c r="B155" s="0" t="n">
        <f aca="false">MOD(com.sun.star.sheet.addin.Analysis.getQuotient(IFERROR(CODE(MID(LLM!B2,20,1)),0),2^6),2)</f>
        <v>0</v>
      </c>
    </row>
    <row r="156" customFormat="false" ht="15" hidden="false" customHeight="false" outlineLevel="0" collapsed="false">
      <c r="B156" s="0" t="n">
        <f aca="false">MOD(com.sun.star.sheet.addin.Analysis.getQuotient(IFERROR(CODE(MID(LLM!B2,20,1)),0),2^5),2)</f>
        <v>0</v>
      </c>
    </row>
    <row r="157" customFormat="false" ht="15" hidden="false" customHeight="false" outlineLevel="0" collapsed="false">
      <c r="B157" s="0" t="n">
        <f aca="false">MOD(com.sun.star.sheet.addin.Analysis.getQuotient(IFERROR(CODE(MID(LLM!B2,20,1)),0),2^4),2)</f>
        <v>0</v>
      </c>
    </row>
    <row r="158" customFormat="false" ht="15" hidden="false" customHeight="false" outlineLevel="0" collapsed="false">
      <c r="B158" s="0" t="n">
        <f aca="false">MOD(com.sun.star.sheet.addin.Analysis.getQuotient(IFERROR(CODE(MID(LLM!B2,20,1)),0),2^3),2)</f>
        <v>0</v>
      </c>
    </row>
    <row r="159" customFormat="false" ht="15" hidden="false" customHeight="false" outlineLevel="0" collapsed="false">
      <c r="B159" s="0" t="n">
        <f aca="false">MOD(com.sun.star.sheet.addin.Analysis.getQuotient(IFERROR(CODE(MID(LLM!B2,20,1)),0),2^2),2)</f>
        <v>0</v>
      </c>
    </row>
    <row r="160" customFormat="false" ht="15" hidden="false" customHeight="false" outlineLevel="0" collapsed="false">
      <c r="B160" s="0" t="n">
        <f aca="false">MOD(com.sun.star.sheet.addin.Analysis.getQuotient(IFERROR(CODE(MID(LLM!B2,20,1)),0),2^1),2)</f>
        <v>0</v>
      </c>
    </row>
    <row r="161" customFormat="false" ht="15" hidden="false" customHeight="false" outlineLevel="0" collapsed="false">
      <c r="B161" s="0" t="n">
        <f aca="false">MOD(com.sun.star.sheet.addin.Analysis.getQuotient(IFERROR(CODE(MID(LLM!B2,20,1)),0),2^0),2)</f>
        <v>0</v>
      </c>
    </row>
    <row r="162" customFormat="false" ht="15" hidden="false" customHeight="false" outlineLevel="0" collapsed="false">
      <c r="B162" s="0" t="n">
        <f aca="false">MOD(com.sun.star.sheet.addin.Analysis.getQuotient(IFERROR(CODE(MID(LLM!B2,21,1)),0),2^7),2)</f>
        <v>0</v>
      </c>
    </row>
    <row r="163" customFormat="false" ht="15" hidden="false" customHeight="false" outlineLevel="0" collapsed="false">
      <c r="B163" s="0" t="n">
        <f aca="false">MOD(com.sun.star.sheet.addin.Analysis.getQuotient(IFERROR(CODE(MID(LLM!B2,21,1)),0),2^6),2)</f>
        <v>0</v>
      </c>
    </row>
    <row r="164" customFormat="false" ht="15" hidden="false" customHeight="false" outlineLevel="0" collapsed="false">
      <c r="B164" s="0" t="n">
        <f aca="false">MOD(com.sun.star.sheet.addin.Analysis.getQuotient(IFERROR(CODE(MID(LLM!B2,21,1)),0),2^5),2)</f>
        <v>0</v>
      </c>
    </row>
    <row r="165" customFormat="false" ht="15" hidden="false" customHeight="false" outlineLevel="0" collapsed="false">
      <c r="B165" s="0" t="n">
        <f aca="false">MOD(com.sun.star.sheet.addin.Analysis.getQuotient(IFERROR(CODE(MID(LLM!B2,21,1)),0),2^4),2)</f>
        <v>0</v>
      </c>
    </row>
    <row r="166" customFormat="false" ht="15" hidden="false" customHeight="false" outlineLevel="0" collapsed="false">
      <c r="B166" s="0" t="n">
        <f aca="false">MOD(com.sun.star.sheet.addin.Analysis.getQuotient(IFERROR(CODE(MID(LLM!B2,21,1)),0),2^3),2)</f>
        <v>0</v>
      </c>
    </row>
    <row r="167" customFormat="false" ht="15" hidden="false" customHeight="false" outlineLevel="0" collapsed="false">
      <c r="B167" s="0" t="n">
        <f aca="false">MOD(com.sun.star.sheet.addin.Analysis.getQuotient(IFERROR(CODE(MID(LLM!B2,21,1)),0),2^2),2)</f>
        <v>0</v>
      </c>
    </row>
    <row r="168" customFormat="false" ht="15" hidden="false" customHeight="false" outlineLevel="0" collapsed="false">
      <c r="B168" s="0" t="n">
        <f aca="false">MOD(com.sun.star.sheet.addin.Analysis.getQuotient(IFERROR(CODE(MID(LLM!B2,21,1)),0),2^1),2)</f>
        <v>0</v>
      </c>
    </row>
    <row r="169" customFormat="false" ht="15" hidden="false" customHeight="false" outlineLevel="0" collapsed="false">
      <c r="B169" s="0" t="n">
        <f aca="false">MOD(com.sun.star.sheet.addin.Analysis.getQuotient(IFERROR(CODE(MID(LLM!B2,21,1)),0),2^0),2)</f>
        <v>0</v>
      </c>
    </row>
    <row r="170" customFormat="false" ht="15" hidden="false" customHeight="false" outlineLevel="0" collapsed="false">
      <c r="B170" s="0" t="n">
        <f aca="false">MOD(com.sun.star.sheet.addin.Analysis.getQuotient(IFERROR(CODE(MID(LLM!B2,22,1)),0),2^7),2)</f>
        <v>0</v>
      </c>
    </row>
    <row r="171" customFormat="false" ht="15" hidden="false" customHeight="false" outlineLevel="0" collapsed="false">
      <c r="B171" s="0" t="n">
        <f aca="false">MOD(com.sun.star.sheet.addin.Analysis.getQuotient(IFERROR(CODE(MID(LLM!B2,22,1)),0),2^6),2)</f>
        <v>0</v>
      </c>
    </row>
    <row r="172" customFormat="false" ht="15" hidden="false" customHeight="false" outlineLevel="0" collapsed="false">
      <c r="B172" s="0" t="n">
        <f aca="false">MOD(com.sun.star.sheet.addin.Analysis.getQuotient(IFERROR(CODE(MID(LLM!B2,22,1)),0),2^5),2)</f>
        <v>0</v>
      </c>
    </row>
    <row r="173" customFormat="false" ht="15" hidden="false" customHeight="false" outlineLevel="0" collapsed="false">
      <c r="B173" s="0" t="n">
        <f aca="false">MOD(com.sun.star.sheet.addin.Analysis.getQuotient(IFERROR(CODE(MID(LLM!B2,22,1)),0),2^4),2)</f>
        <v>0</v>
      </c>
    </row>
    <row r="174" customFormat="false" ht="15" hidden="false" customHeight="false" outlineLevel="0" collapsed="false">
      <c r="B174" s="0" t="n">
        <f aca="false">MOD(com.sun.star.sheet.addin.Analysis.getQuotient(IFERROR(CODE(MID(LLM!B2,22,1)),0),2^3),2)</f>
        <v>0</v>
      </c>
    </row>
    <row r="175" customFormat="false" ht="15" hidden="false" customHeight="false" outlineLevel="0" collapsed="false">
      <c r="B175" s="0" t="n">
        <f aca="false">MOD(com.sun.star.sheet.addin.Analysis.getQuotient(IFERROR(CODE(MID(LLM!B2,22,1)),0),2^2),2)</f>
        <v>0</v>
      </c>
    </row>
    <row r="176" customFormat="false" ht="15" hidden="false" customHeight="false" outlineLevel="0" collapsed="false">
      <c r="B176" s="0" t="n">
        <f aca="false">MOD(com.sun.star.sheet.addin.Analysis.getQuotient(IFERROR(CODE(MID(LLM!B2,22,1)),0),2^1),2)</f>
        <v>0</v>
      </c>
    </row>
    <row r="177" customFormat="false" ht="15" hidden="false" customHeight="false" outlineLevel="0" collapsed="false">
      <c r="B177" s="0" t="n">
        <f aca="false">MOD(com.sun.star.sheet.addin.Analysis.getQuotient(IFERROR(CODE(MID(LLM!B2,22,1)),0),2^0),2)</f>
        <v>0</v>
      </c>
    </row>
    <row r="178" customFormat="false" ht="15" hidden="false" customHeight="false" outlineLevel="0" collapsed="false">
      <c r="B178" s="0" t="n">
        <f aca="false">MOD(com.sun.star.sheet.addin.Analysis.getQuotient(IFERROR(CODE(MID(LLM!B2,23,1)),0),2^7),2)</f>
        <v>0</v>
      </c>
    </row>
    <row r="179" customFormat="false" ht="15" hidden="false" customHeight="false" outlineLevel="0" collapsed="false">
      <c r="B179" s="0" t="n">
        <f aca="false">MOD(com.sun.star.sheet.addin.Analysis.getQuotient(IFERROR(CODE(MID(LLM!B2,23,1)),0),2^6),2)</f>
        <v>0</v>
      </c>
    </row>
    <row r="180" customFormat="false" ht="15" hidden="false" customHeight="false" outlineLevel="0" collapsed="false">
      <c r="B180" s="0" t="n">
        <f aca="false">MOD(com.sun.star.sheet.addin.Analysis.getQuotient(IFERROR(CODE(MID(LLM!B2,23,1)),0),2^5),2)</f>
        <v>0</v>
      </c>
    </row>
    <row r="181" customFormat="false" ht="15" hidden="false" customHeight="false" outlineLevel="0" collapsed="false">
      <c r="B181" s="0" t="n">
        <f aca="false">MOD(com.sun.star.sheet.addin.Analysis.getQuotient(IFERROR(CODE(MID(LLM!B2,23,1)),0),2^4),2)</f>
        <v>0</v>
      </c>
    </row>
    <row r="182" customFormat="false" ht="15" hidden="false" customHeight="false" outlineLevel="0" collapsed="false">
      <c r="B182" s="0" t="n">
        <f aca="false">MOD(com.sun.star.sheet.addin.Analysis.getQuotient(IFERROR(CODE(MID(LLM!B2,23,1)),0),2^3),2)</f>
        <v>0</v>
      </c>
    </row>
    <row r="183" customFormat="false" ht="15" hidden="false" customHeight="false" outlineLevel="0" collapsed="false">
      <c r="B183" s="0" t="n">
        <f aca="false">MOD(com.sun.star.sheet.addin.Analysis.getQuotient(IFERROR(CODE(MID(LLM!B2,23,1)),0),2^2),2)</f>
        <v>0</v>
      </c>
    </row>
    <row r="184" customFormat="false" ht="15" hidden="false" customHeight="false" outlineLevel="0" collapsed="false">
      <c r="B184" s="0" t="n">
        <f aca="false">MOD(com.sun.star.sheet.addin.Analysis.getQuotient(IFERROR(CODE(MID(LLM!B2,23,1)),0),2^1),2)</f>
        <v>0</v>
      </c>
    </row>
    <row r="185" customFormat="false" ht="15" hidden="false" customHeight="false" outlineLevel="0" collapsed="false">
      <c r="B185" s="0" t="n">
        <f aca="false">MOD(com.sun.star.sheet.addin.Analysis.getQuotient(IFERROR(CODE(MID(LLM!B2,23,1)),0),2^0),2)</f>
        <v>0</v>
      </c>
    </row>
    <row r="186" customFormat="false" ht="15" hidden="false" customHeight="false" outlineLevel="0" collapsed="false">
      <c r="B186" s="0" t="n">
        <f aca="false">MOD(com.sun.star.sheet.addin.Analysis.getQuotient(IFERROR(CODE(MID(LLM!B2,24,1)),0),2^7),2)</f>
        <v>0</v>
      </c>
    </row>
    <row r="187" customFormat="false" ht="15" hidden="false" customHeight="false" outlineLevel="0" collapsed="false">
      <c r="B187" s="0" t="n">
        <f aca="false">MOD(com.sun.star.sheet.addin.Analysis.getQuotient(IFERROR(CODE(MID(LLM!B2,24,1)),0),2^6),2)</f>
        <v>0</v>
      </c>
    </row>
    <row r="188" customFormat="false" ht="15" hidden="false" customHeight="false" outlineLevel="0" collapsed="false">
      <c r="B188" s="0" t="n">
        <f aca="false">MOD(com.sun.star.sheet.addin.Analysis.getQuotient(IFERROR(CODE(MID(LLM!B2,24,1)),0),2^5),2)</f>
        <v>0</v>
      </c>
    </row>
    <row r="189" customFormat="false" ht="15" hidden="false" customHeight="false" outlineLevel="0" collapsed="false">
      <c r="B189" s="0" t="n">
        <f aca="false">MOD(com.sun.star.sheet.addin.Analysis.getQuotient(IFERROR(CODE(MID(LLM!B2,24,1)),0),2^4),2)</f>
        <v>0</v>
      </c>
    </row>
    <row r="190" customFormat="false" ht="15" hidden="false" customHeight="false" outlineLevel="0" collapsed="false">
      <c r="B190" s="0" t="n">
        <f aca="false">MOD(com.sun.star.sheet.addin.Analysis.getQuotient(IFERROR(CODE(MID(LLM!B2,24,1)),0),2^3),2)</f>
        <v>0</v>
      </c>
    </row>
    <row r="191" customFormat="false" ht="15" hidden="false" customHeight="false" outlineLevel="0" collapsed="false">
      <c r="B191" s="0" t="n">
        <f aca="false">MOD(com.sun.star.sheet.addin.Analysis.getQuotient(IFERROR(CODE(MID(LLM!B2,24,1)),0),2^2),2)</f>
        <v>0</v>
      </c>
    </row>
    <row r="192" customFormat="false" ht="15" hidden="false" customHeight="false" outlineLevel="0" collapsed="false">
      <c r="B192" s="0" t="n">
        <f aca="false">MOD(com.sun.star.sheet.addin.Analysis.getQuotient(IFERROR(CODE(MID(LLM!B2,24,1)),0),2^1),2)</f>
        <v>0</v>
      </c>
    </row>
    <row r="193" customFormat="false" ht="15" hidden="false" customHeight="false" outlineLevel="0" collapsed="false">
      <c r="B193" s="0" t="n">
        <f aca="false">MOD(com.sun.star.sheet.addin.Analysis.getQuotient(IFERROR(CODE(MID(LLM!B2,24,1)),0),2^0),2)</f>
        <v>0</v>
      </c>
    </row>
    <row r="194" customFormat="false" ht="15" hidden="false" customHeight="false" outlineLevel="0" collapsed="false">
      <c r="B194" s="0" t="n">
        <f aca="false">MOD(com.sun.star.sheet.addin.Analysis.getQuotient(IFERROR(CODE(MID(LLM!B2,25,1)),0),2^7),2)</f>
        <v>0</v>
      </c>
    </row>
    <row r="195" customFormat="false" ht="15" hidden="false" customHeight="false" outlineLevel="0" collapsed="false">
      <c r="B195" s="0" t="n">
        <f aca="false">MOD(com.sun.star.sheet.addin.Analysis.getQuotient(IFERROR(CODE(MID(LLM!B2,25,1)),0),2^6),2)</f>
        <v>0</v>
      </c>
    </row>
    <row r="196" customFormat="false" ht="15" hidden="false" customHeight="false" outlineLevel="0" collapsed="false">
      <c r="B196" s="0" t="n">
        <f aca="false">MOD(com.sun.star.sheet.addin.Analysis.getQuotient(IFERROR(CODE(MID(LLM!B2,25,1)),0),2^5),2)</f>
        <v>0</v>
      </c>
    </row>
    <row r="197" customFormat="false" ht="15" hidden="false" customHeight="false" outlineLevel="0" collapsed="false">
      <c r="B197" s="0" t="n">
        <f aca="false">MOD(com.sun.star.sheet.addin.Analysis.getQuotient(IFERROR(CODE(MID(LLM!B2,25,1)),0),2^4),2)</f>
        <v>0</v>
      </c>
    </row>
    <row r="198" customFormat="false" ht="15" hidden="false" customHeight="false" outlineLevel="0" collapsed="false">
      <c r="B198" s="0" t="n">
        <f aca="false">MOD(com.sun.star.sheet.addin.Analysis.getQuotient(IFERROR(CODE(MID(LLM!B2,25,1)),0),2^3),2)</f>
        <v>0</v>
      </c>
    </row>
    <row r="199" customFormat="false" ht="15" hidden="false" customHeight="false" outlineLevel="0" collapsed="false">
      <c r="B199" s="0" t="n">
        <f aca="false">MOD(com.sun.star.sheet.addin.Analysis.getQuotient(IFERROR(CODE(MID(LLM!B2,25,1)),0),2^2),2)</f>
        <v>0</v>
      </c>
    </row>
    <row r="200" customFormat="false" ht="15" hidden="false" customHeight="false" outlineLevel="0" collapsed="false">
      <c r="B200" s="0" t="n">
        <f aca="false">MOD(com.sun.star.sheet.addin.Analysis.getQuotient(IFERROR(CODE(MID(LLM!B2,25,1)),0),2^1),2)</f>
        <v>0</v>
      </c>
    </row>
    <row r="201" customFormat="false" ht="15" hidden="false" customHeight="false" outlineLevel="0" collapsed="false">
      <c r="B201" s="0" t="n">
        <f aca="false">MOD(com.sun.star.sheet.addin.Analysis.getQuotient(IFERROR(CODE(MID(LLM!B2,25,1)),0),2^0),2)</f>
        <v>0</v>
      </c>
    </row>
    <row r="202" customFormat="false" ht="15" hidden="false" customHeight="false" outlineLevel="0" collapsed="false">
      <c r="B202" s="0" t="n">
        <f aca="false">MOD(com.sun.star.sheet.addin.Analysis.getQuotient(IFERROR(CODE(MID(LLM!B2,26,1)),0),2^7),2)</f>
        <v>0</v>
      </c>
    </row>
    <row r="203" customFormat="false" ht="15" hidden="false" customHeight="false" outlineLevel="0" collapsed="false">
      <c r="B203" s="0" t="n">
        <f aca="false">MOD(com.sun.star.sheet.addin.Analysis.getQuotient(IFERROR(CODE(MID(LLM!B2,26,1)),0),2^6),2)</f>
        <v>0</v>
      </c>
    </row>
    <row r="204" customFormat="false" ht="15" hidden="false" customHeight="false" outlineLevel="0" collapsed="false">
      <c r="B204" s="0" t="n">
        <f aca="false">MOD(com.sun.star.sheet.addin.Analysis.getQuotient(IFERROR(CODE(MID(LLM!B2,26,1)),0),2^5),2)</f>
        <v>0</v>
      </c>
    </row>
    <row r="205" customFormat="false" ht="15" hidden="false" customHeight="false" outlineLevel="0" collapsed="false">
      <c r="B205" s="0" t="n">
        <f aca="false">MOD(com.sun.star.sheet.addin.Analysis.getQuotient(IFERROR(CODE(MID(LLM!B2,26,1)),0),2^4),2)</f>
        <v>0</v>
      </c>
    </row>
    <row r="206" customFormat="false" ht="15" hidden="false" customHeight="false" outlineLevel="0" collapsed="false">
      <c r="B206" s="0" t="n">
        <f aca="false">MOD(com.sun.star.sheet.addin.Analysis.getQuotient(IFERROR(CODE(MID(LLM!B2,26,1)),0),2^3),2)</f>
        <v>0</v>
      </c>
    </row>
    <row r="207" customFormat="false" ht="15" hidden="false" customHeight="false" outlineLevel="0" collapsed="false">
      <c r="B207" s="0" t="n">
        <f aca="false">MOD(com.sun.star.sheet.addin.Analysis.getQuotient(IFERROR(CODE(MID(LLM!B2,26,1)),0),2^2),2)</f>
        <v>0</v>
      </c>
    </row>
    <row r="208" customFormat="false" ht="15" hidden="false" customHeight="false" outlineLevel="0" collapsed="false">
      <c r="B208" s="0" t="n">
        <f aca="false">MOD(com.sun.star.sheet.addin.Analysis.getQuotient(IFERROR(CODE(MID(LLM!B2,26,1)),0),2^1),2)</f>
        <v>0</v>
      </c>
    </row>
    <row r="209" customFormat="false" ht="15" hidden="false" customHeight="false" outlineLevel="0" collapsed="false">
      <c r="B209" s="0" t="n">
        <f aca="false">MOD(com.sun.star.sheet.addin.Analysis.getQuotient(IFERROR(CODE(MID(LLM!B2,26,1)),0),2^0),2)</f>
        <v>0</v>
      </c>
    </row>
    <row r="210" customFormat="false" ht="15" hidden="false" customHeight="false" outlineLevel="0" collapsed="false">
      <c r="B210" s="0" t="n">
        <f aca="false">MOD(com.sun.star.sheet.addin.Analysis.getQuotient(IFERROR(CODE(MID(LLM!B2,27,1)),0),2^7),2)</f>
        <v>0</v>
      </c>
    </row>
    <row r="211" customFormat="false" ht="15" hidden="false" customHeight="false" outlineLevel="0" collapsed="false">
      <c r="B211" s="0" t="n">
        <f aca="false">MOD(com.sun.star.sheet.addin.Analysis.getQuotient(IFERROR(CODE(MID(LLM!B2,27,1)),0),2^6),2)</f>
        <v>0</v>
      </c>
    </row>
    <row r="212" customFormat="false" ht="15" hidden="false" customHeight="false" outlineLevel="0" collapsed="false">
      <c r="B212" s="0" t="n">
        <f aca="false">MOD(com.sun.star.sheet.addin.Analysis.getQuotient(IFERROR(CODE(MID(LLM!B2,27,1)),0),2^5),2)</f>
        <v>0</v>
      </c>
    </row>
    <row r="213" customFormat="false" ht="15" hidden="false" customHeight="false" outlineLevel="0" collapsed="false">
      <c r="B213" s="0" t="n">
        <f aca="false">MOD(com.sun.star.sheet.addin.Analysis.getQuotient(IFERROR(CODE(MID(LLM!B2,27,1)),0),2^4),2)</f>
        <v>0</v>
      </c>
    </row>
    <row r="214" customFormat="false" ht="15" hidden="false" customHeight="false" outlineLevel="0" collapsed="false">
      <c r="B214" s="0" t="n">
        <f aca="false">MOD(com.sun.star.sheet.addin.Analysis.getQuotient(IFERROR(CODE(MID(LLM!B2,27,1)),0),2^3),2)</f>
        <v>0</v>
      </c>
    </row>
    <row r="215" customFormat="false" ht="15" hidden="false" customHeight="false" outlineLevel="0" collapsed="false">
      <c r="B215" s="0" t="n">
        <f aca="false">MOD(com.sun.star.sheet.addin.Analysis.getQuotient(IFERROR(CODE(MID(LLM!B2,27,1)),0),2^2),2)</f>
        <v>0</v>
      </c>
    </row>
    <row r="216" customFormat="false" ht="15" hidden="false" customHeight="false" outlineLevel="0" collapsed="false">
      <c r="B216" s="0" t="n">
        <f aca="false">MOD(com.sun.star.sheet.addin.Analysis.getQuotient(IFERROR(CODE(MID(LLM!B2,27,1)),0),2^1),2)</f>
        <v>0</v>
      </c>
    </row>
    <row r="217" customFormat="false" ht="15" hidden="false" customHeight="false" outlineLevel="0" collapsed="false">
      <c r="B217" s="0" t="n">
        <f aca="false">MOD(com.sun.star.sheet.addin.Analysis.getQuotient(IFERROR(CODE(MID(LLM!B2,27,1)),0),2^0),2)</f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H702"/>
  <sheetViews>
    <sheetView showFormulas="false" showGridLines="true" showRowColHeaders="true" showZeros="true" rightToLeft="false" tabSelected="false" showOutlineSymbols="true" defaultGridColor="true" view="normal" topLeftCell="A40" colorId="64" zoomScale="100" zoomScaleNormal="100" zoomScalePageLayoutView="100" workbookViewId="0">
      <selection pane="topLeft" activeCell="A1" activeCellId="0" sqref="A1"/>
    </sheetView>
  </sheetViews>
  <sheetFormatPr defaultColWidth="8.54296875" defaultRowHeight="15" zeroHeight="false" outlineLevelRow="0" outlineLevelCol="0"/>
  <sheetData>
    <row r="2" customFormat="false" ht="15" hidden="false" customHeight="false" outlineLevel="0" collapsed="false">
      <c r="A2" s="0" t="n">
        <v>-15</v>
      </c>
      <c r="B2" s="0" t="n">
        <v>55</v>
      </c>
      <c r="C2" s="0" t="n">
        <v>28</v>
      </c>
      <c r="D2" s="0" t="n">
        <v>12</v>
      </c>
      <c r="E2" s="0" t="n">
        <v>-42</v>
      </c>
      <c r="F2" s="0" t="n">
        <v>-42</v>
      </c>
      <c r="G2" s="0" t="n">
        <v>-54</v>
      </c>
      <c r="H2" s="0" t="n">
        <v>45</v>
      </c>
    </row>
    <row r="3" customFormat="false" ht="15" hidden="false" customHeight="false" outlineLevel="0" collapsed="false">
      <c r="A3" s="0" t="n">
        <v>12</v>
      </c>
      <c r="B3" s="0" t="n">
        <v>-351</v>
      </c>
      <c r="C3" s="0" t="n">
        <v>-73</v>
      </c>
      <c r="D3" s="0" t="n">
        <v>97</v>
      </c>
      <c r="E3" s="0" t="n">
        <v>280</v>
      </c>
      <c r="F3" s="0" t="n">
        <v>-54</v>
      </c>
      <c r="G3" s="0" t="n">
        <v>-209</v>
      </c>
      <c r="H3" s="0" t="n">
        <v>-39</v>
      </c>
    </row>
    <row r="4" customFormat="false" ht="15" hidden="false" customHeight="false" outlineLevel="0" collapsed="false">
      <c r="A4" s="0" t="n">
        <v>-24</v>
      </c>
      <c r="B4" s="0" t="n">
        <v>-335</v>
      </c>
      <c r="C4" s="0" t="n">
        <v>-54</v>
      </c>
      <c r="D4" s="0" t="n">
        <v>137</v>
      </c>
      <c r="E4" s="0" t="n">
        <v>262</v>
      </c>
      <c r="F4" s="0" t="n">
        <v>-60</v>
      </c>
      <c r="G4" s="0" t="n">
        <v>-165</v>
      </c>
      <c r="H4" s="0" t="n">
        <v>1</v>
      </c>
    </row>
    <row r="5" customFormat="false" ht="15" hidden="false" customHeight="false" outlineLevel="0" collapsed="false">
      <c r="A5" s="0" t="n">
        <v>-5</v>
      </c>
      <c r="B5" s="0" t="n">
        <v>-287</v>
      </c>
      <c r="C5" s="0" t="n">
        <v>-49</v>
      </c>
      <c r="D5" s="0" t="n">
        <v>249</v>
      </c>
      <c r="E5" s="0" t="n">
        <v>334</v>
      </c>
      <c r="F5" s="0" t="n">
        <v>-391</v>
      </c>
      <c r="G5" s="0" t="n">
        <v>-161</v>
      </c>
      <c r="H5" s="0" t="n">
        <v>-40</v>
      </c>
    </row>
    <row r="6" customFormat="false" ht="15" hidden="false" customHeight="false" outlineLevel="0" collapsed="false">
      <c r="A6" s="0" t="n">
        <v>-53</v>
      </c>
      <c r="B6" s="0" t="n">
        <v>-305</v>
      </c>
      <c r="C6" s="0" t="n">
        <v>6</v>
      </c>
      <c r="D6" s="0" t="n">
        <v>-47</v>
      </c>
      <c r="E6" s="0" t="n">
        <v>-710</v>
      </c>
      <c r="F6" s="0" t="n">
        <v>401</v>
      </c>
      <c r="G6" s="0" t="n">
        <v>364</v>
      </c>
      <c r="H6" s="0" t="n">
        <v>-7</v>
      </c>
    </row>
    <row r="7" customFormat="false" ht="15" hidden="false" customHeight="false" outlineLevel="0" collapsed="false">
      <c r="A7" s="0" t="n">
        <v>-46</v>
      </c>
      <c r="B7" s="0" t="n">
        <v>-263</v>
      </c>
      <c r="C7" s="0" t="n">
        <v>-62</v>
      </c>
      <c r="D7" s="0" t="n">
        <v>-64</v>
      </c>
      <c r="E7" s="0" t="n">
        <v>-606</v>
      </c>
      <c r="F7" s="0" t="n">
        <v>734</v>
      </c>
      <c r="G7" s="0" t="n">
        <v>180</v>
      </c>
      <c r="H7" s="0" t="n">
        <v>16</v>
      </c>
    </row>
    <row r="8" customFormat="false" ht="15" hidden="false" customHeight="false" outlineLevel="0" collapsed="false">
      <c r="A8" s="0" t="n">
        <v>6</v>
      </c>
      <c r="B8" s="0" t="n">
        <v>-244</v>
      </c>
      <c r="C8" s="0" t="n">
        <v>7</v>
      </c>
      <c r="D8" s="0" t="n">
        <v>158</v>
      </c>
      <c r="E8" s="0" t="n">
        <v>430</v>
      </c>
      <c r="F8" s="0" t="n">
        <v>181</v>
      </c>
      <c r="G8" s="0" t="n">
        <v>-187</v>
      </c>
      <c r="H8" s="0" t="n">
        <v>69</v>
      </c>
    </row>
    <row r="9" customFormat="false" ht="15" hidden="false" customHeight="false" outlineLevel="0" collapsed="false">
      <c r="A9" s="0" t="n">
        <v>-50</v>
      </c>
      <c r="B9" s="0" t="n">
        <v>-234</v>
      </c>
      <c r="C9" s="0" t="n">
        <v>-60</v>
      </c>
      <c r="D9" s="0" t="n">
        <v>222</v>
      </c>
      <c r="E9" s="0" t="n">
        <v>455</v>
      </c>
      <c r="F9" s="0" t="n">
        <v>-251</v>
      </c>
      <c r="G9" s="0" t="n">
        <v>-84</v>
      </c>
      <c r="H9" s="0" t="n">
        <v>-18</v>
      </c>
    </row>
    <row r="10" customFormat="false" ht="15" hidden="false" customHeight="false" outlineLevel="0" collapsed="false">
      <c r="A10" s="0" t="n">
        <v>-27</v>
      </c>
    </row>
    <row r="11" customFormat="false" ht="15" hidden="false" customHeight="false" outlineLevel="0" collapsed="false">
      <c r="A11" s="0" t="n">
        <v>-527</v>
      </c>
    </row>
    <row r="12" customFormat="false" ht="15" hidden="false" customHeight="false" outlineLevel="0" collapsed="false">
      <c r="A12" s="0" t="n">
        <v>-99</v>
      </c>
    </row>
    <row r="13" customFormat="false" ht="15" hidden="false" customHeight="false" outlineLevel="0" collapsed="false">
      <c r="A13" s="0" t="n">
        <v>217</v>
      </c>
    </row>
    <row r="14" customFormat="false" ht="15" hidden="false" customHeight="false" outlineLevel="0" collapsed="false">
      <c r="A14" s="0" t="n">
        <v>-384</v>
      </c>
    </row>
    <row r="15" customFormat="false" ht="15" hidden="false" customHeight="false" outlineLevel="0" collapsed="false">
      <c r="A15" s="0" t="n">
        <v>577</v>
      </c>
    </row>
    <row r="16" customFormat="false" ht="15" hidden="false" customHeight="false" outlineLevel="0" collapsed="false">
      <c r="A16" s="0" t="n">
        <v>94</v>
      </c>
    </row>
    <row r="17" customFormat="false" ht="15" hidden="false" customHeight="false" outlineLevel="0" collapsed="false">
      <c r="A17" s="0" t="n">
        <v>-19</v>
      </c>
    </row>
    <row r="18" customFormat="false" ht="15" hidden="false" customHeight="false" outlineLevel="0" collapsed="false">
      <c r="A18" s="0" t="n">
        <v>-81</v>
      </c>
    </row>
    <row r="19" customFormat="false" ht="15" hidden="false" customHeight="false" outlineLevel="0" collapsed="false">
      <c r="A19" s="0" t="n">
        <v>-493</v>
      </c>
    </row>
    <row r="20" customFormat="false" ht="15" hidden="false" customHeight="false" outlineLevel="0" collapsed="false">
      <c r="A20" s="0" t="n">
        <v>3</v>
      </c>
    </row>
    <row r="21" customFormat="false" ht="15" hidden="false" customHeight="false" outlineLevel="0" collapsed="false">
      <c r="A21" s="0" t="n">
        <v>-1303</v>
      </c>
    </row>
    <row r="22" customFormat="false" ht="15" hidden="false" customHeight="false" outlineLevel="0" collapsed="false">
      <c r="A22" s="0" t="n">
        <v>1185</v>
      </c>
    </row>
    <row r="23" customFormat="false" ht="15" hidden="false" customHeight="false" outlineLevel="0" collapsed="false">
      <c r="A23" s="0" t="n">
        <v>-777</v>
      </c>
    </row>
    <row r="24" customFormat="false" ht="15" hidden="false" customHeight="false" outlineLevel="0" collapsed="false">
      <c r="A24" s="0" t="n">
        <v>-322</v>
      </c>
    </row>
    <row r="25" customFormat="false" ht="15" hidden="false" customHeight="false" outlineLevel="0" collapsed="false">
      <c r="A25" s="0" t="n">
        <v>-63</v>
      </c>
    </row>
    <row r="26" customFormat="false" ht="15" hidden="false" customHeight="false" outlineLevel="0" collapsed="false">
      <c r="A26" s="0" t="n">
        <v>-1060</v>
      </c>
    </row>
    <row r="28" customFormat="false" ht="15" hidden="false" customHeight="false" outlineLevel="0" collapsed="false">
      <c r="A28" s="0" t="n">
        <v>-15</v>
      </c>
      <c r="B28" s="0" t="n">
        <v>55</v>
      </c>
      <c r="C28" s="0" t="n">
        <v>28</v>
      </c>
      <c r="D28" s="0" t="n">
        <v>12</v>
      </c>
      <c r="E28" s="0" t="n">
        <v>-42</v>
      </c>
      <c r="F28" s="0" t="n">
        <v>-42</v>
      </c>
      <c r="G28" s="0" t="n">
        <v>-54</v>
      </c>
      <c r="H28" s="0" t="n">
        <v>45</v>
      </c>
    </row>
    <row r="29" customFormat="false" ht="15" hidden="false" customHeight="false" outlineLevel="0" collapsed="false">
      <c r="A29" s="0" t="n">
        <v>12</v>
      </c>
      <c r="B29" s="0" t="n">
        <v>505</v>
      </c>
      <c r="C29" s="0" t="n">
        <v>-79</v>
      </c>
      <c r="D29" s="0" t="n">
        <v>71</v>
      </c>
      <c r="E29" s="0" t="n">
        <v>-289</v>
      </c>
      <c r="F29" s="0" t="n">
        <v>127</v>
      </c>
      <c r="G29" s="0" t="n">
        <v>-18</v>
      </c>
      <c r="H29" s="0" t="n">
        <v>-39</v>
      </c>
    </row>
    <row r="30" customFormat="false" ht="15" hidden="false" customHeight="false" outlineLevel="0" collapsed="false">
      <c r="A30" s="0" t="n">
        <v>-24</v>
      </c>
      <c r="B30" s="0" t="n">
        <v>535</v>
      </c>
      <c r="C30" s="0" t="n">
        <v>-68</v>
      </c>
      <c r="D30" s="0" t="n">
        <v>48</v>
      </c>
      <c r="E30" s="0" t="n">
        <v>-226</v>
      </c>
      <c r="F30" s="0" t="n">
        <v>107</v>
      </c>
      <c r="G30" s="0" t="n">
        <v>25</v>
      </c>
      <c r="H30" s="0" t="n">
        <v>-3</v>
      </c>
    </row>
    <row r="31" customFormat="false" ht="15" hidden="false" customHeight="false" outlineLevel="0" collapsed="false">
      <c r="A31" s="0" t="n">
        <v>-5</v>
      </c>
      <c r="B31" s="0" t="n">
        <v>548</v>
      </c>
      <c r="C31" s="0" t="n">
        <v>-46</v>
      </c>
      <c r="D31" s="0" t="n">
        <v>147</v>
      </c>
      <c r="E31" s="0" t="n">
        <v>-203</v>
      </c>
      <c r="F31" s="0" t="n">
        <v>-6</v>
      </c>
      <c r="G31" s="0" t="n">
        <v>62</v>
      </c>
      <c r="H31" s="0" t="n">
        <v>-40</v>
      </c>
    </row>
    <row r="32" customFormat="false" ht="15" hidden="false" customHeight="false" outlineLevel="0" collapsed="false">
      <c r="A32" s="0" t="n">
        <v>-53</v>
      </c>
      <c r="B32" s="0" t="n">
        <v>-983</v>
      </c>
      <c r="C32" s="0" t="n">
        <v>-6</v>
      </c>
      <c r="D32" s="0" t="n">
        <v>-405</v>
      </c>
      <c r="E32" s="0" t="n">
        <v>-170</v>
      </c>
      <c r="F32" s="0" t="n">
        <v>831</v>
      </c>
      <c r="G32" s="0" t="n">
        <v>730</v>
      </c>
      <c r="H32" s="0" t="n">
        <v>-7</v>
      </c>
    </row>
    <row r="33" customFormat="false" ht="15" hidden="false" customHeight="false" outlineLevel="0" collapsed="false">
      <c r="A33" s="0" t="n">
        <v>-46</v>
      </c>
      <c r="B33" s="0" t="n">
        <v>773</v>
      </c>
      <c r="C33" s="0" t="n">
        <v>-65</v>
      </c>
      <c r="D33" s="0" t="n">
        <v>196</v>
      </c>
      <c r="E33" s="0" t="n">
        <v>-147</v>
      </c>
      <c r="F33" s="0" t="n">
        <v>-6</v>
      </c>
      <c r="G33" s="0" t="n">
        <v>-201</v>
      </c>
      <c r="H33" s="0" t="n">
        <v>17</v>
      </c>
    </row>
    <row r="34" customFormat="false" ht="15" hidden="false" customHeight="false" outlineLevel="0" collapsed="false">
      <c r="A34" s="0" t="n">
        <v>6</v>
      </c>
      <c r="B34" s="0" t="n">
        <v>-515</v>
      </c>
      <c r="C34" s="0" t="n">
        <v>-4</v>
      </c>
      <c r="D34" s="0" t="n">
        <v>-365</v>
      </c>
      <c r="E34" s="0" t="n">
        <v>-302</v>
      </c>
      <c r="F34" s="0" t="n">
        <v>760</v>
      </c>
      <c r="G34" s="0" t="n">
        <v>424</v>
      </c>
      <c r="H34" s="0" t="n">
        <v>65</v>
      </c>
    </row>
    <row r="35" customFormat="false" ht="15" hidden="false" customHeight="false" outlineLevel="0" collapsed="false">
      <c r="A35" s="0" t="n">
        <v>-50</v>
      </c>
      <c r="B35" s="0" t="n">
        <v>824</v>
      </c>
      <c r="C35" s="0" t="n">
        <v>-63</v>
      </c>
      <c r="D35" s="0" t="n">
        <v>167</v>
      </c>
      <c r="E35" s="0" t="n">
        <v>-156</v>
      </c>
      <c r="F35" s="0" t="n">
        <v>-112</v>
      </c>
      <c r="G35" s="0" t="n">
        <v>43</v>
      </c>
      <c r="H35" s="0" t="n">
        <v>-18</v>
      </c>
    </row>
    <row r="36" customFormat="false" ht="15" hidden="false" customHeight="false" outlineLevel="0" collapsed="false">
      <c r="A36" s="0" t="n">
        <v>-27</v>
      </c>
    </row>
    <row r="37" customFormat="false" ht="15" hidden="false" customHeight="false" outlineLevel="0" collapsed="false">
      <c r="A37" s="0" t="n">
        <v>-182</v>
      </c>
    </row>
    <row r="38" customFormat="false" ht="15" hidden="false" customHeight="false" outlineLevel="0" collapsed="false">
      <c r="A38" s="0" t="n">
        <v>-114</v>
      </c>
    </row>
    <row r="39" customFormat="false" ht="15" hidden="false" customHeight="false" outlineLevel="0" collapsed="false">
      <c r="A39" s="0" t="n">
        <v>-241</v>
      </c>
    </row>
    <row r="40" customFormat="false" ht="15" hidden="false" customHeight="false" outlineLevel="0" collapsed="false">
      <c r="A40" s="0" t="n">
        <v>-431</v>
      </c>
    </row>
    <row r="41" customFormat="false" ht="15" hidden="false" customHeight="false" outlineLevel="0" collapsed="false">
      <c r="A41" s="0" t="n">
        <v>1162</v>
      </c>
    </row>
    <row r="42" customFormat="false" ht="15" hidden="false" customHeight="false" outlineLevel="0" collapsed="false">
      <c r="A42" s="0" t="n">
        <v>596</v>
      </c>
    </row>
    <row r="43" customFormat="false" ht="15" hidden="false" customHeight="false" outlineLevel="0" collapsed="false">
      <c r="A43" s="0" t="n">
        <v>-23</v>
      </c>
    </row>
    <row r="44" customFormat="false" ht="15" hidden="false" customHeight="false" outlineLevel="0" collapsed="false">
      <c r="A44" s="0" t="n">
        <v>-81</v>
      </c>
    </row>
    <row r="45" customFormat="false" ht="15" hidden="false" customHeight="false" outlineLevel="0" collapsed="false">
      <c r="A45" s="0" t="n">
        <v>616</v>
      </c>
    </row>
    <row r="46" customFormat="false" ht="15" hidden="false" customHeight="false" outlineLevel="0" collapsed="false">
      <c r="A46" s="0" t="n">
        <v>0</v>
      </c>
    </row>
    <row r="47" customFormat="false" ht="15" hidden="false" customHeight="false" outlineLevel="0" collapsed="false">
      <c r="A47" s="0" t="n">
        <v>313</v>
      </c>
    </row>
    <row r="48" customFormat="false" ht="15" hidden="false" customHeight="false" outlineLevel="0" collapsed="false">
      <c r="A48" s="0" t="n">
        <v>-169</v>
      </c>
    </row>
    <row r="49" customFormat="false" ht="15" hidden="false" customHeight="false" outlineLevel="0" collapsed="false">
      <c r="A49" s="0" t="n">
        <v>-1185</v>
      </c>
    </row>
    <row r="50" customFormat="false" ht="15" hidden="false" customHeight="false" outlineLevel="0" collapsed="false">
      <c r="A50" s="0" t="n">
        <v>-639</v>
      </c>
    </row>
    <row r="51" customFormat="false" ht="15" hidden="false" customHeight="false" outlineLevel="0" collapsed="false">
      <c r="A51" s="0" t="n">
        <v>-63</v>
      </c>
    </row>
    <row r="52" customFormat="false" ht="15" hidden="false" customHeight="false" outlineLevel="0" collapsed="false">
      <c r="A52" s="0" t="n">
        <v>-155</v>
      </c>
    </row>
    <row r="54" customFormat="false" ht="15" hidden="false" customHeight="false" outlineLevel="0" collapsed="false">
      <c r="A54" s="0" t="n">
        <v>-15</v>
      </c>
      <c r="B54" s="0" t="n">
        <v>55</v>
      </c>
      <c r="C54" s="0" t="n">
        <v>28</v>
      </c>
      <c r="D54" s="0" t="n">
        <v>12</v>
      </c>
      <c r="E54" s="0" t="n">
        <v>-42</v>
      </c>
      <c r="F54" s="0" t="n">
        <v>-42</v>
      </c>
      <c r="G54" s="0" t="n">
        <v>-54</v>
      </c>
      <c r="H54" s="0" t="n">
        <v>45</v>
      </c>
    </row>
    <row r="55" customFormat="false" ht="15" hidden="false" customHeight="false" outlineLevel="0" collapsed="false">
      <c r="A55" s="0" t="n">
        <v>12</v>
      </c>
      <c r="B55" s="0" t="n">
        <v>103</v>
      </c>
      <c r="C55" s="0" t="n">
        <v>-78</v>
      </c>
      <c r="D55" s="0" t="n">
        <v>19</v>
      </c>
      <c r="E55" s="0" t="n">
        <v>362</v>
      </c>
      <c r="F55" s="0" t="n">
        <v>-105</v>
      </c>
      <c r="G55" s="0" t="n">
        <v>-37</v>
      </c>
      <c r="H55" s="0" t="n">
        <v>-53</v>
      </c>
    </row>
    <row r="56" customFormat="false" ht="15" hidden="false" customHeight="false" outlineLevel="0" collapsed="false">
      <c r="A56" s="0" t="n">
        <v>-24</v>
      </c>
      <c r="B56" s="0" t="n">
        <v>160</v>
      </c>
      <c r="C56" s="0" t="n">
        <v>-60</v>
      </c>
      <c r="D56" s="0" t="n">
        <v>9</v>
      </c>
      <c r="E56" s="0" t="n">
        <v>418</v>
      </c>
      <c r="F56" s="0" t="n">
        <v>-135</v>
      </c>
      <c r="G56" s="0" t="n">
        <v>-19</v>
      </c>
      <c r="H56" s="0" t="n">
        <v>20</v>
      </c>
    </row>
    <row r="57" customFormat="false" ht="15" hidden="false" customHeight="false" outlineLevel="0" collapsed="false">
      <c r="A57" s="0" t="n">
        <v>-5</v>
      </c>
      <c r="B57" s="0" t="n">
        <v>-570</v>
      </c>
      <c r="C57" s="0" t="n">
        <v>-47</v>
      </c>
      <c r="D57" s="0" t="n">
        <v>-521</v>
      </c>
      <c r="E57" s="0" t="n">
        <v>-298</v>
      </c>
      <c r="F57" s="0" t="n">
        <v>138</v>
      </c>
      <c r="G57" s="0" t="n">
        <v>425</v>
      </c>
      <c r="H57" s="0" t="n">
        <v>-40</v>
      </c>
    </row>
    <row r="58" customFormat="false" ht="15" hidden="false" customHeight="false" outlineLevel="0" collapsed="false">
      <c r="A58" s="0" t="n">
        <v>-53</v>
      </c>
      <c r="B58" s="0" t="n">
        <v>169</v>
      </c>
      <c r="C58" s="0" t="n">
        <v>-1</v>
      </c>
      <c r="D58" s="0" t="n">
        <v>118</v>
      </c>
      <c r="E58" s="0" t="n">
        <v>462</v>
      </c>
      <c r="F58" s="0" t="n">
        <v>-360</v>
      </c>
      <c r="G58" s="0" t="n">
        <v>113</v>
      </c>
      <c r="H58" s="0" t="n">
        <v>14</v>
      </c>
    </row>
    <row r="59" customFormat="false" ht="15" hidden="false" customHeight="false" outlineLevel="0" collapsed="false">
      <c r="A59" s="0" t="n">
        <v>-46</v>
      </c>
      <c r="B59" s="0" t="n">
        <v>280</v>
      </c>
      <c r="C59" s="0" t="n">
        <v>-63</v>
      </c>
      <c r="D59" s="0" t="n">
        <v>148</v>
      </c>
      <c r="E59" s="0" t="n">
        <v>478</v>
      </c>
      <c r="F59" s="0" t="n">
        <v>33</v>
      </c>
      <c r="G59" s="0" t="n">
        <v>-3</v>
      </c>
      <c r="H59" s="0" t="n">
        <v>37</v>
      </c>
    </row>
    <row r="60" customFormat="false" ht="15" hidden="false" customHeight="false" outlineLevel="0" collapsed="false">
      <c r="A60" s="0" t="n">
        <v>6</v>
      </c>
      <c r="B60" s="0" t="n">
        <v>362</v>
      </c>
      <c r="C60" s="0" t="n">
        <v>0</v>
      </c>
      <c r="D60" s="0" t="n">
        <v>192</v>
      </c>
      <c r="E60" s="0" t="n">
        <v>357</v>
      </c>
      <c r="F60" s="0" t="n">
        <v>160</v>
      </c>
      <c r="G60" s="0" t="n">
        <v>-52</v>
      </c>
      <c r="H60" s="0" t="n">
        <v>90</v>
      </c>
    </row>
    <row r="61" customFormat="false" ht="15" hidden="false" customHeight="false" outlineLevel="0" collapsed="false">
      <c r="A61" s="0" t="n">
        <v>-50</v>
      </c>
      <c r="B61" s="0" t="n">
        <v>-408</v>
      </c>
      <c r="C61" s="0" t="n">
        <v>-61</v>
      </c>
      <c r="D61" s="0" t="n">
        <v>-491</v>
      </c>
      <c r="E61" s="0" t="n">
        <v>-225</v>
      </c>
      <c r="F61" s="0" t="n">
        <v>262</v>
      </c>
      <c r="G61" s="0" t="n">
        <v>444</v>
      </c>
      <c r="H61" s="0" t="n">
        <v>-18</v>
      </c>
    </row>
    <row r="62" customFormat="false" ht="15" hidden="false" customHeight="false" outlineLevel="0" collapsed="false">
      <c r="A62" s="0" t="n">
        <v>-27</v>
      </c>
    </row>
    <row r="63" customFormat="false" ht="15" hidden="false" customHeight="false" outlineLevel="0" collapsed="false">
      <c r="A63" s="0" t="n">
        <v>-240</v>
      </c>
    </row>
    <row r="64" customFormat="false" ht="15" hidden="false" customHeight="false" outlineLevel="0" collapsed="false">
      <c r="A64" s="0" t="n">
        <v>-107</v>
      </c>
    </row>
    <row r="65" customFormat="false" ht="15" hidden="false" customHeight="false" outlineLevel="0" collapsed="false">
      <c r="A65" s="0" t="n">
        <v>-387</v>
      </c>
    </row>
    <row r="66" customFormat="false" ht="15" hidden="false" customHeight="false" outlineLevel="0" collapsed="false">
      <c r="A66" s="0" t="n">
        <v>75</v>
      </c>
    </row>
    <row r="67" customFormat="false" ht="15" hidden="false" customHeight="false" outlineLevel="0" collapsed="false">
      <c r="A67" s="0" t="n">
        <v>373</v>
      </c>
    </row>
    <row r="68" customFormat="false" ht="15" hidden="false" customHeight="false" outlineLevel="0" collapsed="false">
      <c r="A68" s="0" t="n">
        <v>549</v>
      </c>
    </row>
    <row r="69" customFormat="false" ht="15" hidden="false" customHeight="false" outlineLevel="0" collapsed="false">
      <c r="A69" s="0" t="n">
        <v>2</v>
      </c>
    </row>
    <row r="70" customFormat="false" ht="15" hidden="false" customHeight="false" outlineLevel="0" collapsed="false">
      <c r="A70" s="0" t="n">
        <v>-81</v>
      </c>
    </row>
    <row r="71" customFormat="false" ht="15" hidden="false" customHeight="false" outlineLevel="0" collapsed="false">
      <c r="A71" s="0" t="n">
        <v>47</v>
      </c>
    </row>
    <row r="72" customFormat="false" ht="15" hidden="false" customHeight="false" outlineLevel="0" collapsed="false">
      <c r="A72" s="0" t="n">
        <v>0</v>
      </c>
    </row>
    <row r="73" customFormat="false" ht="15" hidden="false" customHeight="false" outlineLevel="0" collapsed="false">
      <c r="A73" s="0" t="n">
        <v>269</v>
      </c>
    </row>
    <row r="74" customFormat="false" ht="15" hidden="false" customHeight="false" outlineLevel="0" collapsed="false">
      <c r="A74" s="0" t="n">
        <v>326</v>
      </c>
    </row>
    <row r="75" customFormat="false" ht="15" hidden="false" customHeight="false" outlineLevel="0" collapsed="false">
      <c r="A75" s="0" t="n">
        <v>-378</v>
      </c>
    </row>
    <row r="76" customFormat="false" ht="15" hidden="false" customHeight="false" outlineLevel="0" collapsed="false">
      <c r="A76" s="0" t="n">
        <v>-952</v>
      </c>
    </row>
    <row r="77" customFormat="false" ht="15" hidden="false" customHeight="false" outlineLevel="0" collapsed="false">
      <c r="A77" s="0" t="n">
        <v>-73</v>
      </c>
    </row>
    <row r="78" customFormat="false" ht="15" hidden="false" customHeight="false" outlineLevel="0" collapsed="false">
      <c r="A78" s="0" t="n">
        <v>-1131</v>
      </c>
    </row>
    <row r="80" customFormat="false" ht="15" hidden="false" customHeight="false" outlineLevel="0" collapsed="false">
      <c r="A80" s="0" t="n">
        <v>-15</v>
      </c>
      <c r="B80" s="0" t="n">
        <v>55</v>
      </c>
      <c r="C80" s="0" t="n">
        <v>28</v>
      </c>
      <c r="D80" s="0" t="n">
        <v>12</v>
      </c>
      <c r="E80" s="0" t="n">
        <v>-42</v>
      </c>
      <c r="F80" s="0" t="n">
        <v>-42</v>
      </c>
      <c r="G80" s="0" t="n">
        <v>-54</v>
      </c>
      <c r="H80" s="0" t="n">
        <v>45</v>
      </c>
    </row>
    <row r="81" customFormat="false" ht="15" hidden="false" customHeight="false" outlineLevel="0" collapsed="false">
      <c r="A81" s="0" t="n">
        <v>12</v>
      </c>
      <c r="B81" s="0" t="n">
        <v>233</v>
      </c>
      <c r="C81" s="0" t="n">
        <v>-83</v>
      </c>
      <c r="D81" s="0" t="n">
        <v>-75</v>
      </c>
      <c r="E81" s="0" t="n">
        <v>568</v>
      </c>
      <c r="F81" s="0" t="n">
        <v>476</v>
      </c>
      <c r="G81" s="0" t="n">
        <v>-193</v>
      </c>
      <c r="H81" s="0" t="n">
        <v>-39</v>
      </c>
    </row>
    <row r="82" customFormat="false" ht="15" hidden="false" customHeight="false" outlineLevel="0" collapsed="false">
      <c r="A82" s="0" t="n">
        <v>-24</v>
      </c>
      <c r="B82" s="0" t="n">
        <v>270</v>
      </c>
      <c r="C82" s="0" t="n">
        <v>-86</v>
      </c>
      <c r="D82" s="0" t="n">
        <v>-79</v>
      </c>
      <c r="E82" s="0" t="n">
        <v>592</v>
      </c>
      <c r="F82" s="0" t="n">
        <v>518</v>
      </c>
      <c r="G82" s="0" t="n">
        <v>-179</v>
      </c>
      <c r="H82" s="0" t="n">
        <v>6</v>
      </c>
    </row>
    <row r="83" customFormat="false" ht="15" hidden="false" customHeight="false" outlineLevel="0" collapsed="false">
      <c r="A83" s="0" t="n">
        <v>-5</v>
      </c>
      <c r="B83" s="0" t="n">
        <v>356</v>
      </c>
      <c r="C83" s="0" t="n">
        <v>-51</v>
      </c>
      <c r="D83" s="0" t="n">
        <v>179</v>
      </c>
      <c r="E83" s="0" t="n">
        <v>565</v>
      </c>
      <c r="F83" s="0" t="n">
        <v>281</v>
      </c>
      <c r="G83" s="0" t="n">
        <v>-175</v>
      </c>
      <c r="H83" s="0" t="n">
        <v>-40</v>
      </c>
    </row>
    <row r="84" customFormat="false" ht="15" hidden="false" customHeight="false" outlineLevel="0" collapsed="false">
      <c r="A84" s="0" t="n">
        <v>-53</v>
      </c>
      <c r="B84" s="0" t="n">
        <v>318</v>
      </c>
      <c r="C84" s="0" t="n">
        <v>-25</v>
      </c>
      <c r="D84" s="0" t="n">
        <v>175</v>
      </c>
      <c r="E84" s="0" t="n">
        <v>686</v>
      </c>
      <c r="F84" s="0" t="n">
        <v>232</v>
      </c>
      <c r="G84" s="0" t="n">
        <v>-129</v>
      </c>
      <c r="H84" s="0" t="n">
        <v>-7</v>
      </c>
    </row>
    <row r="85" customFormat="false" ht="15" hidden="false" customHeight="false" outlineLevel="0" collapsed="false">
      <c r="A85" s="0" t="n">
        <v>-46</v>
      </c>
      <c r="B85" s="0" t="n">
        <v>-709</v>
      </c>
      <c r="C85" s="0" t="n">
        <v>-67</v>
      </c>
      <c r="D85" s="0" t="n">
        <v>-417</v>
      </c>
      <c r="E85" s="0" t="n">
        <v>-430</v>
      </c>
      <c r="F85" s="0" t="n">
        <v>738</v>
      </c>
      <c r="G85" s="0" t="n">
        <v>199</v>
      </c>
      <c r="H85" s="0" t="n">
        <v>20</v>
      </c>
    </row>
    <row r="86" customFormat="false" ht="15" hidden="false" customHeight="false" outlineLevel="0" collapsed="false">
      <c r="A86" s="0" t="n">
        <v>6</v>
      </c>
      <c r="B86" s="0" t="n">
        <v>629</v>
      </c>
      <c r="C86" s="0" t="n">
        <v>-23</v>
      </c>
      <c r="D86" s="0" t="n">
        <v>23</v>
      </c>
      <c r="E86" s="0" t="n">
        <v>768</v>
      </c>
      <c r="F86" s="0" t="n">
        <v>500</v>
      </c>
      <c r="G86" s="0" t="n">
        <v>-190</v>
      </c>
      <c r="H86" s="0" t="n">
        <v>74</v>
      </c>
    </row>
    <row r="87" customFormat="false" ht="15" hidden="false" customHeight="false" outlineLevel="0" collapsed="false">
      <c r="A87" s="0" t="n">
        <v>-50</v>
      </c>
      <c r="B87" s="0" t="n">
        <v>587</v>
      </c>
      <c r="C87" s="0" t="n">
        <v>-65</v>
      </c>
      <c r="D87" s="0" t="n">
        <v>146</v>
      </c>
      <c r="E87" s="0" t="n">
        <v>719</v>
      </c>
      <c r="F87" s="0" t="n">
        <v>350</v>
      </c>
      <c r="G87" s="0" t="n">
        <v>-112</v>
      </c>
      <c r="H87" s="0" t="n">
        <v>-17</v>
      </c>
    </row>
    <row r="88" customFormat="false" ht="15" hidden="false" customHeight="false" outlineLevel="0" collapsed="false">
      <c r="A88" s="0" t="n">
        <v>-27</v>
      </c>
    </row>
    <row r="89" customFormat="false" ht="15" hidden="false" customHeight="false" outlineLevel="0" collapsed="false">
      <c r="A89" s="0" t="n">
        <v>-287</v>
      </c>
    </row>
    <row r="90" customFormat="false" ht="15" hidden="false" customHeight="false" outlineLevel="0" collapsed="false">
      <c r="A90" s="0" t="n">
        <v>-135</v>
      </c>
    </row>
    <row r="91" customFormat="false" ht="15" hidden="false" customHeight="false" outlineLevel="0" collapsed="false">
      <c r="A91" s="0" t="n">
        <v>-173</v>
      </c>
    </row>
    <row r="92" customFormat="false" ht="15" hidden="false" customHeight="false" outlineLevel="0" collapsed="false">
      <c r="A92" s="0" t="n">
        <v>-49</v>
      </c>
    </row>
    <row r="93" customFormat="false" ht="15" hidden="false" customHeight="false" outlineLevel="0" collapsed="false">
      <c r="A93" s="0" t="n">
        <v>1334</v>
      </c>
    </row>
    <row r="94" customFormat="false" ht="15" hidden="false" customHeight="false" outlineLevel="0" collapsed="false">
      <c r="A94" s="0" t="n">
        <v>93</v>
      </c>
    </row>
    <row r="95" customFormat="false" ht="15" hidden="false" customHeight="false" outlineLevel="0" collapsed="false">
      <c r="A95" s="0" t="n">
        <v>-14</v>
      </c>
    </row>
    <row r="96" customFormat="false" ht="15" hidden="false" customHeight="false" outlineLevel="0" collapsed="false">
      <c r="A96" s="0" t="n">
        <v>-81</v>
      </c>
    </row>
    <row r="97" customFormat="false" ht="15" hidden="false" customHeight="false" outlineLevel="0" collapsed="false">
      <c r="A97" s="0" t="n">
        <v>120</v>
      </c>
    </row>
    <row r="98" customFormat="false" ht="15" hidden="false" customHeight="false" outlineLevel="0" collapsed="false">
      <c r="A98" s="0" t="n">
        <v>-11</v>
      </c>
    </row>
    <row r="99" customFormat="false" ht="15" hidden="false" customHeight="false" outlineLevel="0" collapsed="false">
      <c r="A99" s="0" t="n">
        <v>-825</v>
      </c>
    </row>
    <row r="100" customFormat="false" ht="15" hidden="false" customHeight="false" outlineLevel="0" collapsed="false">
      <c r="A100" s="0" t="n">
        <v>970</v>
      </c>
    </row>
    <row r="101" customFormat="false" ht="15" hidden="false" customHeight="false" outlineLevel="0" collapsed="false">
      <c r="A101" s="0" t="n">
        <v>-971</v>
      </c>
    </row>
    <row r="102" customFormat="false" ht="15" hidden="false" customHeight="false" outlineLevel="0" collapsed="false">
      <c r="A102" s="0" t="n">
        <v>226</v>
      </c>
    </row>
    <row r="103" customFormat="false" ht="15" hidden="false" customHeight="false" outlineLevel="0" collapsed="false">
      <c r="A103" s="0" t="n">
        <v>-63</v>
      </c>
    </row>
    <row r="104" customFormat="false" ht="15" hidden="false" customHeight="false" outlineLevel="0" collapsed="false">
      <c r="A104" s="0" t="n">
        <v>-1317</v>
      </c>
    </row>
    <row r="106" customFormat="false" ht="15" hidden="false" customHeight="false" outlineLevel="0" collapsed="false">
      <c r="A106" s="0" t="n">
        <v>-15</v>
      </c>
      <c r="B106" s="0" t="n">
        <v>55</v>
      </c>
      <c r="C106" s="0" t="n">
        <v>28</v>
      </c>
      <c r="D106" s="0" t="n">
        <v>12</v>
      </c>
      <c r="E106" s="0" t="n">
        <v>-42</v>
      </c>
      <c r="F106" s="0" t="n">
        <v>-42</v>
      </c>
      <c r="G106" s="0" t="n">
        <v>-54</v>
      </c>
      <c r="H106" s="0" t="n">
        <v>45</v>
      </c>
    </row>
    <row r="107" customFormat="false" ht="15" hidden="false" customHeight="false" outlineLevel="0" collapsed="false">
      <c r="A107" s="0" t="n">
        <v>12</v>
      </c>
      <c r="B107" s="0" t="n">
        <v>103</v>
      </c>
      <c r="C107" s="0" t="n">
        <v>-78</v>
      </c>
      <c r="D107" s="0" t="n">
        <v>19</v>
      </c>
      <c r="E107" s="0" t="n">
        <v>362</v>
      </c>
      <c r="F107" s="0" t="n">
        <v>-105</v>
      </c>
      <c r="G107" s="0" t="n">
        <v>-37</v>
      </c>
      <c r="H107" s="0" t="n">
        <v>-53</v>
      </c>
    </row>
    <row r="108" customFormat="false" ht="15" hidden="false" customHeight="false" outlineLevel="0" collapsed="false">
      <c r="A108" s="0" t="n">
        <v>-24</v>
      </c>
      <c r="B108" s="0" t="n">
        <v>160</v>
      </c>
      <c r="C108" s="0" t="n">
        <v>-60</v>
      </c>
      <c r="D108" s="0" t="n">
        <v>9</v>
      </c>
      <c r="E108" s="0" t="n">
        <v>418</v>
      </c>
      <c r="F108" s="0" t="n">
        <v>-135</v>
      </c>
      <c r="G108" s="0" t="n">
        <v>-19</v>
      </c>
      <c r="H108" s="0" t="n">
        <v>20</v>
      </c>
    </row>
    <row r="109" customFormat="false" ht="15" hidden="false" customHeight="false" outlineLevel="0" collapsed="false">
      <c r="A109" s="0" t="n">
        <v>-5</v>
      </c>
      <c r="B109" s="0" t="n">
        <v>-570</v>
      </c>
      <c r="C109" s="0" t="n">
        <v>-47</v>
      </c>
      <c r="D109" s="0" t="n">
        <v>-521</v>
      </c>
      <c r="E109" s="0" t="n">
        <v>-298</v>
      </c>
      <c r="F109" s="0" t="n">
        <v>138</v>
      </c>
      <c r="G109" s="0" t="n">
        <v>425</v>
      </c>
      <c r="H109" s="0" t="n">
        <v>-40</v>
      </c>
    </row>
    <row r="110" customFormat="false" ht="15" hidden="false" customHeight="false" outlineLevel="0" collapsed="false">
      <c r="A110" s="0" t="n">
        <v>-53</v>
      </c>
      <c r="B110" s="0" t="n">
        <v>169</v>
      </c>
      <c r="C110" s="0" t="n">
        <v>-1</v>
      </c>
      <c r="D110" s="0" t="n">
        <v>118</v>
      </c>
      <c r="E110" s="0" t="n">
        <v>462</v>
      </c>
      <c r="F110" s="0" t="n">
        <v>-360</v>
      </c>
      <c r="G110" s="0" t="n">
        <v>113</v>
      </c>
      <c r="H110" s="0" t="n">
        <v>14</v>
      </c>
    </row>
    <row r="111" customFormat="false" ht="15" hidden="false" customHeight="false" outlineLevel="0" collapsed="false">
      <c r="A111" s="0" t="n">
        <v>-46</v>
      </c>
      <c r="B111" s="0" t="n">
        <v>280</v>
      </c>
      <c r="C111" s="0" t="n">
        <v>-63</v>
      </c>
      <c r="D111" s="0" t="n">
        <v>148</v>
      </c>
      <c r="E111" s="0" t="n">
        <v>478</v>
      </c>
      <c r="F111" s="0" t="n">
        <v>33</v>
      </c>
      <c r="G111" s="0" t="n">
        <v>-3</v>
      </c>
      <c r="H111" s="0" t="n">
        <v>37</v>
      </c>
    </row>
    <row r="112" customFormat="false" ht="15" hidden="false" customHeight="false" outlineLevel="0" collapsed="false">
      <c r="A112" s="0" t="n">
        <v>6</v>
      </c>
      <c r="B112" s="0" t="n">
        <v>362</v>
      </c>
      <c r="C112" s="0" t="n">
        <v>0</v>
      </c>
      <c r="D112" s="0" t="n">
        <v>192</v>
      </c>
      <c r="E112" s="0" t="n">
        <v>357</v>
      </c>
      <c r="F112" s="0" t="n">
        <v>160</v>
      </c>
      <c r="G112" s="0" t="n">
        <v>-52</v>
      </c>
      <c r="H112" s="0" t="n">
        <v>90</v>
      </c>
    </row>
    <row r="113" customFormat="false" ht="15" hidden="false" customHeight="false" outlineLevel="0" collapsed="false">
      <c r="A113" s="0" t="n">
        <v>-50</v>
      </c>
      <c r="B113" s="0" t="n">
        <v>-408</v>
      </c>
      <c r="C113" s="0" t="n">
        <v>-61</v>
      </c>
      <c r="D113" s="0" t="n">
        <v>-491</v>
      </c>
      <c r="E113" s="0" t="n">
        <v>-225</v>
      </c>
      <c r="F113" s="0" t="n">
        <v>262</v>
      </c>
      <c r="G113" s="0" t="n">
        <v>444</v>
      </c>
      <c r="H113" s="0" t="n">
        <v>-18</v>
      </c>
    </row>
    <row r="114" customFormat="false" ht="15" hidden="false" customHeight="false" outlineLevel="0" collapsed="false">
      <c r="A114" s="0" t="n">
        <v>-27</v>
      </c>
    </row>
    <row r="115" customFormat="false" ht="15" hidden="false" customHeight="false" outlineLevel="0" collapsed="false">
      <c r="A115" s="0" t="n">
        <v>-240</v>
      </c>
    </row>
    <row r="116" customFormat="false" ht="15" hidden="false" customHeight="false" outlineLevel="0" collapsed="false">
      <c r="A116" s="0" t="n">
        <v>-107</v>
      </c>
    </row>
    <row r="117" customFormat="false" ht="15" hidden="false" customHeight="false" outlineLevel="0" collapsed="false">
      <c r="A117" s="0" t="n">
        <v>-387</v>
      </c>
    </row>
    <row r="118" customFormat="false" ht="15" hidden="false" customHeight="false" outlineLevel="0" collapsed="false">
      <c r="A118" s="0" t="n">
        <v>75</v>
      </c>
    </row>
    <row r="119" customFormat="false" ht="15" hidden="false" customHeight="false" outlineLevel="0" collapsed="false">
      <c r="A119" s="0" t="n">
        <v>373</v>
      </c>
    </row>
    <row r="120" customFormat="false" ht="15" hidden="false" customHeight="false" outlineLevel="0" collapsed="false">
      <c r="A120" s="0" t="n">
        <v>549</v>
      </c>
    </row>
    <row r="121" customFormat="false" ht="15" hidden="false" customHeight="false" outlineLevel="0" collapsed="false">
      <c r="A121" s="0" t="n">
        <v>2</v>
      </c>
    </row>
    <row r="122" customFormat="false" ht="15" hidden="false" customHeight="false" outlineLevel="0" collapsed="false">
      <c r="A122" s="0" t="n">
        <v>-81</v>
      </c>
    </row>
    <row r="123" customFormat="false" ht="15" hidden="false" customHeight="false" outlineLevel="0" collapsed="false">
      <c r="A123" s="0" t="n">
        <v>47</v>
      </c>
    </row>
    <row r="124" customFormat="false" ht="15" hidden="false" customHeight="false" outlineLevel="0" collapsed="false">
      <c r="A124" s="0" t="n">
        <v>0</v>
      </c>
    </row>
    <row r="125" customFormat="false" ht="15" hidden="false" customHeight="false" outlineLevel="0" collapsed="false">
      <c r="A125" s="0" t="n">
        <v>269</v>
      </c>
    </row>
    <row r="126" customFormat="false" ht="15" hidden="false" customHeight="false" outlineLevel="0" collapsed="false">
      <c r="A126" s="0" t="n">
        <v>326</v>
      </c>
    </row>
    <row r="127" customFormat="false" ht="15" hidden="false" customHeight="false" outlineLevel="0" collapsed="false">
      <c r="A127" s="0" t="n">
        <v>-378</v>
      </c>
    </row>
    <row r="128" customFormat="false" ht="15" hidden="false" customHeight="false" outlineLevel="0" collapsed="false">
      <c r="A128" s="0" t="n">
        <v>-952</v>
      </c>
    </row>
    <row r="129" customFormat="false" ht="15" hidden="false" customHeight="false" outlineLevel="0" collapsed="false">
      <c r="A129" s="0" t="n">
        <v>-73</v>
      </c>
    </row>
    <row r="130" customFormat="false" ht="15" hidden="false" customHeight="false" outlineLevel="0" collapsed="false">
      <c r="A130" s="0" t="n">
        <v>-1131</v>
      </c>
    </row>
    <row r="132" customFormat="false" ht="15" hidden="false" customHeight="false" outlineLevel="0" collapsed="false">
      <c r="A132" s="0" t="n">
        <v>-15</v>
      </c>
      <c r="B132" s="0" t="n">
        <v>55</v>
      </c>
      <c r="C132" s="0" t="n">
        <v>28</v>
      </c>
      <c r="D132" s="0" t="n">
        <v>12</v>
      </c>
      <c r="E132" s="0" t="n">
        <v>-42</v>
      </c>
      <c r="F132" s="0" t="n">
        <v>-42</v>
      </c>
      <c r="G132" s="0" t="n">
        <v>-54</v>
      </c>
      <c r="H132" s="0" t="n">
        <v>45</v>
      </c>
    </row>
    <row r="133" customFormat="false" ht="15" hidden="false" customHeight="false" outlineLevel="0" collapsed="false">
      <c r="A133" s="0" t="n">
        <v>12</v>
      </c>
      <c r="B133" s="0" t="n">
        <v>-298</v>
      </c>
      <c r="C133" s="0" t="n">
        <v>-65</v>
      </c>
      <c r="D133" s="0" t="n">
        <v>22</v>
      </c>
      <c r="E133" s="0" t="n">
        <v>-59</v>
      </c>
      <c r="F133" s="0" t="n">
        <v>216</v>
      </c>
      <c r="G133" s="0" t="n">
        <v>92</v>
      </c>
      <c r="H133" s="0" t="n">
        <v>-39</v>
      </c>
    </row>
    <row r="134" customFormat="false" ht="15" hidden="false" customHeight="false" outlineLevel="0" collapsed="false">
      <c r="A134" s="0" t="n">
        <v>-24</v>
      </c>
      <c r="B134" s="0" t="n">
        <v>231</v>
      </c>
      <c r="C134" s="0" t="n">
        <v>-28</v>
      </c>
      <c r="D134" s="0" t="n">
        <v>-161</v>
      </c>
      <c r="E134" s="0" t="n">
        <v>-59</v>
      </c>
      <c r="F134" s="0" t="n">
        <v>127</v>
      </c>
      <c r="G134" s="0" t="n">
        <v>-128</v>
      </c>
      <c r="H134" s="0" t="n">
        <v>-10</v>
      </c>
    </row>
    <row r="135" customFormat="false" ht="15" hidden="false" customHeight="false" outlineLevel="0" collapsed="false">
      <c r="A135" s="0" t="n">
        <v>-5</v>
      </c>
      <c r="B135" s="0" t="n">
        <v>356</v>
      </c>
      <c r="C135" s="0" t="n">
        <v>-41</v>
      </c>
      <c r="D135" s="0" t="n">
        <v>-129</v>
      </c>
      <c r="E135" s="0" t="n">
        <v>-54</v>
      </c>
      <c r="F135" s="0" t="n">
        <v>-56</v>
      </c>
      <c r="G135" s="0" t="n">
        <v>-110</v>
      </c>
      <c r="H135" s="0" t="n">
        <v>-40</v>
      </c>
    </row>
    <row r="136" customFormat="false" ht="15" hidden="false" customHeight="false" outlineLevel="0" collapsed="false">
      <c r="A136" s="0" t="n">
        <v>-53</v>
      </c>
      <c r="B136" s="0" t="n">
        <v>-285</v>
      </c>
      <c r="C136" s="0" t="n">
        <v>36</v>
      </c>
      <c r="D136" s="0" t="n">
        <v>20</v>
      </c>
      <c r="E136" s="0" t="n">
        <v>-66</v>
      </c>
      <c r="F136" s="0" t="n">
        <v>136</v>
      </c>
      <c r="G136" s="0" t="n">
        <v>162</v>
      </c>
      <c r="H136" s="0" t="n">
        <v>-7</v>
      </c>
    </row>
    <row r="137" customFormat="false" ht="15" hidden="false" customHeight="false" outlineLevel="0" collapsed="false">
      <c r="A137" s="0" t="n">
        <v>-46</v>
      </c>
      <c r="B137" s="0" t="n">
        <v>-232</v>
      </c>
      <c r="C137" s="0" t="n">
        <v>-59</v>
      </c>
      <c r="D137" s="0" t="n">
        <v>15</v>
      </c>
      <c r="E137" s="0" t="n">
        <v>-63</v>
      </c>
      <c r="F137" s="0" t="n">
        <v>243</v>
      </c>
      <c r="G137" s="0" t="n">
        <v>64</v>
      </c>
      <c r="H137" s="0" t="n">
        <v>8</v>
      </c>
    </row>
    <row r="138" customFormat="false" ht="15" hidden="false" customHeight="false" outlineLevel="0" collapsed="false">
      <c r="A138" s="0" t="n">
        <v>6</v>
      </c>
      <c r="B138" s="0" t="n">
        <v>-211</v>
      </c>
      <c r="C138" s="0" t="n">
        <v>37</v>
      </c>
      <c r="D138" s="0" t="n">
        <v>-14</v>
      </c>
      <c r="E138" s="0" t="n">
        <v>-53</v>
      </c>
      <c r="F138" s="0" t="n">
        <v>290</v>
      </c>
      <c r="G138" s="0" t="n">
        <v>120</v>
      </c>
      <c r="H138" s="0" t="n">
        <v>57</v>
      </c>
    </row>
    <row r="139" customFormat="false" ht="15" hidden="false" customHeight="false" outlineLevel="0" collapsed="false">
      <c r="A139" s="0" t="n">
        <v>-50</v>
      </c>
      <c r="B139" s="0" t="n">
        <v>-255</v>
      </c>
      <c r="C139" s="0" t="n">
        <v>-58</v>
      </c>
      <c r="D139" s="0" t="n">
        <v>-45</v>
      </c>
      <c r="E139" s="0" t="n">
        <v>-56</v>
      </c>
      <c r="F139" s="0" t="n">
        <v>177</v>
      </c>
      <c r="G139" s="0" t="n">
        <v>182</v>
      </c>
      <c r="H139" s="0" t="n">
        <v>-18</v>
      </c>
    </row>
    <row r="140" customFormat="false" ht="15" hidden="false" customHeight="false" outlineLevel="0" collapsed="false">
      <c r="A140" s="0" t="n">
        <v>-27</v>
      </c>
    </row>
    <row r="141" customFormat="false" ht="15" hidden="false" customHeight="false" outlineLevel="0" collapsed="false">
      <c r="A141" s="0" t="n">
        <v>92</v>
      </c>
    </row>
    <row r="142" customFormat="false" ht="15" hidden="false" customHeight="false" outlineLevel="0" collapsed="false">
      <c r="A142" s="0" t="n">
        <v>-67</v>
      </c>
    </row>
    <row r="143" customFormat="false" ht="15" hidden="false" customHeight="false" outlineLevel="0" collapsed="false">
      <c r="A143" s="0" t="n">
        <v>-130</v>
      </c>
    </row>
    <row r="144" customFormat="false" ht="15" hidden="false" customHeight="false" outlineLevel="0" collapsed="false">
      <c r="A144" s="0" t="n">
        <v>-166</v>
      </c>
    </row>
    <row r="145" customFormat="false" ht="15" hidden="false" customHeight="false" outlineLevel="0" collapsed="false">
      <c r="A145" s="0" t="n">
        <v>367</v>
      </c>
    </row>
    <row r="146" customFormat="false" ht="15" hidden="false" customHeight="false" outlineLevel="0" collapsed="false">
      <c r="A146" s="0" t="n">
        <v>9</v>
      </c>
    </row>
    <row r="147" customFormat="false" ht="15" hidden="false" customHeight="false" outlineLevel="0" collapsed="false">
      <c r="A147" s="0" t="n">
        <v>-31</v>
      </c>
    </row>
    <row r="148" customFormat="false" ht="15" hidden="false" customHeight="false" outlineLevel="0" collapsed="false">
      <c r="A148" s="0" t="n">
        <v>-81</v>
      </c>
    </row>
    <row r="149" customFormat="false" ht="15" hidden="false" customHeight="false" outlineLevel="0" collapsed="false">
      <c r="A149" s="0" t="n">
        <v>400</v>
      </c>
    </row>
    <row r="150" customFormat="false" ht="15" hidden="false" customHeight="false" outlineLevel="0" collapsed="false">
      <c r="A150" s="0" t="n">
        <v>22</v>
      </c>
    </row>
    <row r="151" customFormat="false" ht="15" hidden="false" customHeight="false" outlineLevel="0" collapsed="false">
      <c r="A151" s="0" t="n">
        <v>-802</v>
      </c>
    </row>
    <row r="152" customFormat="false" ht="15" hidden="false" customHeight="false" outlineLevel="0" collapsed="false">
      <c r="A152" s="0" t="n">
        <v>-19</v>
      </c>
    </row>
    <row r="153" customFormat="false" ht="15" hidden="false" customHeight="false" outlineLevel="0" collapsed="false">
      <c r="A153" s="0" t="n">
        <v>-399</v>
      </c>
    </row>
    <row r="154" customFormat="false" ht="15" hidden="false" customHeight="false" outlineLevel="0" collapsed="false">
      <c r="A154" s="0" t="n">
        <v>-197</v>
      </c>
    </row>
    <row r="155" customFormat="false" ht="15" hidden="false" customHeight="false" outlineLevel="0" collapsed="false">
      <c r="A155" s="0" t="n">
        <v>-63</v>
      </c>
    </row>
    <row r="156" customFormat="false" ht="15" hidden="false" customHeight="false" outlineLevel="0" collapsed="false">
      <c r="A156" s="0" t="n">
        <v>73</v>
      </c>
    </row>
    <row r="158" customFormat="false" ht="15" hidden="false" customHeight="false" outlineLevel="0" collapsed="false">
      <c r="A158" s="0" t="n">
        <v>-15</v>
      </c>
      <c r="B158" s="0" t="n">
        <v>55</v>
      </c>
      <c r="C158" s="0" t="n">
        <v>28</v>
      </c>
      <c r="D158" s="0" t="n">
        <v>12</v>
      </c>
      <c r="E158" s="0" t="n">
        <v>-42</v>
      </c>
      <c r="F158" s="0" t="n">
        <v>-42</v>
      </c>
      <c r="G158" s="0" t="n">
        <v>-54</v>
      </c>
      <c r="H158" s="0" t="n">
        <v>45</v>
      </c>
    </row>
    <row r="159" customFormat="false" ht="15" hidden="false" customHeight="false" outlineLevel="0" collapsed="false">
      <c r="A159" s="0" t="n">
        <v>12</v>
      </c>
      <c r="B159" s="0" t="n">
        <v>492</v>
      </c>
      <c r="C159" s="0" t="n">
        <v>-74</v>
      </c>
      <c r="D159" s="0" t="n">
        <v>56</v>
      </c>
      <c r="E159" s="0" t="n">
        <v>-208</v>
      </c>
      <c r="F159" s="0" t="n">
        <v>-17</v>
      </c>
      <c r="G159" s="0" t="n">
        <v>137</v>
      </c>
      <c r="H159" s="0" t="n">
        <v>-39</v>
      </c>
    </row>
    <row r="160" customFormat="false" ht="15" hidden="false" customHeight="false" outlineLevel="0" collapsed="false">
      <c r="A160" s="0" t="n">
        <v>-24</v>
      </c>
      <c r="B160" s="0" t="n">
        <v>537</v>
      </c>
      <c r="C160" s="0" t="n">
        <v>-60</v>
      </c>
      <c r="D160" s="0" t="n">
        <v>14</v>
      </c>
      <c r="E160" s="0" t="n">
        <v>-165</v>
      </c>
      <c r="F160" s="0" t="n">
        <v>-150</v>
      </c>
      <c r="G160" s="0" t="n">
        <v>158</v>
      </c>
      <c r="H160" s="0" t="n">
        <v>-3</v>
      </c>
    </row>
    <row r="161" customFormat="false" ht="15" hidden="false" customHeight="false" outlineLevel="0" collapsed="false">
      <c r="A161" s="0" t="n">
        <v>-5</v>
      </c>
      <c r="B161" s="0" t="n">
        <v>567</v>
      </c>
      <c r="C161" s="0" t="n">
        <v>-47</v>
      </c>
      <c r="D161" s="0" t="n">
        <v>131</v>
      </c>
      <c r="E161" s="0" t="n">
        <v>-153</v>
      </c>
      <c r="F161" s="0" t="n">
        <v>-408</v>
      </c>
      <c r="G161" s="0" t="n">
        <v>167</v>
      </c>
      <c r="H161" s="0" t="n">
        <v>-40</v>
      </c>
    </row>
    <row r="162" customFormat="false" ht="15" hidden="false" customHeight="false" outlineLevel="0" collapsed="false">
      <c r="A162" s="0" t="n">
        <v>-53</v>
      </c>
      <c r="B162" s="0" t="n">
        <v>-664</v>
      </c>
      <c r="C162" s="0" t="n">
        <v>2</v>
      </c>
      <c r="D162" s="0" t="n">
        <v>-336</v>
      </c>
      <c r="E162" s="0" t="n">
        <v>-124</v>
      </c>
      <c r="F162" s="0" t="n">
        <v>241</v>
      </c>
      <c r="G162" s="0" t="n">
        <v>490</v>
      </c>
      <c r="H162" s="0" t="n">
        <v>-7</v>
      </c>
    </row>
    <row r="163" customFormat="false" ht="15" hidden="false" customHeight="false" outlineLevel="0" collapsed="false">
      <c r="A163" s="0" t="n">
        <v>-46</v>
      </c>
      <c r="B163" s="0" t="n">
        <v>657</v>
      </c>
      <c r="C163" s="0" t="n">
        <v>-62</v>
      </c>
      <c r="D163" s="0" t="n">
        <v>181</v>
      </c>
      <c r="E163" s="0" t="n">
        <v>-104</v>
      </c>
      <c r="F163" s="0" t="n">
        <v>1</v>
      </c>
      <c r="G163" s="0" t="n">
        <v>51</v>
      </c>
      <c r="H163" s="0" t="n">
        <v>16</v>
      </c>
    </row>
    <row r="164" customFormat="false" ht="15" hidden="false" customHeight="false" outlineLevel="0" collapsed="false">
      <c r="A164" s="0" t="n">
        <v>6</v>
      </c>
      <c r="B164" s="0" t="n">
        <v>-421</v>
      </c>
      <c r="C164" s="0" t="n">
        <v>4</v>
      </c>
      <c r="D164" s="0" t="n">
        <v>-307</v>
      </c>
      <c r="E164" s="0" t="n">
        <v>-213</v>
      </c>
      <c r="F164" s="0" t="n">
        <v>666</v>
      </c>
      <c r="G164" s="0" t="n">
        <v>389</v>
      </c>
      <c r="H164" s="0" t="n">
        <v>65</v>
      </c>
    </row>
    <row r="165" customFormat="false" ht="15" hidden="false" customHeight="false" outlineLevel="0" collapsed="false">
      <c r="A165" s="0" t="n">
        <v>-50</v>
      </c>
      <c r="B165" s="0" t="n">
        <v>-427</v>
      </c>
      <c r="C165" s="0" t="n">
        <v>-63</v>
      </c>
      <c r="D165" s="0" t="n">
        <v>-346</v>
      </c>
      <c r="E165" s="0" t="n">
        <v>-114</v>
      </c>
      <c r="F165" s="0" t="n">
        <v>340</v>
      </c>
      <c r="G165" s="0" t="n">
        <v>466</v>
      </c>
      <c r="H165" s="0" t="n">
        <v>-18</v>
      </c>
    </row>
    <row r="166" customFormat="false" ht="15" hidden="false" customHeight="false" outlineLevel="0" collapsed="false">
      <c r="A166" s="0" t="n">
        <v>-27</v>
      </c>
    </row>
    <row r="167" customFormat="false" ht="15" hidden="false" customHeight="false" outlineLevel="0" collapsed="false">
      <c r="A167" s="0" t="n">
        <v>21</v>
      </c>
    </row>
    <row r="168" customFormat="false" ht="15" hidden="false" customHeight="false" outlineLevel="0" collapsed="false">
      <c r="A168" s="0" t="n">
        <v>-106</v>
      </c>
    </row>
    <row r="169" customFormat="false" ht="15" hidden="false" customHeight="false" outlineLevel="0" collapsed="false">
      <c r="A169" s="0" t="n">
        <v>-182</v>
      </c>
    </row>
    <row r="170" customFormat="false" ht="15" hidden="false" customHeight="false" outlineLevel="0" collapsed="false">
      <c r="A170" s="0" t="n">
        <v>-333</v>
      </c>
    </row>
    <row r="171" customFormat="false" ht="15" hidden="false" customHeight="false" outlineLevel="0" collapsed="false">
      <c r="A171" s="0" t="n">
        <v>420</v>
      </c>
    </row>
    <row r="172" customFormat="false" ht="15" hidden="false" customHeight="false" outlineLevel="0" collapsed="false">
      <c r="A172" s="0" t="n">
        <v>691</v>
      </c>
    </row>
    <row r="173" customFormat="false" ht="15" hidden="false" customHeight="false" outlineLevel="0" collapsed="false">
      <c r="A173" s="0" t="n">
        <v>-23</v>
      </c>
    </row>
    <row r="174" customFormat="false" ht="15" hidden="false" customHeight="false" outlineLevel="0" collapsed="false">
      <c r="A174" s="0" t="n">
        <v>-81</v>
      </c>
    </row>
    <row r="175" customFormat="false" ht="15" hidden="false" customHeight="false" outlineLevel="0" collapsed="false">
      <c r="A175" s="0" t="n">
        <v>714</v>
      </c>
    </row>
    <row r="176" customFormat="false" ht="15" hidden="false" customHeight="false" outlineLevel="0" collapsed="false">
      <c r="A176" s="0" t="n">
        <v>4</v>
      </c>
    </row>
    <row r="177" customFormat="false" ht="15" hidden="false" customHeight="false" outlineLevel="0" collapsed="false">
      <c r="A177" s="0" t="n">
        <v>9</v>
      </c>
    </row>
    <row r="178" customFormat="false" ht="15" hidden="false" customHeight="false" outlineLevel="0" collapsed="false">
      <c r="A178" s="0" t="n">
        <v>-103</v>
      </c>
    </row>
    <row r="179" customFormat="false" ht="15" hidden="false" customHeight="false" outlineLevel="0" collapsed="false">
      <c r="A179" s="0" t="n">
        <v>-590</v>
      </c>
    </row>
    <row r="180" customFormat="false" ht="15" hidden="false" customHeight="false" outlineLevel="0" collapsed="false">
      <c r="A180" s="0" t="n">
        <v>-1221</v>
      </c>
    </row>
    <row r="181" customFormat="false" ht="15" hidden="false" customHeight="false" outlineLevel="0" collapsed="false">
      <c r="A181" s="0" t="n">
        <v>-63</v>
      </c>
    </row>
    <row r="182" customFormat="false" ht="15" hidden="false" customHeight="false" outlineLevel="0" collapsed="false">
      <c r="A182" s="0" t="n">
        <v>-409</v>
      </c>
    </row>
    <row r="184" customFormat="false" ht="15" hidden="false" customHeight="false" outlineLevel="0" collapsed="false">
      <c r="A184" s="0" t="n">
        <v>-15</v>
      </c>
      <c r="B184" s="0" t="n">
        <v>55</v>
      </c>
      <c r="C184" s="0" t="n">
        <v>28</v>
      </c>
      <c r="D184" s="0" t="n">
        <v>12</v>
      </c>
      <c r="E184" s="0" t="n">
        <v>-42</v>
      </c>
      <c r="F184" s="0" t="n">
        <v>-42</v>
      </c>
      <c r="G184" s="0" t="n">
        <v>-54</v>
      </c>
      <c r="H184" s="0" t="n">
        <v>45</v>
      </c>
    </row>
    <row r="185" customFormat="false" ht="15" hidden="false" customHeight="false" outlineLevel="0" collapsed="false">
      <c r="A185" s="0" t="n">
        <v>12</v>
      </c>
      <c r="B185" s="0" t="n">
        <v>128</v>
      </c>
      <c r="C185" s="0" t="n">
        <v>-79</v>
      </c>
      <c r="D185" s="0" t="n">
        <v>-158</v>
      </c>
      <c r="E185" s="0" t="n">
        <v>-291</v>
      </c>
      <c r="F185" s="0" t="n">
        <v>79</v>
      </c>
      <c r="G185" s="0" t="n">
        <v>-181</v>
      </c>
      <c r="H185" s="0" t="n">
        <v>-39</v>
      </c>
    </row>
    <row r="186" customFormat="false" ht="15" hidden="false" customHeight="false" outlineLevel="0" collapsed="false">
      <c r="A186" s="0" t="n">
        <v>-24</v>
      </c>
      <c r="B186" s="0" t="n">
        <v>-704</v>
      </c>
      <c r="C186" s="0" t="n">
        <v>-70</v>
      </c>
      <c r="D186" s="0" t="n">
        <v>-753</v>
      </c>
      <c r="E186" s="0" t="n">
        <v>-228</v>
      </c>
      <c r="F186" s="0" t="n">
        <v>485</v>
      </c>
      <c r="G186" s="0" t="n">
        <v>253</v>
      </c>
      <c r="H186" s="0" t="n">
        <v>0</v>
      </c>
    </row>
    <row r="187" customFormat="false" ht="15" hidden="false" customHeight="false" outlineLevel="0" collapsed="false">
      <c r="A187" s="0" t="n">
        <v>-5</v>
      </c>
      <c r="B187" s="0" t="n">
        <v>282</v>
      </c>
      <c r="C187" s="0" t="n">
        <v>-47</v>
      </c>
      <c r="D187" s="0" t="n">
        <v>134</v>
      </c>
      <c r="E187" s="0" t="n">
        <v>-205</v>
      </c>
      <c r="F187" s="0" t="n">
        <v>-315</v>
      </c>
      <c r="G187" s="0" t="n">
        <v>-160</v>
      </c>
      <c r="H187" s="0" t="n">
        <v>-40</v>
      </c>
    </row>
    <row r="188" customFormat="false" ht="15" hidden="false" customHeight="false" outlineLevel="0" collapsed="false">
      <c r="A188" s="0" t="n">
        <v>-53</v>
      </c>
      <c r="B188" s="0" t="n">
        <v>225</v>
      </c>
      <c r="C188" s="0" t="n">
        <v>-9</v>
      </c>
      <c r="D188" s="0" t="n">
        <v>140</v>
      </c>
      <c r="E188" s="0" t="n">
        <v>-173</v>
      </c>
      <c r="F188" s="0" t="n">
        <v>-283</v>
      </c>
      <c r="G188" s="0" t="n">
        <v>-119</v>
      </c>
      <c r="H188" s="0" t="n">
        <v>-7</v>
      </c>
    </row>
    <row r="189" customFormat="false" ht="15" hidden="false" customHeight="false" outlineLevel="0" collapsed="false">
      <c r="A189" s="0" t="n">
        <v>-46</v>
      </c>
      <c r="B189" s="0" t="n">
        <v>359</v>
      </c>
      <c r="C189" s="0" t="n">
        <v>-65</v>
      </c>
      <c r="D189" s="0" t="n">
        <v>245</v>
      </c>
      <c r="E189" s="0" t="n">
        <v>-149</v>
      </c>
      <c r="F189" s="0" t="n">
        <v>52</v>
      </c>
      <c r="G189" s="0" t="n">
        <v>-260</v>
      </c>
      <c r="H189" s="0" t="n">
        <v>17</v>
      </c>
    </row>
    <row r="190" customFormat="false" ht="15" hidden="false" customHeight="false" outlineLevel="0" collapsed="false">
      <c r="A190" s="0" t="n">
        <v>6</v>
      </c>
      <c r="B190" s="0" t="n">
        <v>442</v>
      </c>
      <c r="C190" s="0" t="n">
        <v>-7</v>
      </c>
      <c r="D190" s="0" t="n">
        <v>256</v>
      </c>
      <c r="E190" s="0" t="n">
        <v>-304</v>
      </c>
      <c r="F190" s="0" t="n">
        <v>159</v>
      </c>
      <c r="G190" s="0" t="n">
        <v>-172</v>
      </c>
      <c r="H190" s="0" t="n">
        <v>68</v>
      </c>
    </row>
    <row r="191" customFormat="false" ht="15" hidden="false" customHeight="false" outlineLevel="0" collapsed="false">
      <c r="A191" s="0" t="n">
        <v>-50</v>
      </c>
      <c r="B191" s="0" t="n">
        <v>448</v>
      </c>
      <c r="C191" s="0" t="n">
        <v>-63</v>
      </c>
      <c r="D191" s="0" t="n">
        <v>197</v>
      </c>
      <c r="E191" s="0" t="n">
        <v>-158</v>
      </c>
      <c r="F191" s="0" t="n">
        <v>-206</v>
      </c>
      <c r="G191" s="0" t="n">
        <v>-103</v>
      </c>
      <c r="H191" s="0" t="n">
        <v>-17</v>
      </c>
    </row>
    <row r="192" customFormat="false" ht="15" hidden="false" customHeight="false" outlineLevel="0" collapsed="false">
      <c r="A192" s="0" t="n">
        <v>-27</v>
      </c>
    </row>
    <row r="193" customFormat="false" ht="15" hidden="false" customHeight="false" outlineLevel="0" collapsed="false">
      <c r="A193" s="0" t="n">
        <v>-211</v>
      </c>
    </row>
    <row r="194" customFormat="false" ht="15" hidden="false" customHeight="false" outlineLevel="0" collapsed="false">
      <c r="A194" s="0" t="n">
        <v>-117</v>
      </c>
    </row>
    <row r="195" customFormat="false" ht="15" hidden="false" customHeight="false" outlineLevel="0" collapsed="false">
      <c r="A195" s="0" t="n">
        <v>-497</v>
      </c>
    </row>
    <row r="196" customFormat="false" ht="15" hidden="false" customHeight="false" outlineLevel="0" collapsed="false">
      <c r="A196" s="0" t="n">
        <v>-434</v>
      </c>
    </row>
    <row r="197" customFormat="false" ht="15" hidden="false" customHeight="false" outlineLevel="0" collapsed="false">
      <c r="A197" s="0" t="n">
        <v>494</v>
      </c>
    </row>
    <row r="198" customFormat="false" ht="15" hidden="false" customHeight="false" outlineLevel="0" collapsed="false">
      <c r="A198" s="0" t="n">
        <v>68</v>
      </c>
    </row>
    <row r="199" customFormat="false" ht="15" hidden="false" customHeight="false" outlineLevel="0" collapsed="false">
      <c r="A199" s="0" t="n">
        <v>-20</v>
      </c>
    </row>
    <row r="200" customFormat="false" ht="15" hidden="false" customHeight="false" outlineLevel="0" collapsed="false">
      <c r="A200" s="0" t="n">
        <v>-81</v>
      </c>
    </row>
    <row r="201" customFormat="false" ht="15" hidden="false" customHeight="false" outlineLevel="0" collapsed="false">
      <c r="A201" s="0" t="n">
        <v>-14</v>
      </c>
    </row>
    <row r="202" customFormat="false" ht="15" hidden="false" customHeight="false" outlineLevel="0" collapsed="false">
      <c r="A202" s="0" t="n">
        <v>-1</v>
      </c>
    </row>
    <row r="203" customFormat="false" ht="15" hidden="false" customHeight="false" outlineLevel="0" collapsed="false">
      <c r="A203" s="0" t="n">
        <v>779</v>
      </c>
    </row>
    <row r="204" customFormat="false" ht="15" hidden="false" customHeight="false" outlineLevel="0" collapsed="false">
      <c r="A204" s="0" t="n">
        <v>-172</v>
      </c>
    </row>
    <row r="205" customFormat="false" ht="15" hidden="false" customHeight="false" outlineLevel="0" collapsed="false">
      <c r="A205" s="0" t="n">
        <v>-344</v>
      </c>
    </row>
    <row r="206" customFormat="false" ht="15" hidden="false" customHeight="false" outlineLevel="0" collapsed="false">
      <c r="A206" s="0" t="n">
        <v>261</v>
      </c>
    </row>
    <row r="207" customFormat="false" ht="15" hidden="false" customHeight="false" outlineLevel="0" collapsed="false">
      <c r="A207" s="0" t="n">
        <v>-63</v>
      </c>
    </row>
    <row r="208" customFormat="false" ht="15" hidden="false" customHeight="false" outlineLevel="0" collapsed="false">
      <c r="A208" s="0" t="n">
        <v>-1045</v>
      </c>
    </row>
    <row r="210" customFormat="false" ht="15" hidden="false" customHeight="false" outlineLevel="0" collapsed="false">
      <c r="A210" s="0" t="n">
        <v>-15</v>
      </c>
      <c r="B210" s="0" t="n">
        <v>55</v>
      </c>
      <c r="C210" s="0" t="n">
        <v>28</v>
      </c>
      <c r="D210" s="0" t="n">
        <v>12</v>
      </c>
      <c r="E210" s="0" t="n">
        <v>-42</v>
      </c>
      <c r="F210" s="0" t="n">
        <v>-42</v>
      </c>
      <c r="G210" s="0" t="n">
        <v>-54</v>
      </c>
      <c r="H210" s="0" t="n">
        <v>45</v>
      </c>
    </row>
    <row r="211" customFormat="false" ht="15" hidden="false" customHeight="false" outlineLevel="0" collapsed="false">
      <c r="A211" s="0" t="n">
        <v>12</v>
      </c>
      <c r="B211" s="0" t="n">
        <v>553</v>
      </c>
      <c r="C211" s="0" t="n">
        <v>-73</v>
      </c>
      <c r="D211" s="0" t="n">
        <v>99</v>
      </c>
      <c r="E211" s="0" t="n">
        <v>-191</v>
      </c>
      <c r="F211" s="0" t="n">
        <v>274</v>
      </c>
      <c r="G211" s="0" t="n">
        <v>-90</v>
      </c>
      <c r="H211" s="0" t="n">
        <v>-39</v>
      </c>
    </row>
    <row r="212" customFormat="false" ht="15" hidden="false" customHeight="false" outlineLevel="0" collapsed="false">
      <c r="A212" s="0" t="n">
        <v>-24</v>
      </c>
      <c r="B212" s="0" t="n">
        <v>522</v>
      </c>
      <c r="C212" s="0" t="n">
        <v>-54</v>
      </c>
      <c r="D212" s="0" t="n">
        <v>-119</v>
      </c>
      <c r="E212" s="0" t="n">
        <v>-154</v>
      </c>
      <c r="F212" s="0" t="n">
        <v>315</v>
      </c>
      <c r="G212" s="0" t="n">
        <v>-24</v>
      </c>
      <c r="H212" s="0" t="n">
        <v>-4</v>
      </c>
    </row>
    <row r="213" customFormat="false" ht="15" hidden="false" customHeight="false" outlineLevel="0" collapsed="false">
      <c r="A213" s="0" t="n">
        <v>-5</v>
      </c>
      <c r="B213" s="0" t="n">
        <v>586</v>
      </c>
      <c r="C213" s="0" t="n">
        <v>-46</v>
      </c>
      <c r="D213" s="0" t="n">
        <v>57</v>
      </c>
      <c r="E213" s="0" t="n">
        <v>-139</v>
      </c>
      <c r="F213" s="0" t="n">
        <v>112</v>
      </c>
      <c r="G213" s="0" t="n">
        <v>7</v>
      </c>
      <c r="H213" s="0" t="n">
        <v>-40</v>
      </c>
    </row>
    <row r="214" customFormat="false" ht="15" hidden="false" customHeight="false" outlineLevel="0" collapsed="false">
      <c r="A214" s="0" t="n">
        <v>-53</v>
      </c>
      <c r="B214" s="0" t="n">
        <v>-663</v>
      </c>
      <c r="C214" s="0" t="n">
        <v>8</v>
      </c>
      <c r="D214" s="0" t="n">
        <v>-55</v>
      </c>
      <c r="E214" s="0" t="n">
        <v>-124</v>
      </c>
      <c r="F214" s="0" t="n">
        <v>350</v>
      </c>
      <c r="G214" s="0" t="n">
        <v>376</v>
      </c>
      <c r="H214" s="0" t="n">
        <v>-7</v>
      </c>
    </row>
    <row r="215" customFormat="false" ht="15" hidden="false" customHeight="false" outlineLevel="0" collapsed="false">
      <c r="A215" s="0" t="n">
        <v>-46</v>
      </c>
      <c r="B215" s="0" t="n">
        <v>-511</v>
      </c>
      <c r="C215" s="0" t="n">
        <v>-63</v>
      </c>
      <c r="D215" s="0" t="n">
        <v>-102</v>
      </c>
      <c r="E215" s="0" t="n">
        <v>-110</v>
      </c>
      <c r="F215" s="0" t="n">
        <v>539</v>
      </c>
      <c r="G215" s="0" t="n">
        <v>184</v>
      </c>
      <c r="H215" s="0" t="n">
        <v>14</v>
      </c>
    </row>
    <row r="216" customFormat="false" ht="15" hidden="false" customHeight="false" outlineLevel="0" collapsed="false">
      <c r="A216" s="0" t="n">
        <v>6</v>
      </c>
      <c r="B216" s="0" t="n">
        <v>-432</v>
      </c>
      <c r="C216" s="0" t="n">
        <v>10</v>
      </c>
      <c r="D216" s="0" t="n">
        <v>-153</v>
      </c>
      <c r="E216" s="0" t="n">
        <v>-196</v>
      </c>
      <c r="F216" s="0" t="n">
        <v>597</v>
      </c>
      <c r="G216" s="0" t="n">
        <v>262</v>
      </c>
      <c r="H216" s="0" t="n">
        <v>64</v>
      </c>
    </row>
    <row r="217" customFormat="false" ht="15" hidden="false" customHeight="false" outlineLevel="0" collapsed="false">
      <c r="A217" s="0" t="n">
        <v>-50</v>
      </c>
      <c r="B217" s="0" t="n">
        <v>760</v>
      </c>
      <c r="C217" s="0" t="n">
        <v>-61</v>
      </c>
      <c r="D217" s="0" t="n">
        <v>-45</v>
      </c>
      <c r="E217" s="0" t="n">
        <v>-111</v>
      </c>
      <c r="F217" s="0" t="n">
        <v>118</v>
      </c>
      <c r="G217" s="0" t="n">
        <v>41</v>
      </c>
      <c r="H217" s="0" t="n">
        <v>-18</v>
      </c>
    </row>
    <row r="218" customFormat="false" ht="15" hidden="false" customHeight="false" outlineLevel="0" collapsed="false">
      <c r="A218" s="0" t="n">
        <v>-27</v>
      </c>
    </row>
    <row r="219" customFormat="false" ht="15" hidden="false" customHeight="false" outlineLevel="0" collapsed="false">
      <c r="A219" s="0" t="n">
        <v>50</v>
      </c>
    </row>
    <row r="220" customFormat="false" ht="15" hidden="false" customHeight="false" outlineLevel="0" collapsed="false">
      <c r="A220" s="0" t="n">
        <v>-98</v>
      </c>
    </row>
    <row r="221" customFormat="false" ht="15" hidden="false" customHeight="false" outlineLevel="0" collapsed="false">
      <c r="A221" s="0" t="n">
        <v>-8</v>
      </c>
    </row>
    <row r="222" customFormat="false" ht="15" hidden="false" customHeight="false" outlineLevel="0" collapsed="false">
      <c r="A222" s="0" t="n">
        <v>-317</v>
      </c>
    </row>
    <row r="223" customFormat="false" ht="15" hidden="false" customHeight="false" outlineLevel="0" collapsed="false">
      <c r="A223" s="0" t="n">
        <v>903</v>
      </c>
    </row>
    <row r="224" customFormat="false" ht="15" hidden="false" customHeight="false" outlineLevel="0" collapsed="false">
      <c r="A224" s="0" t="n">
        <v>298</v>
      </c>
    </row>
    <row r="225" customFormat="false" ht="15" hidden="false" customHeight="false" outlineLevel="0" collapsed="false">
      <c r="A225" s="0" t="n">
        <v>-25</v>
      </c>
    </row>
    <row r="226" customFormat="false" ht="15" hidden="false" customHeight="false" outlineLevel="0" collapsed="false">
      <c r="A226" s="0" t="n">
        <v>-81</v>
      </c>
    </row>
    <row r="227" customFormat="false" ht="15" hidden="false" customHeight="false" outlineLevel="0" collapsed="false">
      <c r="A227" s="0" t="n">
        <v>650</v>
      </c>
    </row>
    <row r="228" customFormat="false" ht="15" hidden="false" customHeight="false" outlineLevel="0" collapsed="false">
      <c r="A228" s="0" t="n">
        <v>6</v>
      </c>
    </row>
    <row r="229" customFormat="false" ht="15" hidden="false" customHeight="false" outlineLevel="0" collapsed="false">
      <c r="A229" s="0" t="n">
        <v>-1011</v>
      </c>
    </row>
    <row r="230" customFormat="false" ht="15" hidden="false" customHeight="false" outlineLevel="0" collapsed="false">
      <c r="A230" s="0" t="n">
        <v>-103</v>
      </c>
    </row>
    <row r="231" customFormat="false" ht="15" hidden="false" customHeight="false" outlineLevel="0" collapsed="false">
      <c r="A231" s="0" t="n">
        <v>-803</v>
      </c>
    </row>
    <row r="232" customFormat="false" ht="15" hidden="false" customHeight="false" outlineLevel="0" collapsed="false">
      <c r="A232" s="0" t="n">
        <v>-478</v>
      </c>
    </row>
    <row r="233" customFormat="false" ht="15" hidden="false" customHeight="false" outlineLevel="0" collapsed="false">
      <c r="A233" s="0" t="n">
        <v>-63</v>
      </c>
    </row>
    <row r="234" customFormat="false" ht="15" hidden="false" customHeight="false" outlineLevel="0" collapsed="false">
      <c r="A234" s="0" t="n">
        <v>10</v>
      </c>
    </row>
    <row r="236" customFormat="false" ht="15" hidden="false" customHeight="false" outlineLevel="0" collapsed="false">
      <c r="A236" s="0" t="n">
        <v>-15</v>
      </c>
      <c r="B236" s="0" t="n">
        <v>55</v>
      </c>
      <c r="C236" s="0" t="n">
        <v>28</v>
      </c>
      <c r="D236" s="0" t="n">
        <v>12</v>
      </c>
      <c r="E236" s="0" t="n">
        <v>-42</v>
      </c>
      <c r="F236" s="0" t="n">
        <v>-42</v>
      </c>
      <c r="G236" s="0" t="n">
        <v>-54</v>
      </c>
      <c r="H236" s="0" t="n">
        <v>45</v>
      </c>
    </row>
    <row r="237" customFormat="false" ht="15" hidden="false" customHeight="false" outlineLevel="0" collapsed="false">
      <c r="A237" s="0" t="n">
        <v>12</v>
      </c>
      <c r="B237" s="0" t="n">
        <v>505</v>
      </c>
      <c r="C237" s="0" t="n">
        <v>-79</v>
      </c>
      <c r="D237" s="0" t="n">
        <v>71</v>
      </c>
      <c r="E237" s="0" t="n">
        <v>-289</v>
      </c>
      <c r="F237" s="0" t="n">
        <v>127</v>
      </c>
      <c r="G237" s="0" t="n">
        <v>-18</v>
      </c>
      <c r="H237" s="0" t="n">
        <v>-39</v>
      </c>
    </row>
    <row r="238" customFormat="false" ht="15" hidden="false" customHeight="false" outlineLevel="0" collapsed="false">
      <c r="A238" s="0" t="n">
        <v>-24</v>
      </c>
      <c r="B238" s="0" t="n">
        <v>535</v>
      </c>
      <c r="C238" s="0" t="n">
        <v>-68</v>
      </c>
      <c r="D238" s="0" t="n">
        <v>48</v>
      </c>
      <c r="E238" s="0" t="n">
        <v>-226</v>
      </c>
      <c r="F238" s="0" t="n">
        <v>107</v>
      </c>
      <c r="G238" s="0" t="n">
        <v>25</v>
      </c>
      <c r="H238" s="0" t="n">
        <v>-3</v>
      </c>
    </row>
    <row r="239" customFormat="false" ht="15" hidden="false" customHeight="false" outlineLevel="0" collapsed="false">
      <c r="A239" s="0" t="n">
        <v>-5</v>
      </c>
      <c r="B239" s="0" t="n">
        <v>548</v>
      </c>
      <c r="C239" s="0" t="n">
        <v>-46</v>
      </c>
      <c r="D239" s="0" t="n">
        <v>147</v>
      </c>
      <c r="E239" s="0" t="n">
        <v>-203</v>
      </c>
      <c r="F239" s="0" t="n">
        <v>-6</v>
      </c>
      <c r="G239" s="0" t="n">
        <v>62</v>
      </c>
      <c r="H239" s="0" t="n">
        <v>-40</v>
      </c>
    </row>
    <row r="240" customFormat="false" ht="15" hidden="false" customHeight="false" outlineLevel="0" collapsed="false">
      <c r="A240" s="0" t="n">
        <v>-53</v>
      </c>
      <c r="B240" s="0" t="n">
        <v>-983</v>
      </c>
      <c r="C240" s="0" t="n">
        <v>-6</v>
      </c>
      <c r="D240" s="0" t="n">
        <v>-405</v>
      </c>
      <c r="E240" s="0" t="n">
        <v>-170</v>
      </c>
      <c r="F240" s="0" t="n">
        <v>831</v>
      </c>
      <c r="G240" s="0" t="n">
        <v>730</v>
      </c>
      <c r="H240" s="0" t="n">
        <v>-7</v>
      </c>
    </row>
    <row r="241" customFormat="false" ht="15" hidden="false" customHeight="false" outlineLevel="0" collapsed="false">
      <c r="A241" s="0" t="n">
        <v>-46</v>
      </c>
      <c r="B241" s="0" t="n">
        <v>773</v>
      </c>
      <c r="C241" s="0" t="n">
        <v>-65</v>
      </c>
      <c r="D241" s="0" t="n">
        <v>196</v>
      </c>
      <c r="E241" s="0" t="n">
        <v>-147</v>
      </c>
      <c r="F241" s="0" t="n">
        <v>-6</v>
      </c>
      <c r="G241" s="0" t="n">
        <v>-201</v>
      </c>
      <c r="H241" s="0" t="n">
        <v>17</v>
      </c>
    </row>
    <row r="242" customFormat="false" ht="15" hidden="false" customHeight="false" outlineLevel="0" collapsed="false">
      <c r="A242" s="0" t="n">
        <v>6</v>
      </c>
      <c r="B242" s="0" t="n">
        <v>-515</v>
      </c>
      <c r="C242" s="0" t="n">
        <v>-4</v>
      </c>
      <c r="D242" s="0" t="n">
        <v>-365</v>
      </c>
      <c r="E242" s="0" t="n">
        <v>-302</v>
      </c>
      <c r="F242" s="0" t="n">
        <v>760</v>
      </c>
      <c r="G242" s="0" t="n">
        <v>424</v>
      </c>
      <c r="H242" s="0" t="n">
        <v>65</v>
      </c>
    </row>
    <row r="243" customFormat="false" ht="15" hidden="false" customHeight="false" outlineLevel="0" collapsed="false">
      <c r="A243" s="0" t="n">
        <v>-50</v>
      </c>
      <c r="B243" s="0" t="n">
        <v>824</v>
      </c>
      <c r="C243" s="0" t="n">
        <v>-63</v>
      </c>
      <c r="D243" s="0" t="n">
        <v>167</v>
      </c>
      <c r="E243" s="0" t="n">
        <v>-156</v>
      </c>
      <c r="F243" s="0" t="n">
        <v>-112</v>
      </c>
      <c r="G243" s="0" t="n">
        <v>43</v>
      </c>
      <c r="H243" s="0" t="n">
        <v>-18</v>
      </c>
    </row>
    <row r="244" customFormat="false" ht="15" hidden="false" customHeight="false" outlineLevel="0" collapsed="false">
      <c r="A244" s="0" t="n">
        <v>-27</v>
      </c>
    </row>
    <row r="245" customFormat="false" ht="15" hidden="false" customHeight="false" outlineLevel="0" collapsed="false">
      <c r="A245" s="0" t="n">
        <v>-182</v>
      </c>
    </row>
    <row r="246" customFormat="false" ht="15" hidden="false" customHeight="false" outlineLevel="0" collapsed="false">
      <c r="A246" s="0" t="n">
        <v>-114</v>
      </c>
    </row>
    <row r="247" customFormat="false" ht="15" hidden="false" customHeight="false" outlineLevel="0" collapsed="false">
      <c r="A247" s="0" t="n">
        <v>-241</v>
      </c>
    </row>
    <row r="248" customFormat="false" ht="15" hidden="false" customHeight="false" outlineLevel="0" collapsed="false">
      <c r="A248" s="0" t="n">
        <v>-431</v>
      </c>
    </row>
    <row r="249" customFormat="false" ht="15" hidden="false" customHeight="false" outlineLevel="0" collapsed="false">
      <c r="A249" s="0" t="n">
        <v>1162</v>
      </c>
    </row>
    <row r="250" customFormat="false" ht="15" hidden="false" customHeight="false" outlineLevel="0" collapsed="false">
      <c r="A250" s="0" t="n">
        <v>596</v>
      </c>
    </row>
    <row r="251" customFormat="false" ht="15" hidden="false" customHeight="false" outlineLevel="0" collapsed="false">
      <c r="A251" s="0" t="n">
        <v>-23</v>
      </c>
    </row>
    <row r="252" customFormat="false" ht="15" hidden="false" customHeight="false" outlineLevel="0" collapsed="false">
      <c r="A252" s="0" t="n">
        <v>-81</v>
      </c>
    </row>
    <row r="253" customFormat="false" ht="15" hidden="false" customHeight="false" outlineLevel="0" collapsed="false">
      <c r="A253" s="0" t="n">
        <v>616</v>
      </c>
    </row>
    <row r="254" customFormat="false" ht="15" hidden="false" customHeight="false" outlineLevel="0" collapsed="false">
      <c r="A254" s="0" t="n">
        <v>0</v>
      </c>
    </row>
    <row r="255" customFormat="false" ht="15" hidden="false" customHeight="false" outlineLevel="0" collapsed="false">
      <c r="A255" s="0" t="n">
        <v>313</v>
      </c>
    </row>
    <row r="256" customFormat="false" ht="15" hidden="false" customHeight="false" outlineLevel="0" collapsed="false">
      <c r="A256" s="0" t="n">
        <v>-169</v>
      </c>
    </row>
    <row r="257" customFormat="false" ht="15" hidden="false" customHeight="false" outlineLevel="0" collapsed="false">
      <c r="A257" s="0" t="n">
        <v>-1185</v>
      </c>
    </row>
    <row r="258" customFormat="false" ht="15" hidden="false" customHeight="false" outlineLevel="0" collapsed="false">
      <c r="A258" s="0" t="n">
        <v>-639</v>
      </c>
    </row>
    <row r="259" customFormat="false" ht="15" hidden="false" customHeight="false" outlineLevel="0" collapsed="false">
      <c r="A259" s="0" t="n">
        <v>-63</v>
      </c>
    </row>
    <row r="260" customFormat="false" ht="15" hidden="false" customHeight="false" outlineLevel="0" collapsed="false">
      <c r="A260" s="0" t="n">
        <v>-155</v>
      </c>
    </row>
    <row r="262" customFormat="false" ht="15" hidden="false" customHeight="false" outlineLevel="0" collapsed="false">
      <c r="A262" s="0" t="n">
        <v>-15</v>
      </c>
      <c r="B262" s="0" t="n">
        <v>55</v>
      </c>
      <c r="C262" s="0" t="n">
        <v>28</v>
      </c>
      <c r="D262" s="0" t="n">
        <v>12</v>
      </c>
      <c r="E262" s="0" t="n">
        <v>-42</v>
      </c>
      <c r="F262" s="0" t="n">
        <v>-42</v>
      </c>
      <c r="G262" s="0" t="n">
        <v>-54</v>
      </c>
      <c r="H262" s="0" t="n">
        <v>45</v>
      </c>
    </row>
    <row r="263" customFormat="false" ht="15" hidden="false" customHeight="false" outlineLevel="0" collapsed="false">
      <c r="A263" s="0" t="n">
        <v>12</v>
      </c>
      <c r="B263" s="0" t="n">
        <v>-256</v>
      </c>
      <c r="C263" s="0" t="n">
        <v>-64</v>
      </c>
      <c r="D263" s="0" t="n">
        <v>161</v>
      </c>
      <c r="E263" s="0" t="n">
        <v>-36</v>
      </c>
      <c r="F263" s="0" t="n">
        <v>260</v>
      </c>
      <c r="G263" s="0" t="n">
        <v>-7</v>
      </c>
      <c r="H263" s="0" t="n">
        <v>-39</v>
      </c>
    </row>
    <row r="264" customFormat="false" ht="15" hidden="false" customHeight="false" outlineLevel="0" collapsed="false">
      <c r="A264" s="0" t="n">
        <v>-24</v>
      </c>
      <c r="B264" s="0" t="n">
        <v>258</v>
      </c>
      <c r="C264" s="0" t="n">
        <v>-34</v>
      </c>
      <c r="D264" s="0" t="n">
        <v>91</v>
      </c>
      <c r="E264" s="0" t="n">
        <v>-40</v>
      </c>
      <c r="F264" s="0" t="n">
        <v>150</v>
      </c>
      <c r="G264" s="0" t="n">
        <v>-42</v>
      </c>
      <c r="H264" s="0" t="n">
        <v>-10</v>
      </c>
    </row>
    <row r="265" customFormat="false" ht="15" hidden="false" customHeight="false" outlineLevel="0" collapsed="false">
      <c r="A265" s="0" t="n">
        <v>-5</v>
      </c>
      <c r="B265" s="0" t="n">
        <v>381</v>
      </c>
      <c r="C265" s="0" t="n">
        <v>-42</v>
      </c>
      <c r="D265" s="0" t="n">
        <v>3</v>
      </c>
      <c r="E265" s="0" t="n">
        <v>-39</v>
      </c>
      <c r="F265" s="0" t="n">
        <v>-41</v>
      </c>
      <c r="G265" s="0" t="n">
        <v>21</v>
      </c>
      <c r="H265" s="0" t="n">
        <v>-40</v>
      </c>
    </row>
    <row r="266" customFormat="false" ht="15" hidden="false" customHeight="false" outlineLevel="0" collapsed="false">
      <c r="A266" s="0" t="n">
        <v>-53</v>
      </c>
      <c r="B266" s="0" t="n">
        <v>-211</v>
      </c>
      <c r="C266" s="0" t="n">
        <v>31</v>
      </c>
      <c r="D266" s="0" t="n">
        <v>139</v>
      </c>
      <c r="E266" s="0" t="n">
        <v>-49</v>
      </c>
      <c r="F266" s="0" t="n">
        <v>117</v>
      </c>
      <c r="G266" s="0" t="n">
        <v>47</v>
      </c>
      <c r="H266" s="0" t="n">
        <v>-7</v>
      </c>
    </row>
    <row r="267" customFormat="false" ht="15" hidden="false" customHeight="false" outlineLevel="0" collapsed="false">
      <c r="A267" s="0" t="n">
        <v>-46</v>
      </c>
      <c r="B267" s="0" t="n">
        <v>-200</v>
      </c>
      <c r="C267" s="0" t="n">
        <v>-58</v>
      </c>
      <c r="D267" s="0" t="n">
        <v>116</v>
      </c>
      <c r="E267" s="0" t="n">
        <v>-46</v>
      </c>
      <c r="F267" s="0" t="n">
        <v>286</v>
      </c>
      <c r="G267" s="0" t="n">
        <v>-2</v>
      </c>
      <c r="H267" s="0" t="n">
        <v>9</v>
      </c>
    </row>
    <row r="268" customFormat="false" ht="15" hidden="false" customHeight="false" outlineLevel="0" collapsed="false">
      <c r="A268" s="0" t="n">
        <v>6</v>
      </c>
      <c r="B268" s="0" t="n">
        <v>-203</v>
      </c>
      <c r="C268" s="0" t="n">
        <v>33</v>
      </c>
      <c r="D268" s="0" t="n">
        <v>84</v>
      </c>
      <c r="E268" s="0" t="n">
        <v>-27</v>
      </c>
      <c r="F268" s="0" t="n">
        <v>366</v>
      </c>
      <c r="G268" s="0" t="n">
        <v>39</v>
      </c>
      <c r="H268" s="0" t="n">
        <v>58</v>
      </c>
    </row>
    <row r="269" customFormat="false" ht="15" hidden="false" customHeight="false" outlineLevel="0" collapsed="false">
      <c r="A269" s="0" t="n">
        <v>-50</v>
      </c>
      <c r="B269" s="0" t="n">
        <v>363</v>
      </c>
      <c r="C269" s="0" t="n">
        <v>-60</v>
      </c>
      <c r="D269" s="0" t="n">
        <v>-30</v>
      </c>
      <c r="E269" s="0" t="n">
        <v>-46</v>
      </c>
      <c r="F269" s="0" t="n">
        <v>34</v>
      </c>
      <c r="G269" s="0" t="n">
        <v>37</v>
      </c>
      <c r="H269" s="0" t="n">
        <v>-18</v>
      </c>
    </row>
    <row r="270" customFormat="false" ht="15" hidden="false" customHeight="false" outlineLevel="0" collapsed="false">
      <c r="A270" s="0" t="n">
        <v>-27</v>
      </c>
    </row>
    <row r="271" customFormat="false" ht="15" hidden="false" customHeight="false" outlineLevel="0" collapsed="false">
      <c r="A271" s="0" t="n">
        <v>125</v>
      </c>
    </row>
    <row r="272" customFormat="false" ht="15" hidden="false" customHeight="false" outlineLevel="0" collapsed="false">
      <c r="A272" s="0" t="n">
        <v>-74</v>
      </c>
    </row>
    <row r="273" customFormat="false" ht="15" hidden="false" customHeight="false" outlineLevel="0" collapsed="false">
      <c r="A273" s="0" t="n">
        <v>202</v>
      </c>
    </row>
    <row r="274" customFormat="false" ht="15" hidden="false" customHeight="false" outlineLevel="0" collapsed="false">
      <c r="A274" s="0" t="n">
        <v>-136</v>
      </c>
    </row>
    <row r="275" customFormat="false" ht="15" hidden="false" customHeight="false" outlineLevel="0" collapsed="false">
      <c r="A275" s="0" t="n">
        <v>435</v>
      </c>
    </row>
    <row r="276" customFormat="false" ht="15" hidden="false" customHeight="false" outlineLevel="0" collapsed="false">
      <c r="A276" s="0" t="n">
        <v>37</v>
      </c>
    </row>
    <row r="277" customFormat="false" ht="15" hidden="false" customHeight="false" outlineLevel="0" collapsed="false">
      <c r="A277" s="0" t="n">
        <v>-31</v>
      </c>
    </row>
    <row r="278" customFormat="false" ht="15" hidden="false" customHeight="false" outlineLevel="0" collapsed="false">
      <c r="A278" s="0" t="n">
        <v>-81</v>
      </c>
    </row>
    <row r="279" customFormat="false" ht="15" hidden="false" customHeight="false" outlineLevel="0" collapsed="false">
      <c r="A279" s="0" t="n">
        <v>408</v>
      </c>
    </row>
    <row r="280" customFormat="false" ht="15" hidden="false" customHeight="false" outlineLevel="0" collapsed="false">
      <c r="A280" s="0" t="n">
        <v>20</v>
      </c>
    </row>
    <row r="281" customFormat="false" ht="15" hidden="false" customHeight="false" outlineLevel="0" collapsed="false">
      <c r="A281" s="0" t="n">
        <v>-785</v>
      </c>
    </row>
    <row r="282" customFormat="false" ht="15" hidden="false" customHeight="false" outlineLevel="0" collapsed="false">
      <c r="A282" s="0" t="n">
        <v>2</v>
      </c>
    </row>
    <row r="283" customFormat="false" ht="15" hidden="false" customHeight="false" outlineLevel="0" collapsed="false">
      <c r="A283" s="0" t="n">
        <v>-298</v>
      </c>
    </row>
    <row r="284" customFormat="false" ht="15" hidden="false" customHeight="false" outlineLevel="0" collapsed="false">
      <c r="A284" s="0" t="n">
        <v>205</v>
      </c>
    </row>
    <row r="285" customFormat="false" ht="15" hidden="false" customHeight="false" outlineLevel="0" collapsed="false">
      <c r="A285" s="0" t="n">
        <v>-63</v>
      </c>
    </row>
    <row r="286" customFormat="false" ht="15" hidden="false" customHeight="false" outlineLevel="0" collapsed="false">
      <c r="A286" s="0" t="n">
        <v>170</v>
      </c>
    </row>
    <row r="288" customFormat="false" ht="15" hidden="false" customHeight="false" outlineLevel="0" collapsed="false">
      <c r="A288" s="0" t="n">
        <v>-15</v>
      </c>
      <c r="B288" s="0" t="n">
        <v>55</v>
      </c>
      <c r="C288" s="0" t="n">
        <v>28</v>
      </c>
      <c r="D288" s="0" t="n">
        <v>12</v>
      </c>
      <c r="E288" s="0" t="n">
        <v>-42</v>
      </c>
      <c r="F288" s="0" t="n">
        <v>-42</v>
      </c>
      <c r="G288" s="0" t="n">
        <v>-54</v>
      </c>
      <c r="H288" s="0" t="n">
        <v>45</v>
      </c>
    </row>
    <row r="289" customFormat="false" ht="15" hidden="false" customHeight="false" outlineLevel="0" collapsed="false">
      <c r="A289" s="0" t="n">
        <v>12</v>
      </c>
      <c r="B289" s="0" t="n">
        <v>492</v>
      </c>
      <c r="C289" s="0" t="n">
        <v>-74</v>
      </c>
      <c r="D289" s="0" t="n">
        <v>56</v>
      </c>
      <c r="E289" s="0" t="n">
        <v>-208</v>
      </c>
      <c r="F289" s="0" t="n">
        <v>-17</v>
      </c>
      <c r="G289" s="0" t="n">
        <v>137</v>
      </c>
      <c r="H289" s="0" t="n">
        <v>-39</v>
      </c>
    </row>
    <row r="290" customFormat="false" ht="15" hidden="false" customHeight="false" outlineLevel="0" collapsed="false">
      <c r="A290" s="0" t="n">
        <v>-24</v>
      </c>
      <c r="B290" s="0" t="n">
        <v>537</v>
      </c>
      <c r="C290" s="0" t="n">
        <v>-60</v>
      </c>
      <c r="D290" s="0" t="n">
        <v>14</v>
      </c>
      <c r="E290" s="0" t="n">
        <v>-165</v>
      </c>
      <c r="F290" s="0" t="n">
        <v>-150</v>
      </c>
      <c r="G290" s="0" t="n">
        <v>158</v>
      </c>
      <c r="H290" s="0" t="n">
        <v>-3</v>
      </c>
    </row>
    <row r="291" customFormat="false" ht="15" hidden="false" customHeight="false" outlineLevel="0" collapsed="false">
      <c r="A291" s="0" t="n">
        <v>-5</v>
      </c>
      <c r="B291" s="0" t="n">
        <v>567</v>
      </c>
      <c r="C291" s="0" t="n">
        <v>-47</v>
      </c>
      <c r="D291" s="0" t="n">
        <v>131</v>
      </c>
      <c r="E291" s="0" t="n">
        <v>-153</v>
      </c>
      <c r="F291" s="0" t="n">
        <v>-408</v>
      </c>
      <c r="G291" s="0" t="n">
        <v>167</v>
      </c>
      <c r="H291" s="0" t="n">
        <v>-40</v>
      </c>
    </row>
    <row r="292" customFormat="false" ht="15" hidden="false" customHeight="false" outlineLevel="0" collapsed="false">
      <c r="A292" s="0" t="n">
        <v>-53</v>
      </c>
      <c r="B292" s="0" t="n">
        <v>-664</v>
      </c>
      <c r="C292" s="0" t="n">
        <v>2</v>
      </c>
      <c r="D292" s="0" t="n">
        <v>-336</v>
      </c>
      <c r="E292" s="0" t="n">
        <v>-124</v>
      </c>
      <c r="F292" s="0" t="n">
        <v>241</v>
      </c>
      <c r="G292" s="0" t="n">
        <v>490</v>
      </c>
      <c r="H292" s="0" t="n">
        <v>-7</v>
      </c>
    </row>
    <row r="293" customFormat="false" ht="15" hidden="false" customHeight="false" outlineLevel="0" collapsed="false">
      <c r="A293" s="0" t="n">
        <v>-46</v>
      </c>
      <c r="B293" s="0" t="n">
        <v>657</v>
      </c>
      <c r="C293" s="0" t="n">
        <v>-62</v>
      </c>
      <c r="D293" s="0" t="n">
        <v>181</v>
      </c>
      <c r="E293" s="0" t="n">
        <v>-104</v>
      </c>
      <c r="F293" s="0" t="n">
        <v>1</v>
      </c>
      <c r="G293" s="0" t="n">
        <v>51</v>
      </c>
      <c r="H293" s="0" t="n">
        <v>16</v>
      </c>
    </row>
    <row r="294" customFormat="false" ht="15" hidden="false" customHeight="false" outlineLevel="0" collapsed="false">
      <c r="A294" s="0" t="n">
        <v>6</v>
      </c>
      <c r="B294" s="0" t="n">
        <v>-421</v>
      </c>
      <c r="C294" s="0" t="n">
        <v>4</v>
      </c>
      <c r="D294" s="0" t="n">
        <v>-307</v>
      </c>
      <c r="E294" s="0" t="n">
        <v>-213</v>
      </c>
      <c r="F294" s="0" t="n">
        <v>666</v>
      </c>
      <c r="G294" s="0" t="n">
        <v>389</v>
      </c>
      <c r="H294" s="0" t="n">
        <v>65</v>
      </c>
    </row>
    <row r="295" customFormat="false" ht="15" hidden="false" customHeight="false" outlineLevel="0" collapsed="false">
      <c r="A295" s="0" t="n">
        <v>-50</v>
      </c>
      <c r="B295" s="0" t="n">
        <v>-427</v>
      </c>
      <c r="C295" s="0" t="n">
        <v>-63</v>
      </c>
      <c r="D295" s="0" t="n">
        <v>-346</v>
      </c>
      <c r="E295" s="0" t="n">
        <v>-114</v>
      </c>
      <c r="F295" s="0" t="n">
        <v>340</v>
      </c>
      <c r="G295" s="0" t="n">
        <v>466</v>
      </c>
      <c r="H295" s="0" t="n">
        <v>-18</v>
      </c>
    </row>
    <row r="296" customFormat="false" ht="15" hidden="false" customHeight="false" outlineLevel="0" collapsed="false">
      <c r="A296" s="0" t="n">
        <v>-27</v>
      </c>
    </row>
    <row r="297" customFormat="false" ht="15" hidden="false" customHeight="false" outlineLevel="0" collapsed="false">
      <c r="A297" s="0" t="n">
        <v>21</v>
      </c>
    </row>
    <row r="298" customFormat="false" ht="15" hidden="false" customHeight="false" outlineLevel="0" collapsed="false">
      <c r="A298" s="0" t="n">
        <v>-106</v>
      </c>
    </row>
    <row r="299" customFormat="false" ht="15" hidden="false" customHeight="false" outlineLevel="0" collapsed="false">
      <c r="A299" s="0" t="n">
        <v>-182</v>
      </c>
    </row>
    <row r="300" customFormat="false" ht="15" hidden="false" customHeight="false" outlineLevel="0" collapsed="false">
      <c r="A300" s="0" t="n">
        <v>-333</v>
      </c>
    </row>
    <row r="301" customFormat="false" ht="15" hidden="false" customHeight="false" outlineLevel="0" collapsed="false">
      <c r="A301" s="0" t="n">
        <v>420</v>
      </c>
    </row>
    <row r="302" customFormat="false" ht="15" hidden="false" customHeight="false" outlineLevel="0" collapsed="false">
      <c r="A302" s="0" t="n">
        <v>691</v>
      </c>
    </row>
    <row r="303" customFormat="false" ht="15" hidden="false" customHeight="false" outlineLevel="0" collapsed="false">
      <c r="A303" s="0" t="n">
        <v>-23</v>
      </c>
    </row>
    <row r="304" customFormat="false" ht="15" hidden="false" customHeight="false" outlineLevel="0" collapsed="false">
      <c r="A304" s="0" t="n">
        <v>-81</v>
      </c>
    </row>
    <row r="305" customFormat="false" ht="15" hidden="false" customHeight="false" outlineLevel="0" collapsed="false">
      <c r="A305" s="0" t="n">
        <v>714</v>
      </c>
    </row>
    <row r="306" customFormat="false" ht="15" hidden="false" customHeight="false" outlineLevel="0" collapsed="false">
      <c r="A306" s="0" t="n">
        <v>4</v>
      </c>
    </row>
    <row r="307" customFormat="false" ht="15" hidden="false" customHeight="false" outlineLevel="0" collapsed="false">
      <c r="A307" s="0" t="n">
        <v>9</v>
      </c>
    </row>
    <row r="308" customFormat="false" ht="15" hidden="false" customHeight="false" outlineLevel="0" collapsed="false">
      <c r="A308" s="0" t="n">
        <v>-103</v>
      </c>
    </row>
    <row r="309" customFormat="false" ht="15" hidden="false" customHeight="false" outlineLevel="0" collapsed="false">
      <c r="A309" s="0" t="n">
        <v>-590</v>
      </c>
    </row>
    <row r="310" customFormat="false" ht="15" hidden="false" customHeight="false" outlineLevel="0" collapsed="false">
      <c r="A310" s="0" t="n">
        <v>-1221</v>
      </c>
    </row>
    <row r="311" customFormat="false" ht="15" hidden="false" customHeight="false" outlineLevel="0" collapsed="false">
      <c r="A311" s="0" t="n">
        <v>-63</v>
      </c>
    </row>
    <row r="312" customFormat="false" ht="15" hidden="false" customHeight="false" outlineLevel="0" collapsed="false">
      <c r="A312" s="0" t="n">
        <v>-409</v>
      </c>
    </row>
    <row r="314" customFormat="false" ht="15" hidden="false" customHeight="false" outlineLevel="0" collapsed="false">
      <c r="A314" s="0" t="n">
        <v>-15</v>
      </c>
      <c r="B314" s="0" t="n">
        <v>55</v>
      </c>
      <c r="C314" s="0" t="n">
        <v>28</v>
      </c>
      <c r="D314" s="0" t="n">
        <v>12</v>
      </c>
      <c r="E314" s="0" t="n">
        <v>-42</v>
      </c>
      <c r="F314" s="0" t="n">
        <v>-42</v>
      </c>
      <c r="G314" s="0" t="n">
        <v>-54</v>
      </c>
      <c r="H314" s="0" t="n">
        <v>45</v>
      </c>
    </row>
    <row r="315" customFormat="false" ht="15" hidden="false" customHeight="false" outlineLevel="0" collapsed="false">
      <c r="A315" s="0" t="n">
        <v>12</v>
      </c>
      <c r="B315" s="0" t="n">
        <v>-198</v>
      </c>
      <c r="C315" s="0" t="n">
        <v>-64</v>
      </c>
      <c r="D315" s="0" t="n">
        <v>292</v>
      </c>
      <c r="E315" s="0" t="n">
        <v>-351</v>
      </c>
      <c r="F315" s="0" t="n">
        <v>199</v>
      </c>
      <c r="G315" s="0" t="n">
        <v>-9</v>
      </c>
      <c r="H315" s="0" t="n">
        <v>-39</v>
      </c>
    </row>
    <row r="316" customFormat="false" ht="15" hidden="false" customHeight="false" outlineLevel="0" collapsed="false">
      <c r="A316" s="0" t="n">
        <v>-24</v>
      </c>
      <c r="B316" s="0" t="n">
        <v>-196</v>
      </c>
      <c r="C316" s="0" t="n">
        <v>-38</v>
      </c>
      <c r="D316" s="0" t="n">
        <v>300</v>
      </c>
      <c r="E316" s="0" t="n">
        <v>216</v>
      </c>
      <c r="F316" s="0" t="n">
        <v>-119</v>
      </c>
      <c r="G316" s="0" t="n">
        <v>-22</v>
      </c>
      <c r="H316" s="0" t="n">
        <v>3</v>
      </c>
    </row>
    <row r="317" customFormat="false" ht="15" hidden="false" customHeight="false" outlineLevel="0" collapsed="false">
      <c r="A317" s="0" t="n">
        <v>-5</v>
      </c>
      <c r="B317" s="0" t="n">
        <v>-156</v>
      </c>
      <c r="C317" s="0" t="n">
        <v>-44</v>
      </c>
      <c r="D317" s="0" t="n">
        <v>97</v>
      </c>
      <c r="E317" s="0" t="n">
        <v>422</v>
      </c>
      <c r="F317" s="0" t="n">
        <v>-279</v>
      </c>
      <c r="G317" s="0" t="n">
        <v>56</v>
      </c>
      <c r="H317" s="0" t="n">
        <v>-41</v>
      </c>
    </row>
    <row r="318" customFormat="false" ht="15" hidden="false" customHeight="false" outlineLevel="0" collapsed="false">
      <c r="A318" s="0" t="n">
        <v>-53</v>
      </c>
      <c r="B318" s="0" t="n">
        <v>-158</v>
      </c>
      <c r="C318" s="0" t="n">
        <v>28</v>
      </c>
      <c r="D318" s="0" t="n">
        <v>238</v>
      </c>
      <c r="E318" s="0" t="n">
        <v>-306</v>
      </c>
      <c r="F318" s="0" t="n">
        <v>67</v>
      </c>
      <c r="G318" s="0" t="n">
        <v>9</v>
      </c>
      <c r="H318" s="0" t="n">
        <v>-7</v>
      </c>
    </row>
    <row r="319" customFormat="false" ht="15" hidden="false" customHeight="false" outlineLevel="0" collapsed="false">
      <c r="A319" s="0" t="n">
        <v>-46</v>
      </c>
      <c r="B319" s="0" t="n">
        <v>-155</v>
      </c>
      <c r="C319" s="0" t="n">
        <v>-60</v>
      </c>
      <c r="D319" s="0" t="n">
        <v>164</v>
      </c>
      <c r="E319" s="0" t="n">
        <v>-241</v>
      </c>
      <c r="F319" s="0" t="n">
        <v>234</v>
      </c>
      <c r="G319" s="0" t="n">
        <v>36</v>
      </c>
      <c r="H319" s="0" t="n">
        <v>8</v>
      </c>
    </row>
    <row r="320" customFormat="false" ht="15" hidden="false" customHeight="false" outlineLevel="0" collapsed="false">
      <c r="A320" s="0" t="n">
        <v>6</v>
      </c>
      <c r="B320" s="0" t="n">
        <v>-156</v>
      </c>
      <c r="C320" s="0" t="n">
        <v>29</v>
      </c>
      <c r="D320" s="0" t="n">
        <v>83</v>
      </c>
      <c r="E320" s="0" t="n">
        <v>446</v>
      </c>
      <c r="F320" s="0" t="n">
        <v>13</v>
      </c>
      <c r="G320" s="0" t="n">
        <v>48</v>
      </c>
      <c r="H320" s="0" t="n">
        <v>71</v>
      </c>
    </row>
    <row r="321" customFormat="false" ht="15" hidden="false" customHeight="false" outlineLevel="0" collapsed="false">
      <c r="A321" s="0" t="n">
        <v>-50</v>
      </c>
      <c r="B321" s="0" t="n">
        <v>-150</v>
      </c>
      <c r="C321" s="0" t="n">
        <v>-60</v>
      </c>
      <c r="D321" s="0" t="n">
        <v>92</v>
      </c>
      <c r="E321" s="0" t="n">
        <v>416</v>
      </c>
      <c r="F321" s="0" t="n">
        <v>-194</v>
      </c>
      <c r="G321" s="0" t="n">
        <v>56</v>
      </c>
      <c r="H321" s="0" t="n">
        <v>-9</v>
      </c>
    </row>
    <row r="322" customFormat="false" ht="15" hidden="false" customHeight="false" outlineLevel="0" collapsed="false">
      <c r="A322" s="0" t="n">
        <v>-27</v>
      </c>
    </row>
    <row r="323" customFormat="false" ht="15" hidden="false" customHeight="false" outlineLevel="0" collapsed="false">
      <c r="A323" s="0" t="n">
        <v>-310</v>
      </c>
    </row>
    <row r="324" customFormat="false" ht="15" hidden="false" customHeight="false" outlineLevel="0" collapsed="false">
      <c r="A324" s="0" t="n">
        <v>-77</v>
      </c>
    </row>
    <row r="325" customFormat="false" ht="15" hidden="false" customHeight="false" outlineLevel="0" collapsed="false">
      <c r="A325" s="0" t="n">
        <v>404</v>
      </c>
    </row>
    <row r="326" customFormat="false" ht="15" hidden="false" customHeight="false" outlineLevel="0" collapsed="false">
      <c r="A326" s="0" t="n">
        <v>23</v>
      </c>
    </row>
    <row r="327" customFormat="false" ht="15" hidden="false" customHeight="false" outlineLevel="0" collapsed="false">
      <c r="A327" s="0" t="n">
        <v>131</v>
      </c>
    </row>
    <row r="328" customFormat="false" ht="15" hidden="false" customHeight="false" outlineLevel="0" collapsed="false">
      <c r="A328" s="0" t="n">
        <v>53</v>
      </c>
    </row>
    <row r="329" customFormat="false" ht="15" hidden="false" customHeight="false" outlineLevel="0" collapsed="false">
      <c r="A329" s="0" t="n">
        <v>-17</v>
      </c>
    </row>
    <row r="330" customFormat="false" ht="15" hidden="false" customHeight="false" outlineLevel="0" collapsed="false">
      <c r="A330" s="0" t="n">
        <v>-81</v>
      </c>
    </row>
    <row r="331" customFormat="false" ht="15" hidden="false" customHeight="false" outlineLevel="0" collapsed="false">
      <c r="A331" s="0" t="n">
        <v>-266</v>
      </c>
    </row>
    <row r="332" customFormat="false" ht="15" hidden="false" customHeight="false" outlineLevel="0" collapsed="false">
      <c r="A332" s="0" t="n">
        <v>19</v>
      </c>
    </row>
    <row r="333" customFormat="false" ht="15" hidden="false" customHeight="false" outlineLevel="0" collapsed="false">
      <c r="A333" s="0" t="n">
        <v>-928</v>
      </c>
    </row>
    <row r="334" customFormat="false" ht="15" hidden="false" customHeight="false" outlineLevel="0" collapsed="false">
      <c r="A334" s="0" t="n">
        <v>621</v>
      </c>
    </row>
    <row r="335" customFormat="false" ht="15" hidden="false" customHeight="false" outlineLevel="0" collapsed="false">
      <c r="A335" s="0" t="n">
        <v>-210</v>
      </c>
    </row>
    <row r="336" customFormat="false" ht="15" hidden="false" customHeight="false" outlineLevel="0" collapsed="false">
      <c r="A336" s="0" t="n">
        <v>405</v>
      </c>
    </row>
    <row r="337" customFormat="false" ht="15" hidden="false" customHeight="false" outlineLevel="0" collapsed="false">
      <c r="A337" s="0" t="n">
        <v>-64</v>
      </c>
    </row>
    <row r="338" customFormat="false" ht="15" hidden="false" customHeight="false" outlineLevel="0" collapsed="false">
      <c r="A338" s="0" t="n">
        <v>-5</v>
      </c>
    </row>
    <row r="340" customFormat="false" ht="15" hidden="false" customHeight="false" outlineLevel="0" collapsed="false">
      <c r="A340" s="0" t="n">
        <v>-15</v>
      </c>
      <c r="B340" s="0" t="n">
        <v>55</v>
      </c>
      <c r="C340" s="0" t="n">
        <v>28</v>
      </c>
      <c r="D340" s="0" t="n">
        <v>12</v>
      </c>
      <c r="E340" s="0" t="n">
        <v>-42</v>
      </c>
      <c r="F340" s="0" t="n">
        <v>-42</v>
      </c>
      <c r="G340" s="0" t="n">
        <v>-54</v>
      </c>
      <c r="H340" s="0" t="n">
        <v>45</v>
      </c>
    </row>
    <row r="341" customFormat="false" ht="15" hidden="false" customHeight="false" outlineLevel="0" collapsed="false">
      <c r="A341" s="0" t="n">
        <v>12</v>
      </c>
      <c r="B341" s="0" t="n">
        <v>128</v>
      </c>
      <c r="C341" s="0" t="n">
        <v>-79</v>
      </c>
      <c r="D341" s="0" t="n">
        <v>-158</v>
      </c>
      <c r="E341" s="0" t="n">
        <v>-291</v>
      </c>
      <c r="F341" s="0" t="n">
        <v>79</v>
      </c>
      <c r="G341" s="0" t="n">
        <v>-181</v>
      </c>
      <c r="H341" s="0" t="n">
        <v>-39</v>
      </c>
    </row>
    <row r="342" customFormat="false" ht="15" hidden="false" customHeight="false" outlineLevel="0" collapsed="false">
      <c r="A342" s="0" t="n">
        <v>-24</v>
      </c>
      <c r="B342" s="0" t="n">
        <v>-704</v>
      </c>
      <c r="C342" s="0" t="n">
        <v>-70</v>
      </c>
      <c r="D342" s="0" t="n">
        <v>-753</v>
      </c>
      <c r="E342" s="0" t="n">
        <v>-228</v>
      </c>
      <c r="F342" s="0" t="n">
        <v>485</v>
      </c>
      <c r="G342" s="0" t="n">
        <v>253</v>
      </c>
      <c r="H342" s="0" t="n">
        <v>0</v>
      </c>
    </row>
    <row r="343" customFormat="false" ht="15" hidden="false" customHeight="false" outlineLevel="0" collapsed="false">
      <c r="A343" s="0" t="n">
        <v>-5</v>
      </c>
      <c r="B343" s="0" t="n">
        <v>282</v>
      </c>
      <c r="C343" s="0" t="n">
        <v>-47</v>
      </c>
      <c r="D343" s="0" t="n">
        <v>134</v>
      </c>
      <c r="E343" s="0" t="n">
        <v>-205</v>
      </c>
      <c r="F343" s="0" t="n">
        <v>-315</v>
      </c>
      <c r="G343" s="0" t="n">
        <v>-160</v>
      </c>
      <c r="H343" s="0" t="n">
        <v>-40</v>
      </c>
    </row>
    <row r="344" customFormat="false" ht="15" hidden="false" customHeight="false" outlineLevel="0" collapsed="false">
      <c r="A344" s="0" t="n">
        <v>-53</v>
      </c>
      <c r="B344" s="0" t="n">
        <v>225</v>
      </c>
      <c r="C344" s="0" t="n">
        <v>-9</v>
      </c>
      <c r="D344" s="0" t="n">
        <v>140</v>
      </c>
      <c r="E344" s="0" t="n">
        <v>-173</v>
      </c>
      <c r="F344" s="0" t="n">
        <v>-283</v>
      </c>
      <c r="G344" s="0" t="n">
        <v>-119</v>
      </c>
      <c r="H344" s="0" t="n">
        <v>-7</v>
      </c>
    </row>
    <row r="345" customFormat="false" ht="15" hidden="false" customHeight="false" outlineLevel="0" collapsed="false">
      <c r="A345" s="0" t="n">
        <v>-46</v>
      </c>
      <c r="B345" s="0" t="n">
        <v>359</v>
      </c>
      <c r="C345" s="0" t="n">
        <v>-65</v>
      </c>
      <c r="D345" s="0" t="n">
        <v>245</v>
      </c>
      <c r="E345" s="0" t="n">
        <v>-149</v>
      </c>
      <c r="F345" s="0" t="n">
        <v>52</v>
      </c>
      <c r="G345" s="0" t="n">
        <v>-260</v>
      </c>
      <c r="H345" s="0" t="n">
        <v>17</v>
      </c>
    </row>
    <row r="346" customFormat="false" ht="15" hidden="false" customHeight="false" outlineLevel="0" collapsed="false">
      <c r="A346" s="0" t="n">
        <v>6</v>
      </c>
      <c r="B346" s="0" t="n">
        <v>442</v>
      </c>
      <c r="C346" s="0" t="n">
        <v>-7</v>
      </c>
      <c r="D346" s="0" t="n">
        <v>256</v>
      </c>
      <c r="E346" s="0" t="n">
        <v>-304</v>
      </c>
      <c r="F346" s="0" t="n">
        <v>159</v>
      </c>
      <c r="G346" s="0" t="n">
        <v>-172</v>
      </c>
      <c r="H346" s="0" t="n">
        <v>68</v>
      </c>
    </row>
    <row r="347" customFormat="false" ht="15" hidden="false" customHeight="false" outlineLevel="0" collapsed="false">
      <c r="A347" s="0" t="n">
        <v>-50</v>
      </c>
      <c r="B347" s="0" t="n">
        <v>448</v>
      </c>
      <c r="C347" s="0" t="n">
        <v>-63</v>
      </c>
      <c r="D347" s="0" t="n">
        <v>197</v>
      </c>
      <c r="E347" s="0" t="n">
        <v>-158</v>
      </c>
      <c r="F347" s="0" t="n">
        <v>-206</v>
      </c>
      <c r="G347" s="0" t="n">
        <v>-103</v>
      </c>
      <c r="H347" s="0" t="n">
        <v>-17</v>
      </c>
    </row>
    <row r="348" customFormat="false" ht="15" hidden="false" customHeight="false" outlineLevel="0" collapsed="false">
      <c r="A348" s="0" t="n">
        <v>-27</v>
      </c>
    </row>
    <row r="349" customFormat="false" ht="15" hidden="false" customHeight="false" outlineLevel="0" collapsed="false">
      <c r="A349" s="0" t="n">
        <v>-211</v>
      </c>
    </row>
    <row r="350" customFormat="false" ht="15" hidden="false" customHeight="false" outlineLevel="0" collapsed="false">
      <c r="A350" s="0" t="n">
        <v>-117</v>
      </c>
    </row>
    <row r="351" customFormat="false" ht="15" hidden="false" customHeight="false" outlineLevel="0" collapsed="false">
      <c r="A351" s="0" t="n">
        <v>-497</v>
      </c>
    </row>
    <row r="352" customFormat="false" ht="15" hidden="false" customHeight="false" outlineLevel="0" collapsed="false">
      <c r="A352" s="0" t="n">
        <v>-434</v>
      </c>
    </row>
    <row r="353" customFormat="false" ht="15" hidden="false" customHeight="false" outlineLevel="0" collapsed="false">
      <c r="A353" s="0" t="n">
        <v>494</v>
      </c>
    </row>
    <row r="354" customFormat="false" ht="15" hidden="false" customHeight="false" outlineLevel="0" collapsed="false">
      <c r="A354" s="0" t="n">
        <v>68</v>
      </c>
    </row>
    <row r="355" customFormat="false" ht="15" hidden="false" customHeight="false" outlineLevel="0" collapsed="false">
      <c r="A355" s="0" t="n">
        <v>-20</v>
      </c>
    </row>
    <row r="356" customFormat="false" ht="15" hidden="false" customHeight="false" outlineLevel="0" collapsed="false">
      <c r="A356" s="0" t="n">
        <v>-81</v>
      </c>
    </row>
    <row r="357" customFormat="false" ht="15" hidden="false" customHeight="false" outlineLevel="0" collapsed="false">
      <c r="A357" s="0" t="n">
        <v>-14</v>
      </c>
    </row>
    <row r="358" customFormat="false" ht="15" hidden="false" customHeight="false" outlineLevel="0" collapsed="false">
      <c r="A358" s="0" t="n">
        <v>-1</v>
      </c>
    </row>
    <row r="359" customFormat="false" ht="15" hidden="false" customHeight="false" outlineLevel="0" collapsed="false">
      <c r="A359" s="0" t="n">
        <v>779</v>
      </c>
    </row>
    <row r="360" customFormat="false" ht="15" hidden="false" customHeight="false" outlineLevel="0" collapsed="false">
      <c r="A360" s="0" t="n">
        <v>-172</v>
      </c>
    </row>
    <row r="361" customFormat="false" ht="15" hidden="false" customHeight="false" outlineLevel="0" collapsed="false">
      <c r="A361" s="0" t="n">
        <v>-344</v>
      </c>
    </row>
    <row r="362" customFormat="false" ht="15" hidden="false" customHeight="false" outlineLevel="0" collapsed="false">
      <c r="A362" s="0" t="n">
        <v>261</v>
      </c>
    </row>
    <row r="363" customFormat="false" ht="15" hidden="false" customHeight="false" outlineLevel="0" collapsed="false">
      <c r="A363" s="0" t="n">
        <v>-63</v>
      </c>
    </row>
    <row r="364" customFormat="false" ht="15" hidden="false" customHeight="false" outlineLevel="0" collapsed="false">
      <c r="A364" s="0" t="n">
        <v>-1045</v>
      </c>
    </row>
    <row r="366" customFormat="false" ht="15" hidden="false" customHeight="false" outlineLevel="0" collapsed="false">
      <c r="A366" s="0" t="n">
        <v>-15</v>
      </c>
      <c r="B366" s="0" t="n">
        <v>55</v>
      </c>
      <c r="C366" s="0" t="n">
        <v>28</v>
      </c>
      <c r="D366" s="0" t="n">
        <v>12</v>
      </c>
      <c r="E366" s="0" t="n">
        <v>-42</v>
      </c>
      <c r="F366" s="0" t="n">
        <v>-42</v>
      </c>
      <c r="G366" s="0" t="n">
        <v>-54</v>
      </c>
      <c r="H366" s="0" t="n">
        <v>45</v>
      </c>
    </row>
    <row r="367" customFormat="false" ht="15" hidden="false" customHeight="false" outlineLevel="0" collapsed="false">
      <c r="A367" s="0" t="n">
        <v>12</v>
      </c>
      <c r="B367" s="0" t="n">
        <v>-200</v>
      </c>
      <c r="C367" s="0" t="n">
        <v>-71</v>
      </c>
      <c r="D367" s="0" t="n">
        <v>135</v>
      </c>
      <c r="E367" s="0" t="n">
        <v>351</v>
      </c>
      <c r="F367" s="0" t="n">
        <v>-255</v>
      </c>
      <c r="G367" s="0" t="n">
        <v>-244</v>
      </c>
      <c r="H367" s="0" t="n">
        <v>-40</v>
      </c>
    </row>
    <row r="368" customFormat="false" ht="15" hidden="false" customHeight="false" outlineLevel="0" collapsed="false">
      <c r="A368" s="0" t="n">
        <v>-24</v>
      </c>
      <c r="B368" s="0" t="n">
        <v>-196</v>
      </c>
      <c r="C368" s="0" t="n">
        <v>-48</v>
      </c>
      <c r="D368" s="0" t="n">
        <v>173</v>
      </c>
      <c r="E368" s="0" t="n">
        <v>301</v>
      </c>
      <c r="F368" s="0" t="n">
        <v>-305</v>
      </c>
      <c r="G368" s="0" t="n">
        <v>-193</v>
      </c>
      <c r="H368" s="0" t="n">
        <v>32</v>
      </c>
    </row>
    <row r="369" customFormat="false" ht="15" hidden="false" customHeight="false" outlineLevel="0" collapsed="false">
      <c r="A369" s="0" t="n">
        <v>-5</v>
      </c>
      <c r="B369" s="0" t="n">
        <v>-158</v>
      </c>
      <c r="C369" s="0" t="n">
        <v>-47</v>
      </c>
      <c r="D369" s="0" t="n">
        <v>-7</v>
      </c>
      <c r="E369" s="0" t="n">
        <v>-691</v>
      </c>
      <c r="F369" s="0" t="n">
        <v>-26</v>
      </c>
      <c r="G369" s="0" t="n">
        <v>418</v>
      </c>
      <c r="H369" s="0" t="n">
        <v>-40</v>
      </c>
    </row>
    <row r="370" customFormat="false" ht="15" hidden="false" customHeight="false" outlineLevel="0" collapsed="false">
      <c r="A370" s="0" t="n">
        <v>-53</v>
      </c>
      <c r="B370" s="0" t="n">
        <v>-171</v>
      </c>
      <c r="C370" s="0" t="n">
        <v>17</v>
      </c>
      <c r="D370" s="0" t="n">
        <v>3</v>
      </c>
      <c r="E370" s="0" t="n">
        <v>-564</v>
      </c>
      <c r="F370" s="0" t="n">
        <v>-19</v>
      </c>
      <c r="G370" s="0" t="n">
        <v>440</v>
      </c>
      <c r="H370" s="0" t="n">
        <v>-6</v>
      </c>
    </row>
    <row r="371" customFormat="false" ht="15" hidden="false" customHeight="false" outlineLevel="0" collapsed="false">
      <c r="A371" s="0" t="n">
        <v>-46</v>
      </c>
      <c r="B371" s="0" t="n">
        <v>-152</v>
      </c>
      <c r="C371" s="0" t="n">
        <v>-59</v>
      </c>
      <c r="D371" s="0" t="n">
        <v>25</v>
      </c>
      <c r="E371" s="0" t="n">
        <v>-573</v>
      </c>
      <c r="F371" s="0" t="n">
        <v>152</v>
      </c>
      <c r="G371" s="0" t="n">
        <v>262</v>
      </c>
      <c r="H371" s="0" t="n">
        <v>23</v>
      </c>
    </row>
    <row r="372" customFormat="false" ht="15" hidden="false" customHeight="false" outlineLevel="0" collapsed="false">
      <c r="A372" s="0" t="n">
        <v>6</v>
      </c>
      <c r="B372" s="0" t="n">
        <v>-142</v>
      </c>
      <c r="C372" s="0" t="n">
        <v>11</v>
      </c>
      <c r="D372" s="0" t="n">
        <v>204</v>
      </c>
      <c r="E372" s="0" t="n">
        <v>330</v>
      </c>
      <c r="F372" s="0" t="n">
        <v>-149</v>
      </c>
      <c r="G372" s="0" t="n">
        <v>-223</v>
      </c>
      <c r="H372" s="0" t="n">
        <v>100</v>
      </c>
    </row>
    <row r="373" customFormat="false" ht="15" hidden="false" customHeight="false" outlineLevel="0" collapsed="false">
      <c r="A373" s="0" t="n">
        <v>-50</v>
      </c>
      <c r="B373" s="0" t="n">
        <v>-137</v>
      </c>
      <c r="C373" s="0" t="n">
        <v>-58</v>
      </c>
      <c r="D373" s="0" t="n">
        <v>260</v>
      </c>
      <c r="E373" s="0" t="n">
        <v>425</v>
      </c>
      <c r="F373" s="0" t="n">
        <v>-328</v>
      </c>
      <c r="G373" s="0" t="n">
        <v>-136</v>
      </c>
      <c r="H373" s="0" t="n">
        <v>5</v>
      </c>
    </row>
    <row r="374" customFormat="false" ht="15" hidden="false" customHeight="false" outlineLevel="0" collapsed="false">
      <c r="A374" s="0" t="n">
        <v>-27</v>
      </c>
    </row>
    <row r="375" customFormat="false" ht="15" hidden="false" customHeight="false" outlineLevel="0" collapsed="false">
      <c r="A375" s="0" t="n">
        <v>-313</v>
      </c>
    </row>
    <row r="376" customFormat="false" ht="15" hidden="false" customHeight="false" outlineLevel="0" collapsed="false">
      <c r="A376" s="0" t="n">
        <v>-93</v>
      </c>
    </row>
    <row r="377" customFormat="false" ht="15" hidden="false" customHeight="false" outlineLevel="0" collapsed="false">
      <c r="A377" s="0" t="n">
        <v>314</v>
      </c>
    </row>
    <row r="378" customFormat="false" ht="15" hidden="false" customHeight="false" outlineLevel="0" collapsed="false">
      <c r="A378" s="0" t="n">
        <v>-333</v>
      </c>
    </row>
    <row r="379" customFormat="false" ht="15" hidden="false" customHeight="false" outlineLevel="0" collapsed="false">
      <c r="A379" s="0" t="n">
        <v>-90</v>
      </c>
    </row>
    <row r="380" customFormat="false" ht="15" hidden="false" customHeight="false" outlineLevel="0" collapsed="false">
      <c r="A380" s="0" t="n">
        <v>128</v>
      </c>
    </row>
    <row r="381" customFormat="false" ht="15" hidden="false" customHeight="false" outlineLevel="0" collapsed="false">
      <c r="A381" s="0" t="n">
        <v>12</v>
      </c>
    </row>
    <row r="382" customFormat="false" ht="15" hidden="false" customHeight="false" outlineLevel="0" collapsed="false">
      <c r="A382" s="0" t="n">
        <v>-81</v>
      </c>
    </row>
    <row r="383" customFormat="false" ht="15" hidden="false" customHeight="false" outlineLevel="0" collapsed="false">
      <c r="A383" s="0" t="n">
        <v>-261</v>
      </c>
    </row>
    <row r="384" customFormat="false" ht="15" hidden="false" customHeight="false" outlineLevel="0" collapsed="false">
      <c r="A384" s="0" t="n">
        <v>6</v>
      </c>
    </row>
    <row r="385" customFormat="false" ht="15" hidden="false" customHeight="false" outlineLevel="0" collapsed="false">
      <c r="A385" s="0" t="n">
        <v>-966</v>
      </c>
    </row>
    <row r="386" customFormat="false" ht="15" hidden="false" customHeight="false" outlineLevel="0" collapsed="false">
      <c r="A386" s="0" t="n">
        <v>1168</v>
      </c>
    </row>
    <row r="387" customFormat="false" ht="15" hidden="false" customHeight="false" outlineLevel="0" collapsed="false">
      <c r="A387" s="0" t="n">
        <v>-143</v>
      </c>
    </row>
    <row r="388" customFormat="false" ht="15" hidden="false" customHeight="false" outlineLevel="0" collapsed="false">
      <c r="A388" s="0" t="n">
        <v>-661</v>
      </c>
    </row>
    <row r="389" customFormat="false" ht="15" hidden="false" customHeight="false" outlineLevel="0" collapsed="false">
      <c r="A389" s="0" t="n">
        <v>-72</v>
      </c>
    </row>
    <row r="390" customFormat="false" ht="15" hidden="false" customHeight="false" outlineLevel="0" collapsed="false">
      <c r="A390" s="0" t="n">
        <v>-848</v>
      </c>
    </row>
    <row r="392" customFormat="false" ht="15" hidden="false" customHeight="false" outlineLevel="0" collapsed="false">
      <c r="A392" s="0" t="n">
        <v>-15</v>
      </c>
      <c r="B392" s="0" t="n">
        <v>55</v>
      </c>
      <c r="C392" s="0" t="n">
        <v>28</v>
      </c>
      <c r="D392" s="0" t="n">
        <v>12</v>
      </c>
      <c r="E392" s="0" t="n">
        <v>-42</v>
      </c>
      <c r="F392" s="0" t="n">
        <v>-42</v>
      </c>
      <c r="G392" s="0" t="n">
        <v>-54</v>
      </c>
      <c r="H392" s="0" t="n">
        <v>45</v>
      </c>
    </row>
    <row r="393" customFormat="false" ht="15" hidden="false" customHeight="false" outlineLevel="0" collapsed="false">
      <c r="A393" s="0" t="n">
        <v>12</v>
      </c>
      <c r="B393" s="0" t="n">
        <v>340</v>
      </c>
      <c r="C393" s="0" t="n">
        <v>-68</v>
      </c>
      <c r="D393" s="0" t="n">
        <v>-55</v>
      </c>
      <c r="E393" s="0" t="n">
        <v>-105</v>
      </c>
      <c r="F393" s="0" t="n">
        <v>70</v>
      </c>
      <c r="G393" s="0" t="n">
        <v>-26</v>
      </c>
      <c r="H393" s="0" t="n">
        <v>-39</v>
      </c>
    </row>
    <row r="394" customFormat="false" ht="15" hidden="false" customHeight="false" outlineLevel="0" collapsed="false">
      <c r="A394" s="0" t="n">
        <v>-24</v>
      </c>
      <c r="B394" s="0" t="n">
        <v>331</v>
      </c>
      <c r="C394" s="0" t="n">
        <v>-35</v>
      </c>
      <c r="D394" s="0" t="n">
        <v>-106</v>
      </c>
      <c r="E394" s="0" t="n">
        <v>-92</v>
      </c>
      <c r="F394" s="0" t="n">
        <v>60</v>
      </c>
      <c r="G394" s="0" t="n">
        <v>-1</v>
      </c>
      <c r="H394" s="0" t="n">
        <v>-10</v>
      </c>
    </row>
    <row r="395" customFormat="false" ht="15" hidden="false" customHeight="false" outlineLevel="0" collapsed="false">
      <c r="A395" s="0" t="n">
        <v>-5</v>
      </c>
      <c r="B395" s="0" t="n">
        <v>-321</v>
      </c>
      <c r="C395" s="0" t="n">
        <v>-42</v>
      </c>
      <c r="D395" s="0" t="n">
        <v>-183</v>
      </c>
      <c r="E395" s="0" t="n">
        <v>-83</v>
      </c>
      <c r="F395" s="0" t="n">
        <v>87</v>
      </c>
      <c r="G395" s="0" t="n">
        <v>225</v>
      </c>
      <c r="H395" s="0" t="n">
        <v>-40</v>
      </c>
    </row>
    <row r="396" customFormat="false" ht="15" hidden="false" customHeight="false" outlineLevel="0" collapsed="false">
      <c r="A396" s="0" t="n">
        <v>-53</v>
      </c>
      <c r="B396" s="0" t="n">
        <v>271</v>
      </c>
      <c r="C396" s="0" t="n">
        <v>28</v>
      </c>
      <c r="D396" s="0" t="n">
        <v>1</v>
      </c>
      <c r="E396" s="0" t="n">
        <v>-88</v>
      </c>
      <c r="F396" s="0" t="n">
        <v>15</v>
      </c>
      <c r="G396" s="0" t="n">
        <v>-3</v>
      </c>
      <c r="H396" s="0" t="n">
        <v>-7</v>
      </c>
    </row>
    <row r="397" customFormat="false" ht="15" hidden="false" customHeight="false" outlineLevel="0" collapsed="false">
      <c r="A397" s="0" t="n">
        <v>-46</v>
      </c>
      <c r="B397" s="0" t="n">
        <v>-257</v>
      </c>
      <c r="C397" s="0" t="n">
        <v>-61</v>
      </c>
      <c r="D397" s="0" t="n">
        <v>-136</v>
      </c>
      <c r="E397" s="0" t="n">
        <v>-81</v>
      </c>
      <c r="F397" s="0" t="n">
        <v>245</v>
      </c>
      <c r="G397" s="0" t="n">
        <v>120</v>
      </c>
      <c r="H397" s="0" t="n">
        <v>9</v>
      </c>
    </row>
    <row r="398" customFormat="false" ht="15" hidden="false" customHeight="false" outlineLevel="0" collapsed="false">
      <c r="A398" s="0" t="n">
        <v>6</v>
      </c>
      <c r="B398" s="0" t="n">
        <v>-213</v>
      </c>
      <c r="C398" s="0" t="n">
        <v>30</v>
      </c>
      <c r="D398" s="0" t="n">
        <v>-152</v>
      </c>
      <c r="E398" s="0" t="n">
        <v>-103</v>
      </c>
      <c r="F398" s="0" t="n">
        <v>298</v>
      </c>
      <c r="G398" s="0" t="n">
        <v>155</v>
      </c>
      <c r="H398" s="0" t="n">
        <v>58</v>
      </c>
    </row>
    <row r="399" customFormat="false" ht="15" hidden="false" customHeight="false" outlineLevel="0" collapsed="false">
      <c r="A399" s="0" t="n">
        <v>-50</v>
      </c>
      <c r="B399" s="0" t="n">
        <v>-226</v>
      </c>
      <c r="C399" s="0" t="n">
        <v>-59</v>
      </c>
      <c r="D399" s="0" t="n">
        <v>-193</v>
      </c>
      <c r="E399" s="0" t="n">
        <v>-76</v>
      </c>
      <c r="F399" s="0" t="n">
        <v>123</v>
      </c>
      <c r="G399" s="0" t="n">
        <v>218</v>
      </c>
      <c r="H399" s="0" t="n">
        <v>-18</v>
      </c>
    </row>
    <row r="400" customFormat="false" ht="15" hidden="false" customHeight="false" outlineLevel="0" collapsed="false">
      <c r="A400" s="0" t="n">
        <v>-27</v>
      </c>
    </row>
    <row r="401" customFormat="false" ht="15" hidden="false" customHeight="false" outlineLevel="0" collapsed="false">
      <c r="A401" s="0" t="n">
        <v>-83</v>
      </c>
    </row>
    <row r="402" customFormat="false" ht="15" hidden="false" customHeight="false" outlineLevel="0" collapsed="false">
      <c r="A402" s="0" t="n">
        <v>-76</v>
      </c>
    </row>
    <row r="403" customFormat="false" ht="15" hidden="false" customHeight="false" outlineLevel="0" collapsed="false">
      <c r="A403" s="0" t="n">
        <v>-186</v>
      </c>
    </row>
    <row r="404" customFormat="false" ht="15" hidden="false" customHeight="false" outlineLevel="0" collapsed="false">
      <c r="A404" s="0" t="n">
        <v>-219</v>
      </c>
    </row>
    <row r="405" customFormat="false" ht="15" hidden="false" customHeight="false" outlineLevel="0" collapsed="false">
      <c r="A405" s="0" t="n">
        <v>493</v>
      </c>
    </row>
    <row r="406" customFormat="false" ht="15" hidden="false" customHeight="false" outlineLevel="0" collapsed="false">
      <c r="A406" s="0" t="n">
        <v>334</v>
      </c>
    </row>
    <row r="407" customFormat="false" ht="15" hidden="false" customHeight="false" outlineLevel="0" collapsed="false">
      <c r="A407" s="0" t="n">
        <v>-30</v>
      </c>
    </row>
    <row r="408" customFormat="false" ht="15" hidden="false" customHeight="false" outlineLevel="0" collapsed="false">
      <c r="A408" s="0" t="n">
        <v>-81</v>
      </c>
    </row>
    <row r="409" customFormat="false" ht="15" hidden="false" customHeight="false" outlineLevel="0" collapsed="false">
      <c r="A409" s="0" t="n">
        <v>613</v>
      </c>
    </row>
    <row r="410" customFormat="false" ht="15" hidden="false" customHeight="false" outlineLevel="0" collapsed="false">
      <c r="A410" s="0" t="n">
        <v>19</v>
      </c>
    </row>
    <row r="411" customFormat="false" ht="15" hidden="false" customHeight="false" outlineLevel="0" collapsed="false">
      <c r="A411" s="0" t="n">
        <v>-221</v>
      </c>
    </row>
    <row r="412" customFormat="false" ht="15" hidden="false" customHeight="false" outlineLevel="0" collapsed="false">
      <c r="A412" s="0" t="n">
        <v>-49</v>
      </c>
    </row>
    <row r="413" customFormat="false" ht="15" hidden="false" customHeight="false" outlineLevel="0" collapsed="false">
      <c r="A413" s="0" t="n">
        <v>-436</v>
      </c>
    </row>
    <row r="414" customFormat="false" ht="15" hidden="false" customHeight="false" outlineLevel="0" collapsed="false">
      <c r="A414" s="0" t="n">
        <v>-386</v>
      </c>
    </row>
    <row r="415" customFormat="false" ht="15" hidden="false" customHeight="false" outlineLevel="0" collapsed="false">
      <c r="A415" s="0" t="n">
        <v>-63</v>
      </c>
    </row>
    <row r="416" customFormat="false" ht="15" hidden="false" customHeight="false" outlineLevel="0" collapsed="false">
      <c r="A416" s="0" t="n">
        <v>-237</v>
      </c>
    </row>
    <row r="418" customFormat="false" ht="15" hidden="false" customHeight="false" outlineLevel="0" collapsed="false">
      <c r="A418" s="0" t="n">
        <v>-15</v>
      </c>
      <c r="B418" s="0" t="n">
        <v>55</v>
      </c>
      <c r="C418" s="0" t="n">
        <v>28</v>
      </c>
      <c r="D418" s="0" t="n">
        <v>12</v>
      </c>
      <c r="E418" s="0" t="n">
        <v>-42</v>
      </c>
      <c r="F418" s="0" t="n">
        <v>-42</v>
      </c>
      <c r="G418" s="0" t="n">
        <v>-54</v>
      </c>
      <c r="H418" s="0" t="n">
        <v>45</v>
      </c>
    </row>
    <row r="419" customFormat="false" ht="15" hidden="false" customHeight="false" outlineLevel="0" collapsed="false">
      <c r="A419" s="0" t="n">
        <v>12</v>
      </c>
      <c r="B419" s="0" t="n">
        <v>-414</v>
      </c>
      <c r="C419" s="0" t="n">
        <v>-67</v>
      </c>
      <c r="D419" s="0" t="n">
        <v>-90</v>
      </c>
      <c r="E419" s="0" t="n">
        <v>-90</v>
      </c>
      <c r="F419" s="0" t="n">
        <v>216</v>
      </c>
      <c r="G419" s="0" t="n">
        <v>304</v>
      </c>
      <c r="H419" s="0" t="n">
        <v>-39</v>
      </c>
    </row>
    <row r="420" customFormat="false" ht="15" hidden="false" customHeight="false" outlineLevel="0" collapsed="false">
      <c r="A420" s="0" t="n">
        <v>-24</v>
      </c>
      <c r="B420" s="0" t="n">
        <v>98</v>
      </c>
      <c r="C420" s="0" t="n">
        <v>-33</v>
      </c>
      <c r="D420" s="0" t="n">
        <v>-12</v>
      </c>
      <c r="E420" s="0" t="n">
        <v>-81</v>
      </c>
      <c r="F420" s="0" t="n">
        <v>-153</v>
      </c>
      <c r="G420" s="0" t="n">
        <v>104</v>
      </c>
      <c r="H420" s="0" t="n">
        <v>-7</v>
      </c>
    </row>
    <row r="421" customFormat="false" ht="15" hidden="false" customHeight="false" outlineLevel="0" collapsed="false">
      <c r="A421" s="0" t="n">
        <v>-5</v>
      </c>
      <c r="B421" s="0" t="n">
        <v>311</v>
      </c>
      <c r="C421" s="0" t="n">
        <v>-42</v>
      </c>
      <c r="D421" s="0" t="n">
        <v>-53</v>
      </c>
      <c r="E421" s="0" t="n">
        <v>-73</v>
      </c>
      <c r="F421" s="0" t="n">
        <v>-290</v>
      </c>
      <c r="G421" s="0" t="n">
        <v>-148</v>
      </c>
      <c r="H421" s="0" t="n">
        <v>-40</v>
      </c>
    </row>
    <row r="422" customFormat="false" ht="15" hidden="false" customHeight="false" outlineLevel="0" collapsed="false">
      <c r="A422" s="0" t="n">
        <v>-53</v>
      </c>
      <c r="B422" s="0" t="n">
        <v>-338</v>
      </c>
      <c r="C422" s="0" t="n">
        <v>30</v>
      </c>
      <c r="D422" s="0" t="n">
        <v>-83</v>
      </c>
      <c r="E422" s="0" t="n">
        <v>-79</v>
      </c>
      <c r="F422" s="0" t="n">
        <v>74</v>
      </c>
      <c r="G422" s="0" t="n">
        <v>310</v>
      </c>
      <c r="H422" s="0" t="n">
        <v>-7</v>
      </c>
    </row>
    <row r="423" customFormat="false" ht="15" hidden="false" customHeight="false" outlineLevel="0" collapsed="false">
      <c r="A423" s="0" t="n">
        <v>-46</v>
      </c>
      <c r="B423" s="0" t="n">
        <v>298</v>
      </c>
      <c r="C423" s="0" t="n">
        <v>-60</v>
      </c>
      <c r="D423" s="0" t="n">
        <v>117</v>
      </c>
      <c r="E423" s="0" t="n">
        <v>-74</v>
      </c>
      <c r="F423" s="0" t="n">
        <v>-109</v>
      </c>
      <c r="G423" s="0" t="n">
        <v>-175</v>
      </c>
      <c r="H423" s="0" t="n">
        <v>11</v>
      </c>
    </row>
    <row r="424" customFormat="false" ht="15" hidden="false" customHeight="false" outlineLevel="0" collapsed="false">
      <c r="A424" s="0" t="n">
        <v>6</v>
      </c>
      <c r="B424" s="0" t="n">
        <v>-306</v>
      </c>
      <c r="C424" s="0" t="n">
        <v>31</v>
      </c>
      <c r="D424" s="0" t="n">
        <v>-65</v>
      </c>
      <c r="E424" s="0" t="n">
        <v>-87</v>
      </c>
      <c r="F424" s="0" t="n">
        <v>384</v>
      </c>
      <c r="G424" s="0" t="n">
        <v>296</v>
      </c>
      <c r="H424" s="0" t="n">
        <v>61</v>
      </c>
    </row>
    <row r="425" customFormat="false" ht="15" hidden="false" customHeight="false" outlineLevel="0" collapsed="false">
      <c r="A425" s="0" t="n">
        <v>-50</v>
      </c>
      <c r="B425" s="0" t="n">
        <v>-283</v>
      </c>
      <c r="C425" s="0" t="n">
        <v>-59</v>
      </c>
      <c r="D425" s="0" t="n">
        <v>-158</v>
      </c>
      <c r="E425" s="0" t="n">
        <v>-67</v>
      </c>
      <c r="F425" s="0" t="n">
        <v>129</v>
      </c>
      <c r="G425" s="0" t="n">
        <v>303</v>
      </c>
      <c r="H425" s="0" t="n">
        <v>-18</v>
      </c>
    </row>
    <row r="426" customFormat="false" ht="15" hidden="false" customHeight="false" outlineLevel="0" collapsed="false">
      <c r="A426" s="0" t="n">
        <v>-27</v>
      </c>
    </row>
    <row r="427" customFormat="false" ht="15" hidden="false" customHeight="false" outlineLevel="0" collapsed="false">
      <c r="A427" s="0" t="n">
        <v>-87</v>
      </c>
    </row>
    <row r="428" customFormat="false" ht="15" hidden="false" customHeight="false" outlineLevel="0" collapsed="false">
      <c r="A428" s="0" t="n">
        <v>-74</v>
      </c>
    </row>
    <row r="429" customFormat="false" ht="15" hidden="false" customHeight="false" outlineLevel="0" collapsed="false">
      <c r="A429" s="0" t="n">
        <v>-40</v>
      </c>
    </row>
    <row r="430" customFormat="false" ht="15" hidden="false" customHeight="false" outlineLevel="0" collapsed="false">
      <c r="A430" s="0" t="n">
        <v>-202</v>
      </c>
    </row>
    <row r="431" customFormat="false" ht="15" hidden="false" customHeight="false" outlineLevel="0" collapsed="false">
      <c r="A431" s="0" t="n">
        <v>109</v>
      </c>
    </row>
    <row r="432" customFormat="false" ht="15" hidden="false" customHeight="false" outlineLevel="0" collapsed="false">
      <c r="A432" s="0" t="n">
        <v>305</v>
      </c>
    </row>
    <row r="433" customFormat="false" ht="15" hidden="false" customHeight="false" outlineLevel="0" collapsed="false">
      <c r="A433" s="0" t="n">
        <v>-28</v>
      </c>
    </row>
    <row r="434" customFormat="false" ht="15" hidden="false" customHeight="false" outlineLevel="0" collapsed="false">
      <c r="A434" s="0" t="n">
        <v>-81</v>
      </c>
    </row>
    <row r="435" customFormat="false" ht="15" hidden="false" customHeight="false" outlineLevel="0" collapsed="false">
      <c r="A435" s="0" t="n">
        <v>256</v>
      </c>
    </row>
    <row r="436" customFormat="false" ht="15" hidden="false" customHeight="false" outlineLevel="0" collapsed="false">
      <c r="A436" s="0" t="n">
        <v>19</v>
      </c>
    </row>
    <row r="437" customFormat="false" ht="15" hidden="false" customHeight="false" outlineLevel="0" collapsed="false">
      <c r="A437" s="0" t="n">
        <v>-259</v>
      </c>
    </row>
    <row r="438" customFormat="false" ht="15" hidden="false" customHeight="false" outlineLevel="0" collapsed="false">
      <c r="A438" s="0" t="n">
        <v>-37</v>
      </c>
    </row>
    <row r="439" customFormat="false" ht="15" hidden="false" customHeight="false" outlineLevel="0" collapsed="false">
      <c r="A439" s="0" t="n">
        <v>-158</v>
      </c>
    </row>
    <row r="440" customFormat="false" ht="15" hidden="false" customHeight="false" outlineLevel="0" collapsed="false">
      <c r="A440" s="0" t="n">
        <v>-599</v>
      </c>
    </row>
    <row r="441" customFormat="false" ht="15" hidden="false" customHeight="false" outlineLevel="0" collapsed="false">
      <c r="A441" s="0" t="n">
        <v>-63</v>
      </c>
    </row>
    <row r="442" customFormat="false" ht="15" hidden="false" customHeight="false" outlineLevel="0" collapsed="false">
      <c r="A442" s="0" t="n">
        <v>25</v>
      </c>
    </row>
    <row r="444" customFormat="false" ht="15" hidden="false" customHeight="false" outlineLevel="0" collapsed="false">
      <c r="A444" s="0" t="n">
        <v>-15</v>
      </c>
      <c r="B444" s="0" t="n">
        <v>55</v>
      </c>
      <c r="C444" s="0" t="n">
        <v>28</v>
      </c>
      <c r="D444" s="0" t="n">
        <v>12</v>
      </c>
      <c r="E444" s="0" t="n">
        <v>-42</v>
      </c>
      <c r="F444" s="0" t="n">
        <v>-42</v>
      </c>
      <c r="G444" s="0" t="n">
        <v>-54</v>
      </c>
      <c r="H444" s="0" t="n">
        <v>45</v>
      </c>
    </row>
    <row r="445" customFormat="false" ht="15" hidden="false" customHeight="false" outlineLevel="0" collapsed="false">
      <c r="A445" s="0" t="n">
        <v>12</v>
      </c>
      <c r="B445" s="0" t="n">
        <v>492</v>
      </c>
      <c r="C445" s="0" t="n">
        <v>-74</v>
      </c>
      <c r="D445" s="0" t="n">
        <v>56</v>
      </c>
      <c r="E445" s="0" t="n">
        <v>-208</v>
      </c>
      <c r="F445" s="0" t="n">
        <v>-17</v>
      </c>
      <c r="G445" s="0" t="n">
        <v>137</v>
      </c>
      <c r="H445" s="0" t="n">
        <v>-39</v>
      </c>
    </row>
    <row r="446" customFormat="false" ht="15" hidden="false" customHeight="false" outlineLevel="0" collapsed="false">
      <c r="A446" s="0" t="n">
        <v>-24</v>
      </c>
      <c r="B446" s="0" t="n">
        <v>537</v>
      </c>
      <c r="C446" s="0" t="n">
        <v>-60</v>
      </c>
      <c r="D446" s="0" t="n">
        <v>14</v>
      </c>
      <c r="E446" s="0" t="n">
        <v>-165</v>
      </c>
      <c r="F446" s="0" t="n">
        <v>-150</v>
      </c>
      <c r="G446" s="0" t="n">
        <v>158</v>
      </c>
      <c r="H446" s="0" t="n">
        <v>-3</v>
      </c>
    </row>
    <row r="447" customFormat="false" ht="15" hidden="false" customHeight="false" outlineLevel="0" collapsed="false">
      <c r="A447" s="0" t="n">
        <v>-5</v>
      </c>
      <c r="B447" s="0" t="n">
        <v>567</v>
      </c>
      <c r="C447" s="0" t="n">
        <v>-47</v>
      </c>
      <c r="D447" s="0" t="n">
        <v>131</v>
      </c>
      <c r="E447" s="0" t="n">
        <v>-153</v>
      </c>
      <c r="F447" s="0" t="n">
        <v>-408</v>
      </c>
      <c r="G447" s="0" t="n">
        <v>167</v>
      </c>
      <c r="H447" s="0" t="n">
        <v>-40</v>
      </c>
    </row>
    <row r="448" customFormat="false" ht="15" hidden="false" customHeight="false" outlineLevel="0" collapsed="false">
      <c r="A448" s="0" t="n">
        <v>-53</v>
      </c>
      <c r="B448" s="0" t="n">
        <v>-664</v>
      </c>
      <c r="C448" s="0" t="n">
        <v>2</v>
      </c>
      <c r="D448" s="0" t="n">
        <v>-336</v>
      </c>
      <c r="E448" s="0" t="n">
        <v>-124</v>
      </c>
      <c r="F448" s="0" t="n">
        <v>241</v>
      </c>
      <c r="G448" s="0" t="n">
        <v>490</v>
      </c>
      <c r="H448" s="0" t="n">
        <v>-7</v>
      </c>
    </row>
    <row r="449" customFormat="false" ht="15" hidden="false" customHeight="false" outlineLevel="0" collapsed="false">
      <c r="A449" s="0" t="n">
        <v>-46</v>
      </c>
      <c r="B449" s="0" t="n">
        <v>657</v>
      </c>
      <c r="C449" s="0" t="n">
        <v>-62</v>
      </c>
      <c r="D449" s="0" t="n">
        <v>181</v>
      </c>
      <c r="E449" s="0" t="n">
        <v>-104</v>
      </c>
      <c r="F449" s="0" t="n">
        <v>1</v>
      </c>
      <c r="G449" s="0" t="n">
        <v>51</v>
      </c>
      <c r="H449" s="0" t="n">
        <v>16</v>
      </c>
    </row>
    <row r="450" customFormat="false" ht="15" hidden="false" customHeight="false" outlineLevel="0" collapsed="false">
      <c r="A450" s="0" t="n">
        <v>6</v>
      </c>
      <c r="B450" s="0" t="n">
        <v>-421</v>
      </c>
      <c r="C450" s="0" t="n">
        <v>4</v>
      </c>
      <c r="D450" s="0" t="n">
        <v>-307</v>
      </c>
      <c r="E450" s="0" t="n">
        <v>-213</v>
      </c>
      <c r="F450" s="0" t="n">
        <v>666</v>
      </c>
      <c r="G450" s="0" t="n">
        <v>389</v>
      </c>
      <c r="H450" s="0" t="n">
        <v>65</v>
      </c>
    </row>
    <row r="451" customFormat="false" ht="15" hidden="false" customHeight="false" outlineLevel="0" collapsed="false">
      <c r="A451" s="0" t="n">
        <v>-50</v>
      </c>
      <c r="B451" s="0" t="n">
        <v>-427</v>
      </c>
      <c r="C451" s="0" t="n">
        <v>-63</v>
      </c>
      <c r="D451" s="0" t="n">
        <v>-346</v>
      </c>
      <c r="E451" s="0" t="n">
        <v>-114</v>
      </c>
      <c r="F451" s="0" t="n">
        <v>340</v>
      </c>
      <c r="G451" s="0" t="n">
        <v>466</v>
      </c>
      <c r="H451" s="0" t="n">
        <v>-18</v>
      </c>
    </row>
    <row r="452" customFormat="false" ht="15" hidden="false" customHeight="false" outlineLevel="0" collapsed="false">
      <c r="A452" s="0" t="n">
        <v>-27</v>
      </c>
    </row>
    <row r="453" customFormat="false" ht="15" hidden="false" customHeight="false" outlineLevel="0" collapsed="false">
      <c r="A453" s="0" t="n">
        <v>21</v>
      </c>
    </row>
    <row r="454" customFormat="false" ht="15" hidden="false" customHeight="false" outlineLevel="0" collapsed="false">
      <c r="A454" s="0" t="n">
        <v>-106</v>
      </c>
    </row>
    <row r="455" customFormat="false" ht="15" hidden="false" customHeight="false" outlineLevel="0" collapsed="false">
      <c r="A455" s="0" t="n">
        <v>-182</v>
      </c>
    </row>
    <row r="456" customFormat="false" ht="15" hidden="false" customHeight="false" outlineLevel="0" collapsed="false">
      <c r="A456" s="0" t="n">
        <v>-333</v>
      </c>
    </row>
    <row r="457" customFormat="false" ht="15" hidden="false" customHeight="false" outlineLevel="0" collapsed="false">
      <c r="A457" s="0" t="n">
        <v>420</v>
      </c>
    </row>
    <row r="458" customFormat="false" ht="15" hidden="false" customHeight="false" outlineLevel="0" collapsed="false">
      <c r="A458" s="0" t="n">
        <v>691</v>
      </c>
    </row>
    <row r="459" customFormat="false" ht="15" hidden="false" customHeight="false" outlineLevel="0" collapsed="false">
      <c r="A459" s="0" t="n">
        <v>-23</v>
      </c>
    </row>
    <row r="460" customFormat="false" ht="15" hidden="false" customHeight="false" outlineLevel="0" collapsed="false">
      <c r="A460" s="0" t="n">
        <v>-81</v>
      </c>
    </row>
    <row r="461" customFormat="false" ht="15" hidden="false" customHeight="false" outlineLevel="0" collapsed="false">
      <c r="A461" s="0" t="n">
        <v>714</v>
      </c>
    </row>
    <row r="462" customFormat="false" ht="15" hidden="false" customHeight="false" outlineLevel="0" collapsed="false">
      <c r="A462" s="0" t="n">
        <v>4</v>
      </c>
    </row>
    <row r="463" customFormat="false" ht="15" hidden="false" customHeight="false" outlineLevel="0" collapsed="false">
      <c r="A463" s="0" t="n">
        <v>9</v>
      </c>
    </row>
    <row r="464" customFormat="false" ht="15" hidden="false" customHeight="false" outlineLevel="0" collapsed="false">
      <c r="A464" s="0" t="n">
        <v>-103</v>
      </c>
    </row>
    <row r="465" customFormat="false" ht="15" hidden="false" customHeight="false" outlineLevel="0" collapsed="false">
      <c r="A465" s="0" t="n">
        <v>-590</v>
      </c>
    </row>
    <row r="466" customFormat="false" ht="15" hidden="false" customHeight="false" outlineLevel="0" collapsed="false">
      <c r="A466" s="0" t="n">
        <v>-1221</v>
      </c>
    </row>
    <row r="467" customFormat="false" ht="15" hidden="false" customHeight="false" outlineLevel="0" collapsed="false">
      <c r="A467" s="0" t="n">
        <v>-63</v>
      </c>
    </row>
    <row r="468" customFormat="false" ht="15" hidden="false" customHeight="false" outlineLevel="0" collapsed="false">
      <c r="A468" s="0" t="n">
        <v>-409</v>
      </c>
    </row>
    <row r="470" customFormat="false" ht="15" hidden="false" customHeight="false" outlineLevel="0" collapsed="false">
      <c r="A470" s="0" t="n">
        <v>-15</v>
      </c>
      <c r="B470" s="0" t="n">
        <v>55</v>
      </c>
      <c r="C470" s="0" t="n">
        <v>28</v>
      </c>
      <c r="D470" s="0" t="n">
        <v>12</v>
      </c>
      <c r="E470" s="0" t="n">
        <v>-42</v>
      </c>
      <c r="F470" s="0" t="n">
        <v>-42</v>
      </c>
      <c r="G470" s="0" t="n">
        <v>-54</v>
      </c>
      <c r="H470" s="0" t="n">
        <v>45</v>
      </c>
    </row>
    <row r="471" customFormat="false" ht="15" hidden="false" customHeight="false" outlineLevel="0" collapsed="false">
      <c r="A471" s="0" t="n">
        <v>12</v>
      </c>
      <c r="B471" s="0" t="n">
        <v>128</v>
      </c>
      <c r="C471" s="0" t="n">
        <v>-79</v>
      </c>
      <c r="D471" s="0" t="n">
        <v>-158</v>
      </c>
      <c r="E471" s="0" t="n">
        <v>-291</v>
      </c>
      <c r="F471" s="0" t="n">
        <v>79</v>
      </c>
      <c r="G471" s="0" t="n">
        <v>-181</v>
      </c>
      <c r="H471" s="0" t="n">
        <v>-39</v>
      </c>
    </row>
    <row r="472" customFormat="false" ht="15" hidden="false" customHeight="false" outlineLevel="0" collapsed="false">
      <c r="A472" s="0" t="n">
        <v>-24</v>
      </c>
      <c r="B472" s="0" t="n">
        <v>-704</v>
      </c>
      <c r="C472" s="0" t="n">
        <v>-70</v>
      </c>
      <c r="D472" s="0" t="n">
        <v>-753</v>
      </c>
      <c r="E472" s="0" t="n">
        <v>-228</v>
      </c>
      <c r="F472" s="0" t="n">
        <v>485</v>
      </c>
      <c r="G472" s="0" t="n">
        <v>253</v>
      </c>
      <c r="H472" s="0" t="n">
        <v>0</v>
      </c>
    </row>
    <row r="473" customFormat="false" ht="15" hidden="false" customHeight="false" outlineLevel="0" collapsed="false">
      <c r="A473" s="0" t="n">
        <v>-5</v>
      </c>
      <c r="B473" s="0" t="n">
        <v>282</v>
      </c>
      <c r="C473" s="0" t="n">
        <v>-47</v>
      </c>
      <c r="D473" s="0" t="n">
        <v>134</v>
      </c>
      <c r="E473" s="0" t="n">
        <v>-205</v>
      </c>
      <c r="F473" s="0" t="n">
        <v>-315</v>
      </c>
      <c r="G473" s="0" t="n">
        <v>-160</v>
      </c>
      <c r="H473" s="0" t="n">
        <v>-40</v>
      </c>
    </row>
    <row r="474" customFormat="false" ht="15" hidden="false" customHeight="false" outlineLevel="0" collapsed="false">
      <c r="A474" s="0" t="n">
        <v>-53</v>
      </c>
      <c r="B474" s="0" t="n">
        <v>225</v>
      </c>
      <c r="C474" s="0" t="n">
        <v>-9</v>
      </c>
      <c r="D474" s="0" t="n">
        <v>140</v>
      </c>
      <c r="E474" s="0" t="n">
        <v>-173</v>
      </c>
      <c r="F474" s="0" t="n">
        <v>-283</v>
      </c>
      <c r="G474" s="0" t="n">
        <v>-119</v>
      </c>
      <c r="H474" s="0" t="n">
        <v>-7</v>
      </c>
    </row>
    <row r="475" customFormat="false" ht="15" hidden="false" customHeight="false" outlineLevel="0" collapsed="false">
      <c r="A475" s="0" t="n">
        <v>-46</v>
      </c>
      <c r="B475" s="0" t="n">
        <v>359</v>
      </c>
      <c r="C475" s="0" t="n">
        <v>-65</v>
      </c>
      <c r="D475" s="0" t="n">
        <v>245</v>
      </c>
      <c r="E475" s="0" t="n">
        <v>-149</v>
      </c>
      <c r="F475" s="0" t="n">
        <v>52</v>
      </c>
      <c r="G475" s="0" t="n">
        <v>-260</v>
      </c>
      <c r="H475" s="0" t="n">
        <v>17</v>
      </c>
    </row>
    <row r="476" customFormat="false" ht="15" hidden="false" customHeight="false" outlineLevel="0" collapsed="false">
      <c r="A476" s="0" t="n">
        <v>6</v>
      </c>
      <c r="B476" s="0" t="n">
        <v>442</v>
      </c>
      <c r="C476" s="0" t="n">
        <v>-7</v>
      </c>
      <c r="D476" s="0" t="n">
        <v>256</v>
      </c>
      <c r="E476" s="0" t="n">
        <v>-304</v>
      </c>
      <c r="F476" s="0" t="n">
        <v>159</v>
      </c>
      <c r="G476" s="0" t="n">
        <v>-172</v>
      </c>
      <c r="H476" s="0" t="n">
        <v>68</v>
      </c>
    </row>
    <row r="477" customFormat="false" ht="15" hidden="false" customHeight="false" outlineLevel="0" collapsed="false">
      <c r="A477" s="0" t="n">
        <v>-50</v>
      </c>
      <c r="B477" s="0" t="n">
        <v>448</v>
      </c>
      <c r="C477" s="0" t="n">
        <v>-63</v>
      </c>
      <c r="D477" s="0" t="n">
        <v>197</v>
      </c>
      <c r="E477" s="0" t="n">
        <v>-158</v>
      </c>
      <c r="F477" s="0" t="n">
        <v>-206</v>
      </c>
      <c r="G477" s="0" t="n">
        <v>-103</v>
      </c>
      <c r="H477" s="0" t="n">
        <v>-17</v>
      </c>
    </row>
    <row r="478" customFormat="false" ht="15" hidden="false" customHeight="false" outlineLevel="0" collapsed="false">
      <c r="A478" s="0" t="n">
        <v>-27</v>
      </c>
    </row>
    <row r="479" customFormat="false" ht="15" hidden="false" customHeight="false" outlineLevel="0" collapsed="false">
      <c r="A479" s="0" t="n">
        <v>-211</v>
      </c>
    </row>
    <row r="480" customFormat="false" ht="15" hidden="false" customHeight="false" outlineLevel="0" collapsed="false">
      <c r="A480" s="0" t="n">
        <v>-117</v>
      </c>
    </row>
    <row r="481" customFormat="false" ht="15" hidden="false" customHeight="false" outlineLevel="0" collapsed="false">
      <c r="A481" s="0" t="n">
        <v>-497</v>
      </c>
    </row>
    <row r="482" customFormat="false" ht="15" hidden="false" customHeight="false" outlineLevel="0" collapsed="false">
      <c r="A482" s="0" t="n">
        <v>-434</v>
      </c>
    </row>
    <row r="483" customFormat="false" ht="15" hidden="false" customHeight="false" outlineLevel="0" collapsed="false">
      <c r="A483" s="0" t="n">
        <v>494</v>
      </c>
    </row>
    <row r="484" customFormat="false" ht="15" hidden="false" customHeight="false" outlineLevel="0" collapsed="false">
      <c r="A484" s="0" t="n">
        <v>68</v>
      </c>
    </row>
    <row r="485" customFormat="false" ht="15" hidden="false" customHeight="false" outlineLevel="0" collapsed="false">
      <c r="A485" s="0" t="n">
        <v>-20</v>
      </c>
    </row>
    <row r="486" customFormat="false" ht="15" hidden="false" customHeight="false" outlineLevel="0" collapsed="false">
      <c r="A486" s="0" t="n">
        <v>-81</v>
      </c>
    </row>
    <row r="487" customFormat="false" ht="15" hidden="false" customHeight="false" outlineLevel="0" collapsed="false">
      <c r="A487" s="0" t="n">
        <v>-14</v>
      </c>
    </row>
    <row r="488" customFormat="false" ht="15" hidden="false" customHeight="false" outlineLevel="0" collapsed="false">
      <c r="A488" s="0" t="n">
        <v>-1</v>
      </c>
    </row>
    <row r="489" customFormat="false" ht="15" hidden="false" customHeight="false" outlineLevel="0" collapsed="false">
      <c r="A489" s="0" t="n">
        <v>779</v>
      </c>
    </row>
    <row r="490" customFormat="false" ht="15" hidden="false" customHeight="false" outlineLevel="0" collapsed="false">
      <c r="A490" s="0" t="n">
        <v>-172</v>
      </c>
    </row>
    <row r="491" customFormat="false" ht="15" hidden="false" customHeight="false" outlineLevel="0" collapsed="false">
      <c r="A491" s="0" t="n">
        <v>-344</v>
      </c>
    </row>
    <row r="492" customFormat="false" ht="15" hidden="false" customHeight="false" outlineLevel="0" collapsed="false">
      <c r="A492" s="0" t="n">
        <v>261</v>
      </c>
    </row>
    <row r="493" customFormat="false" ht="15" hidden="false" customHeight="false" outlineLevel="0" collapsed="false">
      <c r="A493" s="0" t="n">
        <v>-63</v>
      </c>
    </row>
    <row r="494" customFormat="false" ht="15" hidden="false" customHeight="false" outlineLevel="0" collapsed="false">
      <c r="A494" s="0" t="n">
        <v>-1045</v>
      </c>
    </row>
    <row r="496" customFormat="false" ht="15" hidden="false" customHeight="false" outlineLevel="0" collapsed="false">
      <c r="A496" s="0" t="n">
        <v>-15</v>
      </c>
      <c r="B496" s="0" t="n">
        <v>55</v>
      </c>
      <c r="C496" s="0" t="n">
        <v>28</v>
      </c>
      <c r="D496" s="0" t="n">
        <v>12</v>
      </c>
      <c r="E496" s="0" t="n">
        <v>-42</v>
      </c>
      <c r="F496" s="0" t="n">
        <v>-42</v>
      </c>
      <c r="G496" s="0" t="n">
        <v>-54</v>
      </c>
      <c r="H496" s="0" t="n">
        <v>45</v>
      </c>
    </row>
    <row r="497" customFormat="false" ht="15" hidden="false" customHeight="false" outlineLevel="0" collapsed="false">
      <c r="A497" s="0" t="n">
        <v>12</v>
      </c>
      <c r="B497" s="0" t="n">
        <v>-220</v>
      </c>
      <c r="C497" s="0" t="n">
        <v>-70</v>
      </c>
      <c r="D497" s="0" t="n">
        <v>-96</v>
      </c>
      <c r="E497" s="0" t="n">
        <v>-101</v>
      </c>
      <c r="F497" s="0" t="n">
        <v>-426</v>
      </c>
      <c r="G497" s="0" t="n">
        <v>-46</v>
      </c>
      <c r="H497" s="0" t="n">
        <v>-3</v>
      </c>
    </row>
    <row r="498" customFormat="false" ht="15" hidden="false" customHeight="false" outlineLevel="0" collapsed="false">
      <c r="A498" s="0" t="n">
        <v>-24</v>
      </c>
      <c r="B498" s="0" t="n">
        <v>-204</v>
      </c>
      <c r="C498" s="0" t="n">
        <v>-46</v>
      </c>
      <c r="D498" s="0" t="n">
        <v>-701</v>
      </c>
      <c r="E498" s="0" t="n">
        <v>-84</v>
      </c>
      <c r="F498" s="0" t="n">
        <v>52</v>
      </c>
      <c r="G498" s="0" t="n">
        <v>249</v>
      </c>
      <c r="H498" s="0" t="n">
        <v>1</v>
      </c>
    </row>
    <row r="499" customFormat="false" ht="15" hidden="false" customHeight="false" outlineLevel="0" collapsed="false">
      <c r="A499" s="0" t="n">
        <v>-5</v>
      </c>
      <c r="B499" s="0" t="n">
        <v>-173</v>
      </c>
      <c r="C499" s="0" t="n">
        <v>-44</v>
      </c>
      <c r="D499" s="0" t="n">
        <v>-532</v>
      </c>
      <c r="E499" s="0" t="n">
        <v>-79</v>
      </c>
      <c r="F499" s="0" t="n">
        <v>-24</v>
      </c>
      <c r="G499" s="0" t="n">
        <v>258</v>
      </c>
      <c r="H499" s="0" t="n">
        <v>-40</v>
      </c>
    </row>
    <row r="500" customFormat="false" ht="15" hidden="false" customHeight="false" outlineLevel="0" collapsed="false">
      <c r="A500" s="0" t="n">
        <v>-53</v>
      </c>
      <c r="B500" s="0" t="n">
        <v>-180</v>
      </c>
      <c r="C500" s="0" t="n">
        <v>17</v>
      </c>
      <c r="D500" s="0" t="n">
        <v>-534</v>
      </c>
      <c r="E500" s="0" t="n">
        <v>-73</v>
      </c>
      <c r="F500" s="0" t="n">
        <v>-17</v>
      </c>
      <c r="G500" s="0" t="n">
        <v>287</v>
      </c>
      <c r="H500" s="0" t="n">
        <v>-7</v>
      </c>
    </row>
    <row r="501" customFormat="false" ht="15" hidden="false" customHeight="false" outlineLevel="0" collapsed="false">
      <c r="A501" s="0" t="n">
        <v>-46</v>
      </c>
      <c r="B501" s="0" t="n">
        <v>-163</v>
      </c>
      <c r="C501" s="0" t="n">
        <v>-59</v>
      </c>
      <c r="D501" s="0" t="n">
        <v>218</v>
      </c>
      <c r="E501" s="0" t="n">
        <v>-65</v>
      </c>
      <c r="F501" s="0" t="n">
        <v>-366</v>
      </c>
      <c r="G501" s="0" t="n">
        <v>-220</v>
      </c>
      <c r="H501" s="0" t="n">
        <v>50</v>
      </c>
    </row>
    <row r="502" customFormat="false" ht="15" hidden="false" customHeight="false" outlineLevel="0" collapsed="false">
      <c r="A502" s="0" t="n">
        <v>6</v>
      </c>
      <c r="B502" s="0" t="n">
        <v>-153</v>
      </c>
      <c r="C502" s="0" t="n">
        <v>18</v>
      </c>
      <c r="D502" s="0" t="n">
        <v>325</v>
      </c>
      <c r="E502" s="0" t="n">
        <v>-95</v>
      </c>
      <c r="F502" s="0" t="n">
        <v>-307</v>
      </c>
      <c r="G502" s="0" t="n">
        <v>-33</v>
      </c>
      <c r="H502" s="0" t="n">
        <v>102</v>
      </c>
    </row>
    <row r="503" customFormat="false" ht="15" hidden="false" customHeight="false" outlineLevel="0" collapsed="false">
      <c r="A503" s="0" t="n">
        <v>-50</v>
      </c>
      <c r="B503" s="0" t="n">
        <v>-147</v>
      </c>
      <c r="C503" s="0" t="n">
        <v>-61</v>
      </c>
      <c r="D503" s="0" t="n">
        <v>328</v>
      </c>
      <c r="E503" s="0" t="n">
        <v>-70</v>
      </c>
      <c r="F503" s="0" t="n">
        <v>-454</v>
      </c>
      <c r="G503" s="0" t="n">
        <v>25</v>
      </c>
      <c r="H503" s="0" t="n">
        <v>-29</v>
      </c>
    </row>
    <row r="504" customFormat="false" ht="15" hidden="false" customHeight="false" outlineLevel="0" collapsed="false">
      <c r="A504" s="0" t="n">
        <v>-27</v>
      </c>
    </row>
    <row r="505" customFormat="false" ht="15" hidden="false" customHeight="false" outlineLevel="0" collapsed="false">
      <c r="A505" s="0" t="n">
        <v>-333</v>
      </c>
    </row>
    <row r="506" customFormat="false" ht="15" hidden="false" customHeight="false" outlineLevel="0" collapsed="false">
      <c r="A506" s="0" t="n">
        <v>-90</v>
      </c>
    </row>
    <row r="507" customFormat="false" ht="15" hidden="false" customHeight="false" outlineLevel="0" collapsed="false">
      <c r="A507" s="0" t="n">
        <v>-411</v>
      </c>
    </row>
    <row r="508" customFormat="false" ht="15" hidden="false" customHeight="false" outlineLevel="0" collapsed="false">
      <c r="A508" s="0" t="n">
        <v>-208</v>
      </c>
    </row>
    <row r="509" customFormat="false" ht="15" hidden="false" customHeight="false" outlineLevel="0" collapsed="false">
      <c r="A509" s="0" t="n">
        <v>-262</v>
      </c>
    </row>
    <row r="510" customFormat="false" ht="15" hidden="false" customHeight="false" outlineLevel="0" collapsed="false">
      <c r="A510" s="0" t="n">
        <v>202</v>
      </c>
    </row>
    <row r="511" customFormat="false" ht="15" hidden="false" customHeight="false" outlineLevel="0" collapsed="false">
      <c r="A511" s="0" t="n">
        <v>16</v>
      </c>
    </row>
    <row r="512" customFormat="false" ht="15" hidden="false" customHeight="false" outlineLevel="0" collapsed="false">
      <c r="A512" s="0" t="n">
        <v>-81</v>
      </c>
    </row>
    <row r="513" customFormat="false" ht="15" hidden="false" customHeight="false" outlineLevel="0" collapsed="false">
      <c r="A513" s="0" t="n">
        <v>-280</v>
      </c>
    </row>
    <row r="514" customFormat="false" ht="15" hidden="false" customHeight="false" outlineLevel="0" collapsed="false">
      <c r="A514" s="0" t="n">
        <v>12</v>
      </c>
    </row>
    <row r="515" customFormat="false" ht="15" hidden="false" customHeight="false" outlineLevel="0" collapsed="false">
      <c r="A515" s="0" t="n">
        <v>500</v>
      </c>
    </row>
    <row r="516" customFormat="false" ht="15" hidden="false" customHeight="false" outlineLevel="0" collapsed="false">
      <c r="A516" s="0" t="n">
        <v>-37</v>
      </c>
    </row>
    <row r="517" customFormat="false" ht="15" hidden="false" customHeight="false" outlineLevel="0" collapsed="false">
      <c r="A517" s="0" t="n">
        <v>310</v>
      </c>
    </row>
    <row r="518" customFormat="false" ht="15" hidden="false" customHeight="false" outlineLevel="0" collapsed="false">
      <c r="A518" s="0" t="n">
        <v>-444</v>
      </c>
    </row>
    <row r="519" customFormat="false" ht="15" hidden="false" customHeight="false" outlineLevel="0" collapsed="false">
      <c r="A519" s="0" t="n">
        <v>-58</v>
      </c>
    </row>
    <row r="520" customFormat="false" ht="15" hidden="false" customHeight="false" outlineLevel="0" collapsed="false">
      <c r="A520" s="0" t="n">
        <v>-710</v>
      </c>
    </row>
    <row r="522" customFormat="false" ht="15" hidden="false" customHeight="false" outlineLevel="0" collapsed="false">
      <c r="A522" s="0" t="n">
        <v>-15</v>
      </c>
      <c r="B522" s="0" t="n">
        <v>55</v>
      </c>
      <c r="C522" s="0" t="n">
        <v>28</v>
      </c>
      <c r="D522" s="0" t="n">
        <v>12</v>
      </c>
      <c r="E522" s="0" t="n">
        <v>-42</v>
      </c>
      <c r="F522" s="0" t="n">
        <v>-42</v>
      </c>
      <c r="G522" s="0" t="n">
        <v>-54</v>
      </c>
      <c r="H522" s="0" t="n">
        <v>45</v>
      </c>
    </row>
    <row r="523" customFormat="false" ht="15" hidden="false" customHeight="false" outlineLevel="0" collapsed="false">
      <c r="A523" s="0" t="n">
        <v>12</v>
      </c>
      <c r="B523" s="0" t="n">
        <v>114</v>
      </c>
      <c r="C523" s="0" t="n">
        <v>-66</v>
      </c>
      <c r="D523" s="0" t="n">
        <v>4</v>
      </c>
      <c r="E523" s="0" t="n">
        <v>-83</v>
      </c>
      <c r="F523" s="0" t="n">
        <v>-94</v>
      </c>
      <c r="G523" s="0" t="n">
        <v>-4</v>
      </c>
      <c r="H523" s="0" t="n">
        <v>-39</v>
      </c>
    </row>
    <row r="524" customFormat="false" ht="15" hidden="false" customHeight="false" outlineLevel="0" collapsed="false">
      <c r="A524" s="0" t="n">
        <v>-24</v>
      </c>
      <c r="B524" s="0" t="n">
        <v>-354</v>
      </c>
      <c r="C524" s="0" t="n">
        <v>-32</v>
      </c>
      <c r="D524" s="0" t="n">
        <v>-217</v>
      </c>
      <c r="E524" s="0" t="n">
        <v>-76</v>
      </c>
      <c r="F524" s="0" t="n">
        <v>194</v>
      </c>
      <c r="G524" s="0" t="n">
        <v>193</v>
      </c>
      <c r="H524" s="0" t="n">
        <v>-11</v>
      </c>
    </row>
    <row r="525" customFormat="false" ht="15" hidden="false" customHeight="false" outlineLevel="0" collapsed="false">
      <c r="A525" s="0" t="n">
        <v>-5</v>
      </c>
      <c r="B525" s="0" t="n">
        <v>304</v>
      </c>
      <c r="C525" s="0" t="n">
        <v>-41</v>
      </c>
      <c r="D525" s="0" t="n">
        <v>5</v>
      </c>
      <c r="E525" s="0" t="n">
        <v>-69</v>
      </c>
      <c r="F525" s="0" t="n">
        <v>-347</v>
      </c>
      <c r="G525" s="0" t="n">
        <v>-103</v>
      </c>
      <c r="H525" s="0" t="n">
        <v>-40</v>
      </c>
    </row>
    <row r="526" customFormat="false" ht="15" hidden="false" customHeight="false" outlineLevel="0" collapsed="false">
      <c r="A526" s="0" t="n">
        <v>-53</v>
      </c>
      <c r="B526" s="0" t="n">
        <v>-332</v>
      </c>
      <c r="C526" s="0" t="n">
        <v>32</v>
      </c>
      <c r="D526" s="0" t="n">
        <v>-120</v>
      </c>
      <c r="E526" s="0" t="n">
        <v>-77</v>
      </c>
      <c r="F526" s="0" t="n">
        <v>81</v>
      </c>
      <c r="G526" s="0" t="n">
        <v>272</v>
      </c>
      <c r="H526" s="0" t="n">
        <v>-7</v>
      </c>
    </row>
    <row r="527" customFormat="false" ht="15" hidden="false" customHeight="false" outlineLevel="0" collapsed="false">
      <c r="A527" s="0" t="n">
        <v>-46</v>
      </c>
      <c r="B527" s="0" t="n">
        <v>-311</v>
      </c>
      <c r="C527" s="0" t="n">
        <v>-60</v>
      </c>
      <c r="D527" s="0" t="n">
        <v>-103</v>
      </c>
      <c r="E527" s="0" t="n">
        <v>-72</v>
      </c>
      <c r="F527" s="0" t="n">
        <v>322</v>
      </c>
      <c r="G527" s="0" t="n">
        <v>102</v>
      </c>
      <c r="H527" s="0" t="n">
        <v>8</v>
      </c>
    </row>
    <row r="528" customFormat="false" ht="15" hidden="false" customHeight="false" outlineLevel="0" collapsed="false">
      <c r="A528" s="0" t="n">
        <v>6</v>
      </c>
      <c r="B528" s="0" t="n">
        <v>-266</v>
      </c>
      <c r="C528" s="0" t="n">
        <v>33</v>
      </c>
      <c r="D528" s="0" t="n">
        <v>-116</v>
      </c>
      <c r="E528" s="0" t="n">
        <v>-80</v>
      </c>
      <c r="F528" s="0" t="n">
        <v>352</v>
      </c>
      <c r="G528" s="0" t="n">
        <v>201</v>
      </c>
      <c r="H528" s="0" t="n">
        <v>57</v>
      </c>
    </row>
    <row r="529" customFormat="false" ht="15" hidden="false" customHeight="false" outlineLevel="0" collapsed="false">
      <c r="A529" s="0" t="n">
        <v>-50</v>
      </c>
      <c r="B529" s="0" t="n">
        <v>-271</v>
      </c>
      <c r="C529" s="0" t="n">
        <v>-58</v>
      </c>
      <c r="D529" s="0" t="n">
        <v>-163</v>
      </c>
      <c r="E529" s="0" t="n">
        <v>-65</v>
      </c>
      <c r="F529" s="0" t="n">
        <v>127</v>
      </c>
      <c r="G529" s="0" t="n">
        <v>279</v>
      </c>
      <c r="H529" s="0" t="n">
        <v>-18</v>
      </c>
    </row>
    <row r="530" customFormat="false" ht="15" hidden="false" customHeight="false" outlineLevel="0" collapsed="false">
      <c r="A530" s="0" t="n">
        <v>-27</v>
      </c>
    </row>
    <row r="531" customFormat="false" ht="15" hidden="false" customHeight="false" outlineLevel="0" collapsed="false">
      <c r="A531" s="0" t="n">
        <v>-34</v>
      </c>
    </row>
    <row r="532" customFormat="false" ht="15" hidden="false" customHeight="false" outlineLevel="0" collapsed="false">
      <c r="A532" s="0" t="n">
        <v>-72</v>
      </c>
    </row>
    <row r="533" customFormat="false" ht="15" hidden="false" customHeight="false" outlineLevel="0" collapsed="false">
      <c r="A533" s="0" t="n">
        <v>-108</v>
      </c>
    </row>
    <row r="534" customFormat="false" ht="15" hidden="false" customHeight="false" outlineLevel="0" collapsed="false">
      <c r="A534" s="0" t="n">
        <v>-194</v>
      </c>
    </row>
    <row r="535" customFormat="false" ht="15" hidden="false" customHeight="false" outlineLevel="0" collapsed="false">
      <c r="A535" s="0" t="n">
        <v>143</v>
      </c>
    </row>
    <row r="536" customFormat="false" ht="15" hidden="false" customHeight="false" outlineLevel="0" collapsed="false">
      <c r="A536" s="0" t="n">
        <v>180</v>
      </c>
    </row>
    <row r="537" customFormat="false" ht="15" hidden="false" customHeight="false" outlineLevel="0" collapsed="false">
      <c r="A537" s="0" t="n">
        <v>-31</v>
      </c>
    </row>
    <row r="538" customFormat="false" ht="15" hidden="false" customHeight="false" outlineLevel="0" collapsed="false">
      <c r="A538" s="0" t="n">
        <v>-81</v>
      </c>
    </row>
    <row r="539" customFormat="false" ht="15" hidden="false" customHeight="false" outlineLevel="0" collapsed="false">
      <c r="A539" s="0" t="n">
        <v>380</v>
      </c>
    </row>
    <row r="540" customFormat="false" ht="15" hidden="false" customHeight="false" outlineLevel="0" collapsed="false">
      <c r="A540" s="0" t="n">
        <v>20</v>
      </c>
    </row>
    <row r="541" customFormat="false" ht="15" hidden="false" customHeight="false" outlineLevel="0" collapsed="false">
      <c r="A541" s="0" t="n">
        <v>-55</v>
      </c>
    </row>
    <row r="542" customFormat="false" ht="15" hidden="false" customHeight="false" outlineLevel="0" collapsed="false">
      <c r="A542" s="0" t="n">
        <v>-34</v>
      </c>
    </row>
    <row r="543" customFormat="false" ht="15" hidden="false" customHeight="false" outlineLevel="0" collapsed="false">
      <c r="A543" s="0" t="n">
        <v>-294</v>
      </c>
    </row>
    <row r="544" customFormat="false" ht="15" hidden="false" customHeight="false" outlineLevel="0" collapsed="false">
      <c r="A544" s="0" t="n">
        <v>-419</v>
      </c>
    </row>
    <row r="545" customFormat="false" ht="15" hidden="false" customHeight="false" outlineLevel="0" collapsed="false">
      <c r="A545" s="0" t="n">
        <v>-63</v>
      </c>
    </row>
    <row r="546" customFormat="false" ht="15" hidden="false" customHeight="false" outlineLevel="0" collapsed="false">
      <c r="A546" s="0" t="n">
        <v>-104</v>
      </c>
    </row>
    <row r="548" customFormat="false" ht="15" hidden="false" customHeight="false" outlineLevel="0" collapsed="false">
      <c r="A548" s="0" t="n">
        <v>-15</v>
      </c>
      <c r="B548" s="0" t="n">
        <v>55</v>
      </c>
      <c r="C548" s="0" t="n">
        <v>28</v>
      </c>
      <c r="D548" s="0" t="n">
        <v>12</v>
      </c>
      <c r="E548" s="0" t="n">
        <v>-42</v>
      </c>
      <c r="F548" s="0" t="n">
        <v>-42</v>
      </c>
      <c r="G548" s="0" t="n">
        <v>-54</v>
      </c>
      <c r="H548" s="0" t="n">
        <v>45</v>
      </c>
    </row>
    <row r="549" customFormat="false" ht="15" hidden="false" customHeight="false" outlineLevel="0" collapsed="false">
      <c r="A549" s="0" t="n">
        <v>12</v>
      </c>
      <c r="B549" s="0" t="n">
        <v>64</v>
      </c>
      <c r="C549" s="0" t="n">
        <v>-67</v>
      </c>
      <c r="D549" s="0" t="n">
        <v>24</v>
      </c>
      <c r="E549" s="0" t="n">
        <v>-105</v>
      </c>
      <c r="F549" s="0" t="n">
        <v>-46</v>
      </c>
      <c r="G549" s="0" t="n">
        <v>88</v>
      </c>
      <c r="H549" s="0" t="n">
        <v>-39</v>
      </c>
    </row>
    <row r="550" customFormat="false" ht="15" hidden="false" customHeight="false" outlineLevel="0" collapsed="false">
      <c r="A550" s="0" t="n">
        <v>-24</v>
      </c>
      <c r="B550" s="0" t="n">
        <v>-306</v>
      </c>
      <c r="C550" s="0" t="n">
        <v>-38</v>
      </c>
      <c r="D550" s="0" t="n">
        <v>-288</v>
      </c>
      <c r="E550" s="0" t="n">
        <v>-92</v>
      </c>
      <c r="F550" s="0" t="n">
        <v>155</v>
      </c>
      <c r="G550" s="0" t="n">
        <v>177</v>
      </c>
      <c r="H550" s="0" t="n">
        <v>-10</v>
      </c>
    </row>
    <row r="551" customFormat="false" ht="15" hidden="false" customHeight="false" outlineLevel="0" collapsed="false">
      <c r="A551" s="0" t="n">
        <v>-5</v>
      </c>
      <c r="B551" s="0" t="n">
        <v>297</v>
      </c>
      <c r="C551" s="0" t="n">
        <v>-41</v>
      </c>
      <c r="D551" s="0" t="n">
        <v>99</v>
      </c>
      <c r="E551" s="0" t="n">
        <v>-84</v>
      </c>
      <c r="F551" s="0" t="n">
        <v>-322</v>
      </c>
      <c r="G551" s="0" t="n">
        <v>-98</v>
      </c>
      <c r="H551" s="0" t="n">
        <v>-40</v>
      </c>
    </row>
    <row r="552" customFormat="false" ht="15" hidden="false" customHeight="false" outlineLevel="0" collapsed="false">
      <c r="A552" s="0" t="n">
        <v>-53</v>
      </c>
      <c r="B552" s="0" t="n">
        <v>-263</v>
      </c>
      <c r="C552" s="0" t="n">
        <v>26</v>
      </c>
      <c r="D552" s="0" t="n">
        <v>-179</v>
      </c>
      <c r="E552" s="0" t="n">
        <v>-87</v>
      </c>
      <c r="F552" s="0" t="n">
        <v>37</v>
      </c>
      <c r="G552" s="0" t="n">
        <v>198</v>
      </c>
      <c r="H552" s="0" t="n">
        <v>-7</v>
      </c>
    </row>
    <row r="553" customFormat="false" ht="15" hidden="false" customHeight="false" outlineLevel="0" collapsed="false">
      <c r="A553" s="0" t="n">
        <v>-46</v>
      </c>
      <c r="B553" s="0" t="n">
        <v>274</v>
      </c>
      <c r="C553" s="0" t="n">
        <v>-62</v>
      </c>
      <c r="D553" s="0" t="n">
        <v>134</v>
      </c>
      <c r="E553" s="0" t="n">
        <v>-77</v>
      </c>
      <c r="F553" s="0" t="n">
        <v>6</v>
      </c>
      <c r="G553" s="0" t="n">
        <v>-151</v>
      </c>
      <c r="H553" s="0" t="n">
        <v>9</v>
      </c>
    </row>
    <row r="554" customFormat="false" ht="15" hidden="false" customHeight="false" outlineLevel="0" collapsed="false">
      <c r="A554" s="0" t="n">
        <v>6</v>
      </c>
      <c r="B554" s="0" t="n">
        <v>-225</v>
      </c>
      <c r="C554" s="0" t="n">
        <v>28</v>
      </c>
      <c r="D554" s="0" t="n">
        <v>-172</v>
      </c>
      <c r="E554" s="0" t="n">
        <v>-103</v>
      </c>
      <c r="F554" s="0" t="n">
        <v>299</v>
      </c>
      <c r="G554" s="0" t="n">
        <v>168</v>
      </c>
      <c r="H554" s="0" t="n">
        <v>58</v>
      </c>
    </row>
    <row r="555" customFormat="false" ht="15" hidden="false" customHeight="false" outlineLevel="0" collapsed="false">
      <c r="A555" s="0" t="n">
        <v>-50</v>
      </c>
      <c r="B555" s="0" t="n">
        <v>-220</v>
      </c>
      <c r="C555" s="0" t="n">
        <v>-60</v>
      </c>
      <c r="D555" s="0" t="n">
        <v>-220</v>
      </c>
      <c r="E555" s="0" t="n">
        <v>-75</v>
      </c>
      <c r="F555" s="0" t="n">
        <v>98</v>
      </c>
      <c r="G555" s="0" t="n">
        <v>216</v>
      </c>
      <c r="H555" s="0" t="n">
        <v>-18</v>
      </c>
    </row>
    <row r="556" customFormat="false" ht="15" hidden="false" customHeight="false" outlineLevel="0" collapsed="false">
      <c r="A556" s="0" t="n">
        <v>-27</v>
      </c>
    </row>
    <row r="557" customFormat="false" ht="15" hidden="false" customHeight="false" outlineLevel="0" collapsed="false">
      <c r="A557" s="0" t="n">
        <v>-84</v>
      </c>
    </row>
    <row r="558" customFormat="false" ht="15" hidden="false" customHeight="false" outlineLevel="0" collapsed="false">
      <c r="A558" s="0" t="n">
        <v>-79</v>
      </c>
    </row>
    <row r="559" customFormat="false" ht="15" hidden="false" customHeight="false" outlineLevel="0" collapsed="false">
      <c r="A559" s="0" t="n">
        <v>-115</v>
      </c>
    </row>
    <row r="560" customFormat="false" ht="15" hidden="false" customHeight="false" outlineLevel="0" collapsed="false">
      <c r="A560" s="0" t="n">
        <v>-218</v>
      </c>
    </row>
    <row r="561" customFormat="false" ht="15" hidden="false" customHeight="false" outlineLevel="0" collapsed="false">
      <c r="A561" s="0" t="n">
        <v>176</v>
      </c>
    </row>
    <row r="562" customFormat="false" ht="15" hidden="false" customHeight="false" outlineLevel="0" collapsed="false">
      <c r="A562" s="0" t="n">
        <v>266</v>
      </c>
    </row>
    <row r="563" customFormat="false" ht="15" hidden="false" customHeight="false" outlineLevel="0" collapsed="false">
      <c r="A563" s="0" t="n">
        <v>-30</v>
      </c>
    </row>
    <row r="564" customFormat="false" ht="15" hidden="false" customHeight="false" outlineLevel="0" collapsed="false">
      <c r="A564" s="0" t="n">
        <v>-81</v>
      </c>
    </row>
    <row r="565" customFormat="false" ht="15" hidden="false" customHeight="false" outlineLevel="0" collapsed="false">
      <c r="A565" s="0" t="n">
        <v>308</v>
      </c>
    </row>
    <row r="566" customFormat="false" ht="15" hidden="false" customHeight="false" outlineLevel="0" collapsed="false">
      <c r="A566" s="0" t="n">
        <v>18</v>
      </c>
    </row>
    <row r="567" customFormat="false" ht="15" hidden="false" customHeight="false" outlineLevel="0" collapsed="false">
      <c r="A567" s="0" t="n">
        <v>116</v>
      </c>
    </row>
    <row r="568" customFormat="false" ht="15" hidden="false" customHeight="false" outlineLevel="0" collapsed="false">
      <c r="A568" s="0" t="n">
        <v>-46</v>
      </c>
    </row>
    <row r="569" customFormat="false" ht="15" hidden="false" customHeight="false" outlineLevel="0" collapsed="false">
      <c r="A569" s="0" t="n">
        <v>-223</v>
      </c>
    </row>
    <row r="570" customFormat="false" ht="15" hidden="false" customHeight="false" outlineLevel="0" collapsed="false">
      <c r="A570" s="0" t="n">
        <v>-481</v>
      </c>
    </row>
    <row r="571" customFormat="false" ht="15" hidden="false" customHeight="false" outlineLevel="0" collapsed="false">
      <c r="A571" s="0" t="n">
        <v>-63</v>
      </c>
    </row>
    <row r="572" customFormat="false" ht="15" hidden="false" customHeight="false" outlineLevel="0" collapsed="false">
      <c r="A572" s="0" t="n">
        <v>-316</v>
      </c>
    </row>
    <row r="574" customFormat="false" ht="15" hidden="false" customHeight="false" outlineLevel="0" collapsed="false">
      <c r="A574" s="0" t="n">
        <v>-15</v>
      </c>
      <c r="B574" s="0" t="n">
        <v>55</v>
      </c>
      <c r="C574" s="0" t="n">
        <v>28</v>
      </c>
      <c r="D574" s="0" t="n">
        <v>12</v>
      </c>
      <c r="E574" s="0" t="n">
        <v>-42</v>
      </c>
      <c r="F574" s="0" t="n">
        <v>-42</v>
      </c>
      <c r="G574" s="0" t="n">
        <v>-54</v>
      </c>
      <c r="H574" s="0" t="n">
        <v>45</v>
      </c>
    </row>
    <row r="575" customFormat="false" ht="15" hidden="false" customHeight="false" outlineLevel="0" collapsed="false">
      <c r="A575" s="0" t="n">
        <v>12</v>
      </c>
      <c r="B575" s="0" t="n">
        <v>128</v>
      </c>
      <c r="C575" s="0" t="n">
        <v>-79</v>
      </c>
      <c r="D575" s="0" t="n">
        <v>-158</v>
      </c>
      <c r="E575" s="0" t="n">
        <v>-291</v>
      </c>
      <c r="F575" s="0" t="n">
        <v>79</v>
      </c>
      <c r="G575" s="0" t="n">
        <v>-181</v>
      </c>
      <c r="H575" s="0" t="n">
        <v>-39</v>
      </c>
    </row>
    <row r="576" customFormat="false" ht="15" hidden="false" customHeight="false" outlineLevel="0" collapsed="false">
      <c r="A576" s="0" t="n">
        <v>-24</v>
      </c>
      <c r="B576" s="0" t="n">
        <v>-704</v>
      </c>
      <c r="C576" s="0" t="n">
        <v>-70</v>
      </c>
      <c r="D576" s="0" t="n">
        <v>-753</v>
      </c>
      <c r="E576" s="0" t="n">
        <v>-228</v>
      </c>
      <c r="F576" s="0" t="n">
        <v>485</v>
      </c>
      <c r="G576" s="0" t="n">
        <v>253</v>
      </c>
      <c r="H576" s="0" t="n">
        <v>0</v>
      </c>
    </row>
    <row r="577" customFormat="false" ht="15" hidden="false" customHeight="false" outlineLevel="0" collapsed="false">
      <c r="A577" s="0" t="n">
        <v>-5</v>
      </c>
      <c r="B577" s="0" t="n">
        <v>282</v>
      </c>
      <c r="C577" s="0" t="n">
        <v>-47</v>
      </c>
      <c r="D577" s="0" t="n">
        <v>134</v>
      </c>
      <c r="E577" s="0" t="n">
        <v>-205</v>
      </c>
      <c r="F577" s="0" t="n">
        <v>-315</v>
      </c>
      <c r="G577" s="0" t="n">
        <v>-160</v>
      </c>
      <c r="H577" s="0" t="n">
        <v>-40</v>
      </c>
    </row>
    <row r="578" customFormat="false" ht="15" hidden="false" customHeight="false" outlineLevel="0" collapsed="false">
      <c r="A578" s="0" t="n">
        <v>-53</v>
      </c>
      <c r="B578" s="0" t="n">
        <v>225</v>
      </c>
      <c r="C578" s="0" t="n">
        <v>-9</v>
      </c>
      <c r="D578" s="0" t="n">
        <v>140</v>
      </c>
      <c r="E578" s="0" t="n">
        <v>-173</v>
      </c>
      <c r="F578" s="0" t="n">
        <v>-283</v>
      </c>
      <c r="G578" s="0" t="n">
        <v>-119</v>
      </c>
      <c r="H578" s="0" t="n">
        <v>-7</v>
      </c>
    </row>
    <row r="579" customFormat="false" ht="15" hidden="false" customHeight="false" outlineLevel="0" collapsed="false">
      <c r="A579" s="0" t="n">
        <v>-46</v>
      </c>
      <c r="B579" s="0" t="n">
        <v>359</v>
      </c>
      <c r="C579" s="0" t="n">
        <v>-65</v>
      </c>
      <c r="D579" s="0" t="n">
        <v>245</v>
      </c>
      <c r="E579" s="0" t="n">
        <v>-149</v>
      </c>
      <c r="F579" s="0" t="n">
        <v>52</v>
      </c>
      <c r="G579" s="0" t="n">
        <v>-260</v>
      </c>
      <c r="H579" s="0" t="n">
        <v>17</v>
      </c>
    </row>
    <row r="580" customFormat="false" ht="15" hidden="false" customHeight="false" outlineLevel="0" collapsed="false">
      <c r="A580" s="0" t="n">
        <v>6</v>
      </c>
      <c r="B580" s="0" t="n">
        <v>442</v>
      </c>
      <c r="C580" s="0" t="n">
        <v>-7</v>
      </c>
      <c r="D580" s="0" t="n">
        <v>256</v>
      </c>
      <c r="E580" s="0" t="n">
        <v>-304</v>
      </c>
      <c r="F580" s="0" t="n">
        <v>159</v>
      </c>
      <c r="G580" s="0" t="n">
        <v>-172</v>
      </c>
      <c r="H580" s="0" t="n">
        <v>68</v>
      </c>
    </row>
    <row r="581" customFormat="false" ht="15" hidden="false" customHeight="false" outlineLevel="0" collapsed="false">
      <c r="A581" s="0" t="n">
        <v>-50</v>
      </c>
      <c r="B581" s="0" t="n">
        <v>448</v>
      </c>
      <c r="C581" s="0" t="n">
        <v>-63</v>
      </c>
      <c r="D581" s="0" t="n">
        <v>197</v>
      </c>
      <c r="E581" s="0" t="n">
        <v>-158</v>
      </c>
      <c r="F581" s="0" t="n">
        <v>-206</v>
      </c>
      <c r="G581" s="0" t="n">
        <v>-103</v>
      </c>
      <c r="H581" s="0" t="n">
        <v>-17</v>
      </c>
    </row>
    <row r="582" customFormat="false" ht="15" hidden="false" customHeight="false" outlineLevel="0" collapsed="false">
      <c r="A582" s="0" t="n">
        <v>-27</v>
      </c>
    </row>
    <row r="583" customFormat="false" ht="15" hidden="false" customHeight="false" outlineLevel="0" collapsed="false">
      <c r="A583" s="0" t="n">
        <v>-211</v>
      </c>
    </row>
    <row r="584" customFormat="false" ht="15" hidden="false" customHeight="false" outlineLevel="0" collapsed="false">
      <c r="A584" s="0" t="n">
        <v>-117</v>
      </c>
    </row>
    <row r="585" customFormat="false" ht="15" hidden="false" customHeight="false" outlineLevel="0" collapsed="false">
      <c r="A585" s="0" t="n">
        <v>-497</v>
      </c>
    </row>
    <row r="586" customFormat="false" ht="15" hidden="false" customHeight="false" outlineLevel="0" collapsed="false">
      <c r="A586" s="0" t="n">
        <v>-434</v>
      </c>
    </row>
    <row r="587" customFormat="false" ht="15" hidden="false" customHeight="false" outlineLevel="0" collapsed="false">
      <c r="A587" s="0" t="n">
        <v>494</v>
      </c>
    </row>
    <row r="588" customFormat="false" ht="15" hidden="false" customHeight="false" outlineLevel="0" collapsed="false">
      <c r="A588" s="0" t="n">
        <v>68</v>
      </c>
    </row>
    <row r="589" customFormat="false" ht="15" hidden="false" customHeight="false" outlineLevel="0" collapsed="false">
      <c r="A589" s="0" t="n">
        <v>-20</v>
      </c>
    </row>
    <row r="590" customFormat="false" ht="15" hidden="false" customHeight="false" outlineLevel="0" collapsed="false">
      <c r="A590" s="0" t="n">
        <v>-81</v>
      </c>
    </row>
    <row r="591" customFormat="false" ht="15" hidden="false" customHeight="false" outlineLevel="0" collapsed="false">
      <c r="A591" s="0" t="n">
        <v>-14</v>
      </c>
    </row>
    <row r="592" customFormat="false" ht="15" hidden="false" customHeight="false" outlineLevel="0" collapsed="false">
      <c r="A592" s="0" t="n">
        <v>-1</v>
      </c>
    </row>
    <row r="593" customFormat="false" ht="15" hidden="false" customHeight="false" outlineLevel="0" collapsed="false">
      <c r="A593" s="0" t="n">
        <v>779</v>
      </c>
    </row>
    <row r="594" customFormat="false" ht="15" hidden="false" customHeight="false" outlineLevel="0" collapsed="false">
      <c r="A594" s="0" t="n">
        <v>-172</v>
      </c>
    </row>
    <row r="595" customFormat="false" ht="15" hidden="false" customHeight="false" outlineLevel="0" collapsed="false">
      <c r="A595" s="0" t="n">
        <v>-344</v>
      </c>
    </row>
    <row r="596" customFormat="false" ht="15" hidden="false" customHeight="false" outlineLevel="0" collapsed="false">
      <c r="A596" s="0" t="n">
        <v>261</v>
      </c>
    </row>
    <row r="597" customFormat="false" ht="15" hidden="false" customHeight="false" outlineLevel="0" collapsed="false">
      <c r="A597" s="0" t="n">
        <v>-63</v>
      </c>
    </row>
    <row r="598" customFormat="false" ht="15" hidden="false" customHeight="false" outlineLevel="0" collapsed="false">
      <c r="A598" s="0" t="n">
        <v>-1045</v>
      </c>
    </row>
    <row r="600" customFormat="false" ht="15" hidden="false" customHeight="false" outlineLevel="0" collapsed="false">
      <c r="A600" s="0" t="n">
        <v>-15</v>
      </c>
      <c r="B600" s="0" t="n">
        <v>55</v>
      </c>
      <c r="C600" s="0" t="n">
        <v>28</v>
      </c>
      <c r="D600" s="0" t="n">
        <v>12</v>
      </c>
      <c r="E600" s="0" t="n">
        <v>-42</v>
      </c>
      <c r="F600" s="0" t="n">
        <v>-42</v>
      </c>
      <c r="G600" s="0" t="n">
        <v>-54</v>
      </c>
      <c r="H600" s="0" t="n">
        <v>45</v>
      </c>
    </row>
    <row r="601" customFormat="false" ht="15" hidden="false" customHeight="false" outlineLevel="0" collapsed="false">
      <c r="A601" s="0" t="n">
        <v>12</v>
      </c>
      <c r="B601" s="0" t="n">
        <v>356</v>
      </c>
      <c r="C601" s="0" t="n">
        <v>-71</v>
      </c>
      <c r="D601" s="0" t="n">
        <v>61</v>
      </c>
      <c r="E601" s="0" t="n">
        <v>-159</v>
      </c>
      <c r="F601" s="0" t="n">
        <v>-8</v>
      </c>
      <c r="G601" s="0" t="n">
        <v>63</v>
      </c>
      <c r="H601" s="0" t="n">
        <v>-39</v>
      </c>
    </row>
    <row r="602" customFormat="false" ht="15" hidden="false" customHeight="false" outlineLevel="0" collapsed="false">
      <c r="A602" s="0" t="n">
        <v>-24</v>
      </c>
      <c r="B602" s="0" t="n">
        <v>401</v>
      </c>
      <c r="C602" s="0" t="n">
        <v>-51</v>
      </c>
      <c r="D602" s="0" t="n">
        <v>21</v>
      </c>
      <c r="E602" s="0" t="n">
        <v>-128</v>
      </c>
      <c r="F602" s="0" t="n">
        <v>-156</v>
      </c>
      <c r="G602" s="0" t="n">
        <v>63</v>
      </c>
      <c r="H602" s="0" t="n">
        <v>-6</v>
      </c>
    </row>
    <row r="603" customFormat="false" ht="15" hidden="false" customHeight="false" outlineLevel="0" collapsed="false">
      <c r="A603" s="0" t="n">
        <v>-5</v>
      </c>
      <c r="B603" s="0" t="n">
        <v>-452</v>
      </c>
      <c r="C603" s="0" t="n">
        <v>-45</v>
      </c>
      <c r="D603" s="0" t="n">
        <v>-312</v>
      </c>
      <c r="E603" s="0" t="n">
        <v>-119</v>
      </c>
      <c r="F603" s="0" t="n">
        <v>150</v>
      </c>
      <c r="G603" s="0" t="n">
        <v>334</v>
      </c>
      <c r="H603" s="0" t="n">
        <v>-40</v>
      </c>
    </row>
    <row r="604" customFormat="false" ht="15" hidden="false" customHeight="false" outlineLevel="0" collapsed="false">
      <c r="A604" s="0" t="n">
        <v>-53</v>
      </c>
      <c r="B604" s="0" t="n">
        <v>348</v>
      </c>
      <c r="C604" s="0" t="n">
        <v>11</v>
      </c>
      <c r="D604" s="0" t="n">
        <v>108</v>
      </c>
      <c r="E604" s="0" t="n">
        <v>-100</v>
      </c>
      <c r="F604" s="0" t="n">
        <v>-302</v>
      </c>
      <c r="G604" s="0" t="n">
        <v>164</v>
      </c>
      <c r="H604" s="0" t="n">
        <v>-7</v>
      </c>
    </row>
    <row r="605" customFormat="false" ht="15" hidden="false" customHeight="false" outlineLevel="0" collapsed="false">
      <c r="A605" s="0" t="n">
        <v>-46</v>
      </c>
      <c r="B605" s="0" t="n">
        <v>396</v>
      </c>
      <c r="C605" s="0" t="n">
        <v>-63</v>
      </c>
      <c r="D605" s="0" t="n">
        <v>115</v>
      </c>
      <c r="E605" s="0" t="n">
        <v>-91</v>
      </c>
      <c r="F605" s="0" t="n">
        <v>15</v>
      </c>
      <c r="G605" s="0" t="n">
        <v>107</v>
      </c>
      <c r="H605" s="0" t="n">
        <v>13</v>
      </c>
    </row>
    <row r="606" customFormat="false" ht="15" hidden="false" customHeight="false" outlineLevel="0" collapsed="false">
      <c r="A606" s="0" t="n">
        <v>6</v>
      </c>
      <c r="B606" s="0" t="n">
        <v>-325</v>
      </c>
      <c r="C606" s="0" t="n">
        <v>14</v>
      </c>
      <c r="D606" s="0" t="n">
        <v>-263</v>
      </c>
      <c r="E606" s="0" t="n">
        <v>-160</v>
      </c>
      <c r="F606" s="0" t="n">
        <v>536</v>
      </c>
      <c r="G606" s="0" t="n">
        <v>297</v>
      </c>
      <c r="H606" s="0" t="n">
        <v>62</v>
      </c>
    </row>
    <row r="607" customFormat="false" ht="15" hidden="false" customHeight="false" outlineLevel="0" collapsed="false">
      <c r="A607" s="0" t="n">
        <v>-50</v>
      </c>
      <c r="B607" s="0" t="n">
        <v>-317</v>
      </c>
      <c r="C607" s="0" t="n">
        <v>-61</v>
      </c>
      <c r="D607" s="0" t="n">
        <v>-305</v>
      </c>
      <c r="E607" s="0" t="n">
        <v>-94</v>
      </c>
      <c r="F607" s="0" t="n">
        <v>245</v>
      </c>
      <c r="G607" s="0" t="n">
        <v>354</v>
      </c>
      <c r="H607" s="0" t="n">
        <v>-18</v>
      </c>
    </row>
    <row r="608" customFormat="false" ht="15" hidden="false" customHeight="false" outlineLevel="0" collapsed="false">
      <c r="A608" s="0" t="n">
        <v>-27</v>
      </c>
    </row>
    <row r="609" customFormat="false" ht="15" hidden="false" customHeight="false" outlineLevel="0" collapsed="false">
      <c r="A609" s="0" t="n">
        <v>-33</v>
      </c>
    </row>
    <row r="610" customFormat="false" ht="15" hidden="false" customHeight="false" outlineLevel="0" collapsed="false">
      <c r="A610" s="0" t="n">
        <v>-94</v>
      </c>
    </row>
    <row r="611" customFormat="false" ht="15" hidden="false" customHeight="false" outlineLevel="0" collapsed="false">
      <c r="A611" s="0" t="n">
        <v>-200</v>
      </c>
    </row>
    <row r="612" customFormat="false" ht="15" hidden="false" customHeight="false" outlineLevel="0" collapsed="false">
      <c r="A612" s="0" t="n">
        <v>-277</v>
      </c>
    </row>
    <row r="613" customFormat="false" ht="15" hidden="false" customHeight="false" outlineLevel="0" collapsed="false">
      <c r="A613" s="0" t="n">
        <v>335</v>
      </c>
    </row>
    <row r="614" customFormat="false" ht="15" hidden="false" customHeight="false" outlineLevel="0" collapsed="false">
      <c r="A614" s="0" t="n">
        <v>518</v>
      </c>
    </row>
    <row r="615" customFormat="false" ht="15" hidden="false" customHeight="false" outlineLevel="0" collapsed="false">
      <c r="A615" s="0" t="n">
        <v>-26</v>
      </c>
    </row>
    <row r="616" customFormat="false" ht="15" hidden="false" customHeight="false" outlineLevel="0" collapsed="false">
      <c r="A616" s="0" t="n">
        <v>-81</v>
      </c>
    </row>
    <row r="617" customFormat="false" ht="15" hidden="false" customHeight="false" outlineLevel="0" collapsed="false">
      <c r="A617" s="0" t="n">
        <v>659</v>
      </c>
    </row>
    <row r="618" customFormat="false" ht="15" hidden="false" customHeight="false" outlineLevel="0" collapsed="false">
      <c r="A618" s="0" t="n">
        <v>9</v>
      </c>
    </row>
    <row r="619" customFormat="false" ht="15" hidden="false" customHeight="false" outlineLevel="0" collapsed="false">
      <c r="A619" s="0" t="n">
        <v>295</v>
      </c>
    </row>
    <row r="620" customFormat="false" ht="15" hidden="false" customHeight="false" outlineLevel="0" collapsed="false">
      <c r="A620" s="0" t="n">
        <v>-73</v>
      </c>
    </row>
    <row r="621" customFormat="false" ht="15" hidden="false" customHeight="false" outlineLevel="0" collapsed="false">
      <c r="A621" s="0" t="n">
        <v>-441</v>
      </c>
    </row>
    <row r="622" customFormat="false" ht="15" hidden="false" customHeight="false" outlineLevel="0" collapsed="false">
      <c r="A622" s="0" t="n">
        <v>-913</v>
      </c>
    </row>
    <row r="623" customFormat="false" ht="15" hidden="false" customHeight="false" outlineLevel="0" collapsed="false">
      <c r="A623" s="0" t="n">
        <v>-63</v>
      </c>
    </row>
    <row r="624" customFormat="false" ht="15" hidden="false" customHeight="false" outlineLevel="0" collapsed="false">
      <c r="A624" s="0" t="n">
        <v>-510</v>
      </c>
    </row>
    <row r="626" customFormat="false" ht="15" hidden="false" customHeight="false" outlineLevel="0" collapsed="false">
      <c r="A626" s="0" t="n">
        <v>-15</v>
      </c>
      <c r="B626" s="0" t="n">
        <v>55</v>
      </c>
      <c r="C626" s="0" t="n">
        <v>28</v>
      </c>
      <c r="D626" s="0" t="n">
        <v>12</v>
      </c>
      <c r="E626" s="0" t="n">
        <v>-42</v>
      </c>
      <c r="F626" s="0" t="n">
        <v>-42</v>
      </c>
      <c r="G626" s="0" t="n">
        <v>-54</v>
      </c>
      <c r="H626" s="0" t="n">
        <v>45</v>
      </c>
    </row>
    <row r="627" customFormat="false" ht="15" hidden="false" customHeight="false" outlineLevel="0" collapsed="false">
      <c r="A627" s="0" t="n">
        <v>12</v>
      </c>
      <c r="B627" s="0" t="n">
        <v>-298</v>
      </c>
      <c r="C627" s="0" t="n">
        <v>-65</v>
      </c>
      <c r="D627" s="0" t="n">
        <v>22</v>
      </c>
      <c r="E627" s="0" t="n">
        <v>-59</v>
      </c>
      <c r="F627" s="0" t="n">
        <v>216</v>
      </c>
      <c r="G627" s="0" t="n">
        <v>92</v>
      </c>
      <c r="H627" s="0" t="n">
        <v>-39</v>
      </c>
    </row>
    <row r="628" customFormat="false" ht="15" hidden="false" customHeight="false" outlineLevel="0" collapsed="false">
      <c r="A628" s="0" t="n">
        <v>-24</v>
      </c>
      <c r="B628" s="0" t="n">
        <v>231</v>
      </c>
      <c r="C628" s="0" t="n">
        <v>-28</v>
      </c>
      <c r="D628" s="0" t="n">
        <v>-161</v>
      </c>
      <c r="E628" s="0" t="n">
        <v>-59</v>
      </c>
      <c r="F628" s="0" t="n">
        <v>127</v>
      </c>
      <c r="G628" s="0" t="n">
        <v>-128</v>
      </c>
      <c r="H628" s="0" t="n">
        <v>-10</v>
      </c>
    </row>
    <row r="629" customFormat="false" ht="15" hidden="false" customHeight="false" outlineLevel="0" collapsed="false">
      <c r="A629" s="0" t="n">
        <v>-5</v>
      </c>
      <c r="B629" s="0" t="n">
        <v>356</v>
      </c>
      <c r="C629" s="0" t="n">
        <v>-41</v>
      </c>
      <c r="D629" s="0" t="n">
        <v>-129</v>
      </c>
      <c r="E629" s="0" t="n">
        <v>-54</v>
      </c>
      <c r="F629" s="0" t="n">
        <v>-56</v>
      </c>
      <c r="G629" s="0" t="n">
        <v>-110</v>
      </c>
      <c r="H629" s="0" t="n">
        <v>-40</v>
      </c>
    </row>
    <row r="630" customFormat="false" ht="15" hidden="false" customHeight="false" outlineLevel="0" collapsed="false">
      <c r="A630" s="0" t="n">
        <v>-53</v>
      </c>
      <c r="B630" s="0" t="n">
        <v>-285</v>
      </c>
      <c r="C630" s="0" t="n">
        <v>36</v>
      </c>
      <c r="D630" s="0" t="n">
        <v>20</v>
      </c>
      <c r="E630" s="0" t="n">
        <v>-66</v>
      </c>
      <c r="F630" s="0" t="n">
        <v>136</v>
      </c>
      <c r="G630" s="0" t="n">
        <v>162</v>
      </c>
      <c r="H630" s="0" t="n">
        <v>-7</v>
      </c>
    </row>
    <row r="631" customFormat="false" ht="15" hidden="false" customHeight="false" outlineLevel="0" collapsed="false">
      <c r="A631" s="0" t="n">
        <v>-46</v>
      </c>
      <c r="B631" s="0" t="n">
        <v>-232</v>
      </c>
      <c r="C631" s="0" t="n">
        <v>-59</v>
      </c>
      <c r="D631" s="0" t="n">
        <v>15</v>
      </c>
      <c r="E631" s="0" t="n">
        <v>-63</v>
      </c>
      <c r="F631" s="0" t="n">
        <v>243</v>
      </c>
      <c r="G631" s="0" t="n">
        <v>64</v>
      </c>
      <c r="H631" s="0" t="n">
        <v>8</v>
      </c>
    </row>
    <row r="632" customFormat="false" ht="15" hidden="false" customHeight="false" outlineLevel="0" collapsed="false">
      <c r="A632" s="0" t="n">
        <v>6</v>
      </c>
      <c r="B632" s="0" t="n">
        <v>-211</v>
      </c>
      <c r="C632" s="0" t="n">
        <v>37</v>
      </c>
      <c r="D632" s="0" t="n">
        <v>-14</v>
      </c>
      <c r="E632" s="0" t="n">
        <v>-53</v>
      </c>
      <c r="F632" s="0" t="n">
        <v>290</v>
      </c>
      <c r="G632" s="0" t="n">
        <v>120</v>
      </c>
      <c r="H632" s="0" t="n">
        <v>57</v>
      </c>
    </row>
    <row r="633" customFormat="false" ht="15" hidden="false" customHeight="false" outlineLevel="0" collapsed="false">
      <c r="A633" s="0" t="n">
        <v>-50</v>
      </c>
      <c r="B633" s="0" t="n">
        <v>-255</v>
      </c>
      <c r="C633" s="0" t="n">
        <v>-58</v>
      </c>
      <c r="D633" s="0" t="n">
        <v>-45</v>
      </c>
      <c r="E633" s="0" t="n">
        <v>-56</v>
      </c>
      <c r="F633" s="0" t="n">
        <v>177</v>
      </c>
      <c r="G633" s="0" t="n">
        <v>182</v>
      </c>
      <c r="H633" s="0" t="n">
        <v>-18</v>
      </c>
    </row>
    <row r="634" customFormat="false" ht="15" hidden="false" customHeight="false" outlineLevel="0" collapsed="false">
      <c r="A634" s="0" t="n">
        <v>-27</v>
      </c>
    </row>
    <row r="635" customFormat="false" ht="15" hidden="false" customHeight="false" outlineLevel="0" collapsed="false">
      <c r="A635" s="0" t="n">
        <v>92</v>
      </c>
    </row>
    <row r="636" customFormat="false" ht="15" hidden="false" customHeight="false" outlineLevel="0" collapsed="false">
      <c r="A636" s="0" t="n">
        <v>-67</v>
      </c>
    </row>
    <row r="637" customFormat="false" ht="15" hidden="false" customHeight="false" outlineLevel="0" collapsed="false">
      <c r="A637" s="0" t="n">
        <v>-130</v>
      </c>
    </row>
    <row r="638" customFormat="false" ht="15" hidden="false" customHeight="false" outlineLevel="0" collapsed="false">
      <c r="A638" s="0" t="n">
        <v>-166</v>
      </c>
    </row>
    <row r="639" customFormat="false" ht="15" hidden="false" customHeight="false" outlineLevel="0" collapsed="false">
      <c r="A639" s="0" t="n">
        <v>367</v>
      </c>
    </row>
    <row r="640" customFormat="false" ht="15" hidden="false" customHeight="false" outlineLevel="0" collapsed="false">
      <c r="A640" s="0" t="n">
        <v>9</v>
      </c>
    </row>
    <row r="641" customFormat="false" ht="15" hidden="false" customHeight="false" outlineLevel="0" collapsed="false">
      <c r="A641" s="0" t="n">
        <v>-31</v>
      </c>
    </row>
    <row r="642" customFormat="false" ht="15" hidden="false" customHeight="false" outlineLevel="0" collapsed="false">
      <c r="A642" s="0" t="n">
        <v>-81</v>
      </c>
    </row>
    <row r="643" customFormat="false" ht="15" hidden="false" customHeight="false" outlineLevel="0" collapsed="false">
      <c r="A643" s="0" t="n">
        <v>400</v>
      </c>
    </row>
    <row r="644" customFormat="false" ht="15" hidden="false" customHeight="false" outlineLevel="0" collapsed="false">
      <c r="A644" s="0" t="n">
        <v>22</v>
      </c>
    </row>
    <row r="645" customFormat="false" ht="15" hidden="false" customHeight="false" outlineLevel="0" collapsed="false">
      <c r="A645" s="0" t="n">
        <v>-802</v>
      </c>
    </row>
    <row r="646" customFormat="false" ht="15" hidden="false" customHeight="false" outlineLevel="0" collapsed="false">
      <c r="A646" s="0" t="n">
        <v>-19</v>
      </c>
    </row>
    <row r="647" customFormat="false" ht="15" hidden="false" customHeight="false" outlineLevel="0" collapsed="false">
      <c r="A647" s="0" t="n">
        <v>-399</v>
      </c>
    </row>
    <row r="648" customFormat="false" ht="15" hidden="false" customHeight="false" outlineLevel="0" collapsed="false">
      <c r="A648" s="0" t="n">
        <v>-197</v>
      </c>
    </row>
    <row r="649" customFormat="false" ht="15" hidden="false" customHeight="false" outlineLevel="0" collapsed="false">
      <c r="A649" s="0" t="n">
        <v>-63</v>
      </c>
    </row>
    <row r="650" customFormat="false" ht="15" hidden="false" customHeight="false" outlineLevel="0" collapsed="false">
      <c r="A650" s="0" t="n">
        <v>73</v>
      </c>
    </row>
    <row r="652" customFormat="false" ht="15" hidden="false" customHeight="false" outlineLevel="0" collapsed="false">
      <c r="A652" s="0" t="n">
        <v>-15</v>
      </c>
      <c r="B652" s="0" t="n">
        <v>55</v>
      </c>
      <c r="C652" s="0" t="n">
        <v>28</v>
      </c>
      <c r="D652" s="0" t="n">
        <v>12</v>
      </c>
      <c r="E652" s="0" t="n">
        <v>-42</v>
      </c>
      <c r="F652" s="0" t="n">
        <v>-42</v>
      </c>
      <c r="G652" s="0" t="n">
        <v>-54</v>
      </c>
      <c r="H652" s="0" t="n">
        <v>45</v>
      </c>
    </row>
    <row r="653" customFormat="false" ht="15" hidden="false" customHeight="false" outlineLevel="0" collapsed="false">
      <c r="A653" s="0" t="n">
        <v>12</v>
      </c>
      <c r="B653" s="0" t="n">
        <v>356</v>
      </c>
      <c r="C653" s="0" t="n">
        <v>-71</v>
      </c>
      <c r="D653" s="0" t="n">
        <v>61</v>
      </c>
      <c r="E653" s="0" t="n">
        <v>-159</v>
      </c>
      <c r="F653" s="0" t="n">
        <v>-8</v>
      </c>
      <c r="G653" s="0" t="n">
        <v>63</v>
      </c>
      <c r="H653" s="0" t="n">
        <v>-39</v>
      </c>
    </row>
    <row r="654" customFormat="false" ht="15" hidden="false" customHeight="false" outlineLevel="0" collapsed="false">
      <c r="A654" s="0" t="n">
        <v>-24</v>
      </c>
      <c r="B654" s="0" t="n">
        <v>401</v>
      </c>
      <c r="C654" s="0" t="n">
        <v>-51</v>
      </c>
      <c r="D654" s="0" t="n">
        <v>21</v>
      </c>
      <c r="E654" s="0" t="n">
        <v>-128</v>
      </c>
      <c r="F654" s="0" t="n">
        <v>-156</v>
      </c>
      <c r="G654" s="0" t="n">
        <v>63</v>
      </c>
      <c r="H654" s="0" t="n">
        <v>-6</v>
      </c>
    </row>
    <row r="655" customFormat="false" ht="15" hidden="false" customHeight="false" outlineLevel="0" collapsed="false">
      <c r="A655" s="0" t="n">
        <v>-5</v>
      </c>
      <c r="B655" s="0" t="n">
        <v>-452</v>
      </c>
      <c r="C655" s="0" t="n">
        <v>-45</v>
      </c>
      <c r="D655" s="0" t="n">
        <v>-312</v>
      </c>
      <c r="E655" s="0" t="n">
        <v>-119</v>
      </c>
      <c r="F655" s="0" t="n">
        <v>150</v>
      </c>
      <c r="G655" s="0" t="n">
        <v>334</v>
      </c>
      <c r="H655" s="0" t="n">
        <v>-40</v>
      </c>
    </row>
    <row r="656" customFormat="false" ht="15" hidden="false" customHeight="false" outlineLevel="0" collapsed="false">
      <c r="A656" s="0" t="n">
        <v>-53</v>
      </c>
      <c r="B656" s="0" t="n">
        <v>348</v>
      </c>
      <c r="C656" s="0" t="n">
        <v>11</v>
      </c>
      <c r="D656" s="0" t="n">
        <v>108</v>
      </c>
      <c r="E656" s="0" t="n">
        <v>-100</v>
      </c>
      <c r="F656" s="0" t="n">
        <v>-302</v>
      </c>
      <c r="G656" s="0" t="n">
        <v>164</v>
      </c>
      <c r="H656" s="0" t="n">
        <v>-7</v>
      </c>
    </row>
    <row r="657" customFormat="false" ht="15" hidden="false" customHeight="false" outlineLevel="0" collapsed="false">
      <c r="A657" s="0" t="n">
        <v>-46</v>
      </c>
      <c r="B657" s="0" t="n">
        <v>396</v>
      </c>
      <c r="C657" s="0" t="n">
        <v>-63</v>
      </c>
      <c r="D657" s="0" t="n">
        <v>115</v>
      </c>
      <c r="E657" s="0" t="n">
        <v>-91</v>
      </c>
      <c r="F657" s="0" t="n">
        <v>15</v>
      </c>
      <c r="G657" s="0" t="n">
        <v>107</v>
      </c>
      <c r="H657" s="0" t="n">
        <v>13</v>
      </c>
    </row>
    <row r="658" customFormat="false" ht="15" hidden="false" customHeight="false" outlineLevel="0" collapsed="false">
      <c r="A658" s="0" t="n">
        <v>6</v>
      </c>
      <c r="B658" s="0" t="n">
        <v>-325</v>
      </c>
      <c r="C658" s="0" t="n">
        <v>14</v>
      </c>
      <c r="D658" s="0" t="n">
        <v>-263</v>
      </c>
      <c r="E658" s="0" t="n">
        <v>-160</v>
      </c>
      <c r="F658" s="0" t="n">
        <v>536</v>
      </c>
      <c r="G658" s="0" t="n">
        <v>297</v>
      </c>
      <c r="H658" s="0" t="n">
        <v>62</v>
      </c>
    </row>
    <row r="659" customFormat="false" ht="15" hidden="false" customHeight="false" outlineLevel="0" collapsed="false">
      <c r="A659" s="0" t="n">
        <v>-50</v>
      </c>
      <c r="B659" s="0" t="n">
        <v>-317</v>
      </c>
      <c r="C659" s="0" t="n">
        <v>-61</v>
      </c>
      <c r="D659" s="0" t="n">
        <v>-305</v>
      </c>
      <c r="E659" s="0" t="n">
        <v>-94</v>
      </c>
      <c r="F659" s="0" t="n">
        <v>245</v>
      </c>
      <c r="G659" s="0" t="n">
        <v>354</v>
      </c>
      <c r="H659" s="0" t="n">
        <v>-18</v>
      </c>
    </row>
    <row r="660" customFormat="false" ht="15" hidden="false" customHeight="false" outlineLevel="0" collapsed="false">
      <c r="A660" s="0" t="n">
        <v>-27</v>
      </c>
    </row>
    <row r="661" customFormat="false" ht="15" hidden="false" customHeight="false" outlineLevel="0" collapsed="false">
      <c r="A661" s="0" t="n">
        <v>-33</v>
      </c>
    </row>
    <row r="662" customFormat="false" ht="15" hidden="false" customHeight="false" outlineLevel="0" collapsed="false">
      <c r="A662" s="0" t="n">
        <v>-94</v>
      </c>
    </row>
    <row r="663" customFormat="false" ht="15" hidden="false" customHeight="false" outlineLevel="0" collapsed="false">
      <c r="A663" s="0" t="n">
        <v>-200</v>
      </c>
    </row>
    <row r="664" customFormat="false" ht="15" hidden="false" customHeight="false" outlineLevel="0" collapsed="false">
      <c r="A664" s="0" t="n">
        <v>-277</v>
      </c>
    </row>
    <row r="665" customFormat="false" ht="15" hidden="false" customHeight="false" outlineLevel="0" collapsed="false">
      <c r="A665" s="0" t="n">
        <v>335</v>
      </c>
    </row>
    <row r="666" customFormat="false" ht="15" hidden="false" customHeight="false" outlineLevel="0" collapsed="false">
      <c r="A666" s="0" t="n">
        <v>518</v>
      </c>
    </row>
    <row r="667" customFormat="false" ht="15" hidden="false" customHeight="false" outlineLevel="0" collapsed="false">
      <c r="A667" s="0" t="n">
        <v>-26</v>
      </c>
    </row>
    <row r="668" customFormat="false" ht="15" hidden="false" customHeight="false" outlineLevel="0" collapsed="false">
      <c r="A668" s="0" t="n">
        <v>-81</v>
      </c>
    </row>
    <row r="669" customFormat="false" ht="15" hidden="false" customHeight="false" outlineLevel="0" collapsed="false">
      <c r="A669" s="0" t="n">
        <v>659</v>
      </c>
    </row>
    <row r="670" customFormat="false" ht="15" hidden="false" customHeight="false" outlineLevel="0" collapsed="false">
      <c r="A670" s="0" t="n">
        <v>9</v>
      </c>
    </row>
    <row r="671" customFormat="false" ht="15" hidden="false" customHeight="false" outlineLevel="0" collapsed="false">
      <c r="A671" s="0" t="n">
        <v>295</v>
      </c>
    </row>
    <row r="672" customFormat="false" ht="15" hidden="false" customHeight="false" outlineLevel="0" collapsed="false">
      <c r="A672" s="0" t="n">
        <v>-73</v>
      </c>
    </row>
    <row r="673" customFormat="false" ht="15" hidden="false" customHeight="false" outlineLevel="0" collapsed="false">
      <c r="A673" s="0" t="n">
        <v>-441</v>
      </c>
    </row>
    <row r="674" customFormat="false" ht="15" hidden="false" customHeight="false" outlineLevel="0" collapsed="false">
      <c r="A674" s="0" t="n">
        <v>-913</v>
      </c>
    </row>
    <row r="675" customFormat="false" ht="15" hidden="false" customHeight="false" outlineLevel="0" collapsed="false">
      <c r="A675" s="0" t="n">
        <v>-63</v>
      </c>
    </row>
    <row r="676" customFormat="false" ht="15" hidden="false" customHeight="false" outlineLevel="0" collapsed="false">
      <c r="A676" s="0" t="n">
        <v>-510</v>
      </c>
    </row>
    <row r="678" customFormat="false" ht="15" hidden="false" customHeight="false" outlineLevel="0" collapsed="false">
      <c r="A678" s="0" t="n">
        <v>-15</v>
      </c>
      <c r="B678" s="0" t="n">
        <v>55</v>
      </c>
      <c r="C678" s="0" t="n">
        <v>28</v>
      </c>
      <c r="D678" s="0" t="n">
        <v>12</v>
      </c>
      <c r="E678" s="0" t="n">
        <v>-42</v>
      </c>
      <c r="F678" s="0" t="n">
        <v>-42</v>
      </c>
      <c r="G678" s="0" t="n">
        <v>-54</v>
      </c>
      <c r="H678" s="0" t="n">
        <v>45</v>
      </c>
    </row>
    <row r="679" customFormat="false" ht="15" hidden="false" customHeight="false" outlineLevel="0" collapsed="false">
      <c r="A679" s="0" t="n">
        <v>12</v>
      </c>
      <c r="B679" s="0" t="n">
        <v>539</v>
      </c>
      <c r="C679" s="0" t="n">
        <v>-84</v>
      </c>
      <c r="D679" s="0" t="n">
        <v>-173</v>
      </c>
      <c r="E679" s="0" t="n">
        <v>-398</v>
      </c>
      <c r="F679" s="0" t="n">
        <v>103</v>
      </c>
      <c r="G679" s="0" t="n">
        <v>-223</v>
      </c>
      <c r="H679" s="0" t="n">
        <v>-39</v>
      </c>
    </row>
    <row r="680" customFormat="false" ht="15" hidden="false" customHeight="false" outlineLevel="0" collapsed="false">
      <c r="A680" s="0" t="n">
        <v>-24</v>
      </c>
      <c r="B680" s="0" t="n">
        <v>524</v>
      </c>
      <c r="C680" s="0" t="n">
        <v>-83</v>
      </c>
      <c r="D680" s="0" t="n">
        <v>-284</v>
      </c>
      <c r="E680" s="0" t="n">
        <v>-306</v>
      </c>
      <c r="F680" s="0" t="n">
        <v>134</v>
      </c>
      <c r="G680" s="0" t="n">
        <v>-152</v>
      </c>
      <c r="H680" s="0" t="n">
        <v>2</v>
      </c>
    </row>
    <row r="681" customFormat="false" ht="15" hidden="false" customHeight="false" outlineLevel="0" collapsed="false">
      <c r="A681" s="0" t="n">
        <v>-5</v>
      </c>
      <c r="B681" s="0" t="n">
        <v>319</v>
      </c>
      <c r="C681" s="0" t="n">
        <v>-45</v>
      </c>
      <c r="D681" s="0" t="n">
        <v>-51</v>
      </c>
      <c r="E681" s="0" t="n">
        <v>-274</v>
      </c>
      <c r="F681" s="0" t="n">
        <v>128</v>
      </c>
      <c r="G681" s="0" t="n">
        <v>-189</v>
      </c>
      <c r="H681" s="0" t="n">
        <v>-40</v>
      </c>
    </row>
    <row r="682" customFormat="false" ht="15" hidden="false" customHeight="false" outlineLevel="0" collapsed="false">
      <c r="A682" s="0" t="n">
        <v>-53</v>
      </c>
      <c r="B682" s="0" t="n">
        <v>291</v>
      </c>
      <c r="C682" s="0" t="n">
        <v>-21</v>
      </c>
      <c r="D682" s="0" t="n">
        <v>-7</v>
      </c>
      <c r="E682" s="0" t="n">
        <v>-221</v>
      </c>
      <c r="F682" s="0" t="n">
        <v>98</v>
      </c>
      <c r="G682" s="0" t="n">
        <v>-125</v>
      </c>
      <c r="H682" s="0" t="n">
        <v>-7</v>
      </c>
    </row>
    <row r="683" customFormat="false" ht="15" hidden="false" customHeight="false" outlineLevel="0" collapsed="false">
      <c r="A683" s="0" t="n">
        <v>-46</v>
      </c>
      <c r="B683" s="0" t="n">
        <v>622</v>
      </c>
      <c r="C683" s="0" t="n">
        <v>-68</v>
      </c>
      <c r="D683" s="0" t="n">
        <v>4</v>
      </c>
      <c r="E683" s="0" t="n">
        <v>-188</v>
      </c>
      <c r="F683" s="0" t="n">
        <v>292</v>
      </c>
      <c r="G683" s="0" t="n">
        <v>-328</v>
      </c>
      <c r="H683" s="0" t="n">
        <v>20</v>
      </c>
    </row>
    <row r="684" customFormat="false" ht="15" hidden="false" customHeight="false" outlineLevel="0" collapsed="false">
      <c r="A684" s="0" t="n">
        <v>6</v>
      </c>
      <c r="B684" s="0" t="n">
        <v>-618</v>
      </c>
      <c r="C684" s="0" t="n">
        <v>-18</v>
      </c>
      <c r="D684" s="0" t="n">
        <v>-528</v>
      </c>
      <c r="E684" s="0" t="n">
        <v>-420</v>
      </c>
      <c r="F684" s="0" t="n">
        <v>725</v>
      </c>
      <c r="G684" s="0" t="n">
        <v>352</v>
      </c>
      <c r="H684" s="0" t="n">
        <v>70</v>
      </c>
    </row>
    <row r="685" customFormat="false" ht="15" hidden="false" customHeight="false" outlineLevel="0" collapsed="false">
      <c r="A685" s="0" t="n">
        <v>-50</v>
      </c>
      <c r="B685" s="0" t="n">
        <v>666</v>
      </c>
      <c r="C685" s="0" t="n">
        <v>-66</v>
      </c>
      <c r="D685" s="0" t="n">
        <v>-54</v>
      </c>
      <c r="E685" s="0" t="n">
        <v>-205</v>
      </c>
      <c r="F685" s="0" t="n">
        <v>165</v>
      </c>
      <c r="G685" s="0" t="n">
        <v>-102</v>
      </c>
      <c r="H685" s="0" t="n">
        <v>-18</v>
      </c>
    </row>
    <row r="686" customFormat="false" ht="15" hidden="false" customHeight="false" outlineLevel="0" collapsed="false">
      <c r="A686" s="0" t="n">
        <v>-27</v>
      </c>
    </row>
    <row r="687" customFormat="false" ht="15" hidden="false" customHeight="false" outlineLevel="0" collapsed="false">
      <c r="A687" s="0" t="n">
        <v>-596</v>
      </c>
    </row>
    <row r="688" customFormat="false" ht="15" hidden="false" customHeight="false" outlineLevel="0" collapsed="false">
      <c r="A688" s="0" t="n">
        <v>-131</v>
      </c>
    </row>
    <row r="689" customFormat="false" ht="15" hidden="false" customHeight="false" outlineLevel="0" collapsed="false">
      <c r="A689" s="0" t="n">
        <v>-521</v>
      </c>
    </row>
    <row r="690" customFormat="false" ht="15" hidden="false" customHeight="false" outlineLevel="0" collapsed="false">
      <c r="A690" s="0" t="n">
        <v>-557</v>
      </c>
    </row>
    <row r="691" customFormat="false" ht="15" hidden="false" customHeight="false" outlineLevel="0" collapsed="false">
      <c r="A691" s="0" t="n">
        <v>1203</v>
      </c>
    </row>
    <row r="692" customFormat="false" ht="15" hidden="false" customHeight="false" outlineLevel="0" collapsed="false">
      <c r="A692" s="0" t="n">
        <v>142</v>
      </c>
    </row>
    <row r="693" customFormat="false" ht="15" hidden="false" customHeight="false" outlineLevel="0" collapsed="false">
      <c r="A693" s="0" t="n">
        <v>-18</v>
      </c>
    </row>
    <row r="694" customFormat="false" ht="15" hidden="false" customHeight="false" outlineLevel="0" collapsed="false">
      <c r="A694" s="0" t="n">
        <v>-81</v>
      </c>
    </row>
    <row r="695" customFormat="false" ht="15" hidden="false" customHeight="false" outlineLevel="0" collapsed="false">
      <c r="A695" s="0" t="n">
        <v>980</v>
      </c>
    </row>
    <row r="696" customFormat="false" ht="15" hidden="false" customHeight="false" outlineLevel="0" collapsed="false">
      <c r="A696" s="0" t="n">
        <v>-9</v>
      </c>
    </row>
    <row r="697" customFormat="false" ht="15" hidden="false" customHeight="false" outlineLevel="0" collapsed="false">
      <c r="A697" s="0" t="n">
        <v>-593</v>
      </c>
    </row>
    <row r="698" customFormat="false" ht="15" hidden="false" customHeight="false" outlineLevel="0" collapsed="false">
      <c r="A698" s="0" t="n">
        <v>-242</v>
      </c>
    </row>
    <row r="699" customFormat="false" ht="15" hidden="false" customHeight="false" outlineLevel="0" collapsed="false">
      <c r="A699" s="0" t="n">
        <v>-975</v>
      </c>
    </row>
    <row r="700" customFormat="false" ht="15" hidden="false" customHeight="false" outlineLevel="0" collapsed="false">
      <c r="A700" s="0" t="n">
        <v>-557</v>
      </c>
    </row>
    <row r="701" customFormat="false" ht="15" hidden="false" customHeight="false" outlineLevel="0" collapsed="false">
      <c r="A701" s="0" t="n">
        <v>-63</v>
      </c>
    </row>
    <row r="702" customFormat="false" ht="15" hidden="false" customHeight="false" outlineLevel="0" collapsed="false">
      <c r="A702" s="0" t="n">
        <v>-1326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C1:Z53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1" activeCellId="0" sqref="C31"/>
    </sheetView>
  </sheetViews>
  <sheetFormatPr defaultColWidth="8.54296875" defaultRowHeight="15" zeroHeight="false" outlineLevelRow="0" outlineLevelCol="0"/>
  <sheetData>
    <row r="1" customFormat="false" ht="15" hidden="false" customHeight="false" outlineLevel="0" collapsed="false">
      <c r="Z1" s="2" t="b">
        <f aca="false">--(SUM(H10,H30,H50,H70,H90,H110,H130,H150,H170,H190,H210,H230,H250,H270,H290,H310,H330,H350,H370,H390,H410,H430,H450,H470,H490,H510,H530)=27)</f>
        <v>0</v>
      </c>
    </row>
    <row r="10" customFormat="false" ht="15" hidden="false" customHeight="false" outlineLevel="0" collapsed="false">
      <c r="C10" s="0" t="n">
        <f aca="false">MAX(0,(SUMPRODUCT(BITS!B2:B9,WEIGHTS!A2:A9)+WEIGHTS!A10)/100)</f>
        <v>0</v>
      </c>
      <c r="H10" s="2" t="b">
        <f aca="false">--((SUMPRODUCT(C10:C17,WEIGHTS!A18:A25)+WEIGHTS!A26)/100&gt;0)</f>
        <v>0</v>
      </c>
    </row>
    <row r="11" customFormat="false" ht="15" hidden="false" customHeight="false" outlineLevel="0" collapsed="false">
      <c r="C11" s="0" t="n">
        <f aca="false">MAX(0,(SUMPRODUCT(BITS!B2:B9,WEIGHTS!B2:B9)+WEIGHTS!A11)/100)</f>
        <v>0</v>
      </c>
    </row>
    <row r="12" customFormat="false" ht="15" hidden="false" customHeight="false" outlineLevel="0" collapsed="false">
      <c r="C12" s="0" t="n">
        <f aca="false">MAX(0,(SUMPRODUCT(BITS!B2:B9,WEIGHTS!C2:C9)+WEIGHTS!A12)/100)</f>
        <v>0</v>
      </c>
    </row>
    <row r="13" customFormat="false" ht="15" hidden="false" customHeight="false" outlineLevel="0" collapsed="false">
      <c r="C13" s="0" t="n">
        <f aca="false">MAX(0,(SUMPRODUCT(BITS!B2:B9,WEIGHTS!D2:D9)+WEIGHTS!A13)/100)</f>
        <v>2.17</v>
      </c>
    </row>
    <row r="14" customFormat="false" ht="15" hidden="false" customHeight="false" outlineLevel="0" collapsed="false">
      <c r="C14" s="0" t="n">
        <f aca="false">MAX(0,(SUMPRODUCT(BITS!B2:B9,WEIGHTS!E2:E9)+WEIGHTS!A14)/100)</f>
        <v>0</v>
      </c>
    </row>
    <row r="15" customFormat="false" ht="15" hidden="false" customHeight="false" outlineLevel="0" collapsed="false">
      <c r="C15" s="0" t="n">
        <f aca="false">MAX(0,(SUMPRODUCT(BITS!B2:B9,WEIGHTS!F2:F9)+WEIGHTS!A15)/100)</f>
        <v>5.77</v>
      </c>
    </row>
    <row r="16" customFormat="false" ht="15" hidden="false" customHeight="false" outlineLevel="0" collapsed="false">
      <c r="C16" s="0" t="n">
        <f aca="false">MAX(0,(SUMPRODUCT(BITS!B2:B9,WEIGHTS!G2:G9)+WEIGHTS!A16)/100)</f>
        <v>0.94</v>
      </c>
    </row>
    <row r="17" customFormat="false" ht="15" hidden="false" customHeight="false" outlineLevel="0" collapsed="false">
      <c r="C17" s="0" t="n">
        <f aca="false">MAX(0,(SUMPRODUCT(BITS!B2:B9,WEIGHTS!H2:H9)+WEIGHTS!A17)/100)</f>
        <v>0</v>
      </c>
    </row>
    <row r="30" customFormat="false" ht="15" hidden="false" customHeight="false" outlineLevel="0" collapsed="false">
      <c r="C30" s="0" t="n">
        <f aca="false">MAX(0,(SUMPRODUCT(BITS!B10:B17,WEIGHTS!A28:A35)+WEIGHTS!A36)/100)</f>
        <v>0</v>
      </c>
      <c r="H30" s="2" t="b">
        <f aca="false">--((SUMPRODUCT(C30:C37,WEIGHTS!A44:A51)+WEIGHTS!A52)/100&gt;0)</f>
        <v>0</v>
      </c>
    </row>
    <row r="31" customFormat="false" ht="15" hidden="false" customHeight="false" outlineLevel="0" collapsed="false">
      <c r="C31" s="0" t="n">
        <f aca="false">MAX(0,(SUMPRODUCT(BITS!B10:B17,WEIGHTS!B28:B35)+WEIGHTS!A37)/100)</f>
        <v>0</v>
      </c>
    </row>
    <row r="32" customFormat="false" ht="15" hidden="false" customHeight="false" outlineLevel="0" collapsed="false">
      <c r="C32" s="0" t="n">
        <f aca="false">MAX(0,(SUMPRODUCT(BITS!B10:B17,WEIGHTS!C28:C35)+WEIGHTS!A38)/100)</f>
        <v>0</v>
      </c>
    </row>
    <row r="33" customFormat="false" ht="15" hidden="false" customHeight="false" outlineLevel="0" collapsed="false">
      <c r="C33" s="0" t="n">
        <f aca="false">MAX(0,(SUMPRODUCT(BITS!B10:B17,WEIGHTS!D28:D35)+WEIGHTS!A39)/100)</f>
        <v>0</v>
      </c>
    </row>
    <row r="34" customFormat="false" ht="15" hidden="false" customHeight="false" outlineLevel="0" collapsed="false">
      <c r="C34" s="0" t="n">
        <f aca="false">MAX(0,(SUMPRODUCT(BITS!B10:B17,WEIGHTS!E28:E35)+WEIGHTS!A40)/100)</f>
        <v>0</v>
      </c>
    </row>
    <row r="35" customFormat="false" ht="15" hidden="false" customHeight="false" outlineLevel="0" collapsed="false">
      <c r="C35" s="0" t="n">
        <f aca="false">MAX(0,(SUMPRODUCT(BITS!B10:B17,WEIGHTS!F28:F35)+WEIGHTS!A41)/100)</f>
        <v>11.62</v>
      </c>
    </row>
    <row r="36" customFormat="false" ht="15" hidden="false" customHeight="false" outlineLevel="0" collapsed="false">
      <c r="C36" s="0" t="n">
        <f aca="false">MAX(0,(SUMPRODUCT(BITS!B10:B17,WEIGHTS!G28:G35)+WEIGHTS!A42)/100)</f>
        <v>5.96</v>
      </c>
    </row>
    <row r="37" customFormat="false" ht="15" hidden="false" customHeight="false" outlineLevel="0" collapsed="false">
      <c r="C37" s="0" t="n">
        <f aca="false">MAX(0,(SUMPRODUCT(BITS!B10:B17,WEIGHTS!H28:H35)+WEIGHTS!A43)/100)</f>
        <v>0</v>
      </c>
    </row>
    <row r="50" customFormat="false" ht="15" hidden="false" customHeight="false" outlineLevel="0" collapsed="false">
      <c r="C50" s="0" t="n">
        <f aca="false">MAX(0,(SUMPRODUCT(BITS!B18:B25,WEIGHTS!A54:A61)+WEIGHTS!A62)/100)</f>
        <v>0</v>
      </c>
      <c r="H50" s="2" t="b">
        <f aca="false">--((SUMPRODUCT(C50:C57,WEIGHTS!A70:A77)+WEIGHTS!A78)/100&gt;0)</f>
        <v>0</v>
      </c>
    </row>
    <row r="51" customFormat="false" ht="15" hidden="false" customHeight="false" outlineLevel="0" collapsed="false">
      <c r="C51" s="0" t="n">
        <f aca="false">MAX(0,(SUMPRODUCT(BITS!B18:B25,WEIGHTS!B54:B61)+WEIGHTS!A63)/100)</f>
        <v>0</v>
      </c>
    </row>
    <row r="52" customFormat="false" ht="15" hidden="false" customHeight="false" outlineLevel="0" collapsed="false">
      <c r="C52" s="0" t="n">
        <f aca="false">MAX(0,(SUMPRODUCT(BITS!B18:B25,WEIGHTS!C54:C61)+WEIGHTS!A64)/100)</f>
        <v>0</v>
      </c>
    </row>
    <row r="53" customFormat="false" ht="15" hidden="false" customHeight="false" outlineLevel="0" collapsed="false">
      <c r="C53" s="0" t="n">
        <f aca="false">MAX(0,(SUMPRODUCT(BITS!B18:B25,WEIGHTS!D54:D61)+WEIGHTS!A65)/100)</f>
        <v>0</v>
      </c>
    </row>
    <row r="54" customFormat="false" ht="15" hidden="false" customHeight="false" outlineLevel="0" collapsed="false">
      <c r="C54" s="0" t="n">
        <f aca="false">MAX(0,(SUMPRODUCT(BITS!B18:B25,WEIGHTS!E54:E61)+WEIGHTS!A66)/100)</f>
        <v>0.75</v>
      </c>
    </row>
    <row r="55" customFormat="false" ht="15" hidden="false" customHeight="false" outlineLevel="0" collapsed="false">
      <c r="C55" s="0" t="n">
        <f aca="false">MAX(0,(SUMPRODUCT(BITS!B18:B25,WEIGHTS!F54:F61)+WEIGHTS!A67)/100)</f>
        <v>3.73</v>
      </c>
    </row>
    <row r="56" customFormat="false" ht="15" hidden="false" customHeight="false" outlineLevel="0" collapsed="false">
      <c r="C56" s="0" t="n">
        <f aca="false">MAX(0,(SUMPRODUCT(BITS!B18:B25,WEIGHTS!G54:G61)+WEIGHTS!A68)/100)</f>
        <v>5.49</v>
      </c>
    </row>
    <row r="57" customFormat="false" ht="15" hidden="false" customHeight="false" outlineLevel="0" collapsed="false">
      <c r="C57" s="0" t="n">
        <f aca="false">MAX(0,(SUMPRODUCT(BITS!B18:B25,WEIGHTS!H54:H61)+WEIGHTS!A69)/100)</f>
        <v>0.02</v>
      </c>
    </row>
    <row r="70" customFormat="false" ht="15" hidden="false" customHeight="false" outlineLevel="0" collapsed="false">
      <c r="C70" s="0" t="n">
        <f aca="false">MAX(0,(SUMPRODUCT(BITS!B26:B33,WEIGHTS!A80:A87)+WEIGHTS!A88)/100)</f>
        <v>0</v>
      </c>
      <c r="H70" s="2" t="b">
        <f aca="false">--((SUMPRODUCT(C70:C77,WEIGHTS!A96:A103)+WEIGHTS!A104)/100&gt;0)</f>
        <v>0</v>
      </c>
    </row>
    <row r="71" customFormat="false" ht="15" hidden="false" customHeight="false" outlineLevel="0" collapsed="false">
      <c r="C71" s="0" t="n">
        <f aca="false">MAX(0,(SUMPRODUCT(BITS!B26:B33,WEIGHTS!B80:B87)+WEIGHTS!A89)/100)</f>
        <v>0</v>
      </c>
    </row>
    <row r="72" customFormat="false" ht="15" hidden="false" customHeight="false" outlineLevel="0" collapsed="false">
      <c r="C72" s="0" t="n">
        <f aca="false">MAX(0,(SUMPRODUCT(BITS!B26:B33,WEIGHTS!C80:C87)+WEIGHTS!A90)/100)</f>
        <v>0</v>
      </c>
    </row>
    <row r="73" customFormat="false" ht="15" hidden="false" customHeight="false" outlineLevel="0" collapsed="false">
      <c r="C73" s="0" t="n">
        <f aca="false">MAX(0,(SUMPRODUCT(BITS!B26:B33,WEIGHTS!D80:D87)+WEIGHTS!A91)/100)</f>
        <v>0</v>
      </c>
    </row>
    <row r="74" customFormat="false" ht="15" hidden="false" customHeight="false" outlineLevel="0" collapsed="false">
      <c r="C74" s="0" t="n">
        <f aca="false">MAX(0,(SUMPRODUCT(BITS!B26:B33,WEIGHTS!E80:E87)+WEIGHTS!A92)/100)</f>
        <v>0</v>
      </c>
    </row>
    <row r="75" customFormat="false" ht="15" hidden="false" customHeight="false" outlineLevel="0" collapsed="false">
      <c r="C75" s="0" t="n">
        <f aca="false">MAX(0,(SUMPRODUCT(BITS!B26:B33,WEIGHTS!F80:F87)+WEIGHTS!A93)/100)</f>
        <v>13.34</v>
      </c>
    </row>
    <row r="76" customFormat="false" ht="15" hidden="false" customHeight="false" outlineLevel="0" collapsed="false">
      <c r="C76" s="0" t="n">
        <f aca="false">MAX(0,(SUMPRODUCT(BITS!B26:B33,WEIGHTS!G80:G87)+WEIGHTS!A94)/100)</f>
        <v>0.93</v>
      </c>
    </row>
    <row r="77" customFormat="false" ht="15" hidden="false" customHeight="false" outlineLevel="0" collapsed="false">
      <c r="C77" s="0" t="n">
        <f aca="false">MAX(0,(SUMPRODUCT(BITS!B26:B33,WEIGHTS!H80:H87)+WEIGHTS!A95)/100)</f>
        <v>0</v>
      </c>
    </row>
    <row r="90" customFormat="false" ht="15" hidden="false" customHeight="false" outlineLevel="0" collapsed="false">
      <c r="C90" s="0" t="n">
        <f aca="false">MAX(0,(SUMPRODUCT(BITS!B34:B41,WEIGHTS!A106:A113)+WEIGHTS!A114)/100)</f>
        <v>0</v>
      </c>
      <c r="H90" s="2" t="b">
        <f aca="false">--((SUMPRODUCT(C90:C97,WEIGHTS!A122:A129)+WEIGHTS!A130)/100&gt;0)</f>
        <v>0</v>
      </c>
    </row>
    <row r="91" customFormat="false" ht="15" hidden="false" customHeight="false" outlineLevel="0" collapsed="false">
      <c r="C91" s="0" t="n">
        <f aca="false">MAX(0,(SUMPRODUCT(BITS!B34:B41,WEIGHTS!B106:B113)+WEIGHTS!A115)/100)</f>
        <v>0</v>
      </c>
    </row>
    <row r="92" customFormat="false" ht="15" hidden="false" customHeight="false" outlineLevel="0" collapsed="false">
      <c r="C92" s="0" t="n">
        <f aca="false">MAX(0,(SUMPRODUCT(BITS!B34:B41,WEIGHTS!C106:C113)+WEIGHTS!A116)/100)</f>
        <v>0</v>
      </c>
    </row>
    <row r="93" customFormat="false" ht="15" hidden="false" customHeight="false" outlineLevel="0" collapsed="false">
      <c r="C93" s="0" t="n">
        <f aca="false">MAX(0,(SUMPRODUCT(BITS!B34:B41,WEIGHTS!D106:D113)+WEIGHTS!A117)/100)</f>
        <v>0</v>
      </c>
    </row>
    <row r="94" customFormat="false" ht="15" hidden="false" customHeight="false" outlineLevel="0" collapsed="false">
      <c r="C94" s="0" t="n">
        <f aca="false">MAX(0,(SUMPRODUCT(BITS!B34:B41,WEIGHTS!E106:E113)+WEIGHTS!A118)/100)</f>
        <v>0.75</v>
      </c>
    </row>
    <row r="95" customFormat="false" ht="15" hidden="false" customHeight="false" outlineLevel="0" collapsed="false">
      <c r="C95" s="0" t="n">
        <f aca="false">MAX(0,(SUMPRODUCT(BITS!B34:B41,WEIGHTS!F106:F113)+WEIGHTS!A119)/100)</f>
        <v>3.73</v>
      </c>
    </row>
    <row r="96" customFormat="false" ht="15" hidden="false" customHeight="false" outlineLevel="0" collapsed="false">
      <c r="C96" s="0" t="n">
        <f aca="false">MAX(0,(SUMPRODUCT(BITS!B34:B41,WEIGHTS!G106:G113)+WEIGHTS!A120)/100)</f>
        <v>5.49</v>
      </c>
    </row>
    <row r="97" customFormat="false" ht="15" hidden="false" customHeight="false" outlineLevel="0" collapsed="false">
      <c r="C97" s="0" t="n">
        <f aca="false">MAX(0,(SUMPRODUCT(BITS!B34:B41,WEIGHTS!H106:H113)+WEIGHTS!A121)/100)</f>
        <v>0.02</v>
      </c>
    </row>
    <row r="110" customFormat="false" ht="15" hidden="false" customHeight="false" outlineLevel="0" collapsed="false">
      <c r="C110" s="0" t="n">
        <f aca="false">MAX(0,(SUMPRODUCT(BITS!B42:B49,WEIGHTS!A132:A139)+WEIGHTS!A140)/100)</f>
        <v>0</v>
      </c>
      <c r="H110" s="2" t="b">
        <f aca="false">--((SUMPRODUCT(C110:C117,WEIGHTS!A148:A155)+WEIGHTS!A156)/100&gt;0)</f>
        <v>0</v>
      </c>
    </row>
    <row r="111" customFormat="false" ht="15" hidden="false" customHeight="false" outlineLevel="0" collapsed="false">
      <c r="C111" s="0" t="n">
        <f aca="false">MAX(0,(SUMPRODUCT(BITS!B42:B49,WEIGHTS!B132:B139)+WEIGHTS!A141)/100)</f>
        <v>0.92</v>
      </c>
    </row>
    <row r="112" customFormat="false" ht="15" hidden="false" customHeight="false" outlineLevel="0" collapsed="false">
      <c r="C112" s="0" t="n">
        <f aca="false">MAX(0,(SUMPRODUCT(BITS!B42:B49,WEIGHTS!C132:C139)+WEIGHTS!A142)/100)</f>
        <v>0</v>
      </c>
    </row>
    <row r="113" customFormat="false" ht="15" hidden="false" customHeight="false" outlineLevel="0" collapsed="false">
      <c r="C113" s="0" t="n">
        <f aca="false">MAX(0,(SUMPRODUCT(BITS!B42:B49,WEIGHTS!D132:D139)+WEIGHTS!A143)/100)</f>
        <v>0</v>
      </c>
    </row>
    <row r="114" customFormat="false" ht="15" hidden="false" customHeight="false" outlineLevel="0" collapsed="false">
      <c r="C114" s="0" t="n">
        <f aca="false">MAX(0,(SUMPRODUCT(BITS!B42:B49,WEIGHTS!E132:E139)+WEIGHTS!A144)/100)</f>
        <v>0</v>
      </c>
    </row>
    <row r="115" customFormat="false" ht="15" hidden="false" customHeight="false" outlineLevel="0" collapsed="false">
      <c r="C115" s="0" t="n">
        <f aca="false">MAX(0,(SUMPRODUCT(BITS!B42:B49,WEIGHTS!F132:F139)+WEIGHTS!A145)/100)</f>
        <v>3.67</v>
      </c>
    </row>
    <row r="116" customFormat="false" ht="15" hidden="false" customHeight="false" outlineLevel="0" collapsed="false">
      <c r="C116" s="0" t="n">
        <f aca="false">MAX(0,(SUMPRODUCT(BITS!B42:B49,WEIGHTS!G132:G139)+WEIGHTS!A146)/100)</f>
        <v>0.09</v>
      </c>
    </row>
    <row r="117" customFormat="false" ht="15" hidden="false" customHeight="false" outlineLevel="0" collapsed="false">
      <c r="C117" s="0" t="n">
        <f aca="false">MAX(0,(SUMPRODUCT(BITS!B42:B49,WEIGHTS!H132:H139)+WEIGHTS!A147)/100)</f>
        <v>0</v>
      </c>
    </row>
    <row r="130" customFormat="false" ht="15" hidden="false" customHeight="false" outlineLevel="0" collapsed="false">
      <c r="C130" s="0" t="n">
        <f aca="false">MAX(0,(SUMPRODUCT(BITS!B50:B57,WEIGHTS!A158:A165)+WEIGHTS!A166)/100)</f>
        <v>0</v>
      </c>
      <c r="H130" s="2" t="b">
        <f aca="false">--((SUMPRODUCT(C130:C137,WEIGHTS!A174:A181)+WEIGHTS!A182)/100&gt;0)</f>
        <v>0</v>
      </c>
    </row>
    <row r="131" customFormat="false" ht="15" hidden="false" customHeight="false" outlineLevel="0" collapsed="false">
      <c r="C131" s="0" t="n">
        <f aca="false">MAX(0,(SUMPRODUCT(BITS!B50:B57,WEIGHTS!B158:B165)+WEIGHTS!A167)/100)</f>
        <v>0.21</v>
      </c>
    </row>
    <row r="132" customFormat="false" ht="15" hidden="false" customHeight="false" outlineLevel="0" collapsed="false">
      <c r="C132" s="0" t="n">
        <f aca="false">MAX(0,(SUMPRODUCT(BITS!B50:B57,WEIGHTS!C158:C165)+WEIGHTS!A168)/100)</f>
        <v>0</v>
      </c>
    </row>
    <row r="133" customFormat="false" ht="15" hidden="false" customHeight="false" outlineLevel="0" collapsed="false">
      <c r="C133" s="0" t="n">
        <f aca="false">MAX(0,(SUMPRODUCT(BITS!B50:B57,WEIGHTS!D158:D165)+WEIGHTS!A169)/100)</f>
        <v>0</v>
      </c>
    </row>
    <row r="134" customFormat="false" ht="15" hidden="false" customHeight="false" outlineLevel="0" collapsed="false">
      <c r="C134" s="0" t="n">
        <f aca="false">MAX(0,(SUMPRODUCT(BITS!B50:B57,WEIGHTS!E158:E165)+WEIGHTS!A170)/100)</f>
        <v>0</v>
      </c>
    </row>
    <row r="135" customFormat="false" ht="15" hidden="false" customHeight="false" outlineLevel="0" collapsed="false">
      <c r="C135" s="0" t="n">
        <f aca="false">MAX(0,(SUMPRODUCT(BITS!B50:B57,WEIGHTS!F158:F165)+WEIGHTS!A171)/100)</f>
        <v>4.2</v>
      </c>
    </row>
    <row r="136" customFormat="false" ht="15" hidden="false" customHeight="false" outlineLevel="0" collapsed="false">
      <c r="C136" s="0" t="n">
        <f aca="false">MAX(0,(SUMPRODUCT(BITS!B50:B57,WEIGHTS!G158:G165)+WEIGHTS!A172)/100)</f>
        <v>6.91</v>
      </c>
    </row>
    <row r="137" customFormat="false" ht="15" hidden="false" customHeight="false" outlineLevel="0" collapsed="false">
      <c r="C137" s="0" t="n">
        <f aca="false">MAX(0,(SUMPRODUCT(BITS!B50:B57,WEIGHTS!H158:H165)+WEIGHTS!A173)/100)</f>
        <v>0</v>
      </c>
    </row>
    <row r="150" customFormat="false" ht="15" hidden="false" customHeight="false" outlineLevel="0" collapsed="false">
      <c r="C150" s="0" t="n">
        <f aca="false">MAX(0,(SUMPRODUCT(BITS!B58:B65,WEIGHTS!A184:A191)+WEIGHTS!A192)/100)</f>
        <v>0</v>
      </c>
      <c r="H150" s="2" t="b">
        <f aca="false">--((SUMPRODUCT(C150:C157,WEIGHTS!A200:A207)+WEIGHTS!A208)/100&gt;0)</f>
        <v>0</v>
      </c>
    </row>
    <row r="151" customFormat="false" ht="15" hidden="false" customHeight="false" outlineLevel="0" collapsed="false">
      <c r="C151" s="0" t="n">
        <f aca="false">MAX(0,(SUMPRODUCT(BITS!B58:B65,WEIGHTS!B184:B191)+WEIGHTS!A193)/100)</f>
        <v>0</v>
      </c>
    </row>
    <row r="152" customFormat="false" ht="15" hidden="false" customHeight="false" outlineLevel="0" collapsed="false">
      <c r="C152" s="0" t="n">
        <f aca="false">MAX(0,(SUMPRODUCT(BITS!B58:B65,WEIGHTS!C184:C191)+WEIGHTS!A194)/100)</f>
        <v>0</v>
      </c>
    </row>
    <row r="153" customFormat="false" ht="15" hidden="false" customHeight="false" outlineLevel="0" collapsed="false">
      <c r="C153" s="0" t="n">
        <f aca="false">MAX(0,(SUMPRODUCT(BITS!B58:B65,WEIGHTS!D184:D191)+WEIGHTS!A195)/100)</f>
        <v>0</v>
      </c>
    </row>
    <row r="154" customFormat="false" ht="15" hidden="false" customHeight="false" outlineLevel="0" collapsed="false">
      <c r="C154" s="0" t="n">
        <f aca="false">MAX(0,(SUMPRODUCT(BITS!B58:B65,WEIGHTS!E184:E191)+WEIGHTS!A196)/100)</f>
        <v>0</v>
      </c>
    </row>
    <row r="155" customFormat="false" ht="15" hidden="false" customHeight="false" outlineLevel="0" collapsed="false">
      <c r="C155" s="0" t="n">
        <f aca="false">MAX(0,(SUMPRODUCT(BITS!B58:B65,WEIGHTS!F184:F191)+WEIGHTS!A197)/100)</f>
        <v>4.94</v>
      </c>
    </row>
    <row r="156" customFormat="false" ht="15" hidden="false" customHeight="false" outlineLevel="0" collapsed="false">
      <c r="C156" s="0" t="n">
        <f aca="false">MAX(0,(SUMPRODUCT(BITS!B58:B65,WEIGHTS!G184:G191)+WEIGHTS!A198)/100)</f>
        <v>0.68</v>
      </c>
    </row>
    <row r="157" customFormat="false" ht="15" hidden="false" customHeight="false" outlineLevel="0" collapsed="false">
      <c r="C157" s="0" t="n">
        <f aca="false">MAX(0,(SUMPRODUCT(BITS!B58:B65,WEIGHTS!H184:H191)+WEIGHTS!A199)/100)</f>
        <v>0</v>
      </c>
    </row>
    <row r="170" customFormat="false" ht="15" hidden="false" customHeight="false" outlineLevel="0" collapsed="false">
      <c r="C170" s="0" t="n">
        <f aca="false">MAX(0,(SUMPRODUCT(BITS!B66:B73,WEIGHTS!A210:A217)+WEIGHTS!A218)/100)</f>
        <v>0</v>
      </c>
      <c r="H170" s="2" t="b">
        <f aca="false">--((SUMPRODUCT(C170:C177,WEIGHTS!A226:A233)+WEIGHTS!A234)/100&gt;0)</f>
        <v>0</v>
      </c>
    </row>
    <row r="171" customFormat="false" ht="15" hidden="false" customHeight="false" outlineLevel="0" collapsed="false">
      <c r="C171" s="0" t="n">
        <f aca="false">MAX(0,(SUMPRODUCT(BITS!B66:B73,WEIGHTS!B210:B217)+WEIGHTS!A219)/100)</f>
        <v>0.5</v>
      </c>
    </row>
    <row r="172" customFormat="false" ht="15" hidden="false" customHeight="false" outlineLevel="0" collapsed="false">
      <c r="C172" s="0" t="n">
        <f aca="false">MAX(0,(SUMPRODUCT(BITS!B66:B73,WEIGHTS!C210:C217)+WEIGHTS!A220)/100)</f>
        <v>0</v>
      </c>
    </row>
    <row r="173" customFormat="false" ht="15" hidden="false" customHeight="false" outlineLevel="0" collapsed="false">
      <c r="C173" s="0" t="n">
        <f aca="false">MAX(0,(SUMPRODUCT(BITS!B66:B73,WEIGHTS!D210:D217)+WEIGHTS!A221)/100)</f>
        <v>0</v>
      </c>
    </row>
    <row r="174" customFormat="false" ht="15" hidden="false" customHeight="false" outlineLevel="0" collapsed="false">
      <c r="C174" s="0" t="n">
        <f aca="false">MAX(0,(SUMPRODUCT(BITS!B66:B73,WEIGHTS!E210:E217)+WEIGHTS!A222)/100)</f>
        <v>0</v>
      </c>
    </row>
    <row r="175" customFormat="false" ht="15" hidden="false" customHeight="false" outlineLevel="0" collapsed="false">
      <c r="C175" s="0" t="n">
        <f aca="false">MAX(0,(SUMPRODUCT(BITS!B66:B73,WEIGHTS!F210:F217)+WEIGHTS!A223)/100)</f>
        <v>9.03</v>
      </c>
    </row>
    <row r="176" customFormat="false" ht="15" hidden="false" customHeight="false" outlineLevel="0" collapsed="false">
      <c r="C176" s="0" t="n">
        <f aca="false">MAX(0,(SUMPRODUCT(BITS!B66:B73,WEIGHTS!G210:G217)+WEIGHTS!A224)/100)</f>
        <v>2.98</v>
      </c>
    </row>
    <row r="177" customFormat="false" ht="15" hidden="false" customHeight="false" outlineLevel="0" collapsed="false">
      <c r="C177" s="0" t="n">
        <f aca="false">MAX(0,(SUMPRODUCT(BITS!B66:B73,WEIGHTS!H210:H217)+WEIGHTS!A225)/100)</f>
        <v>0</v>
      </c>
    </row>
    <row r="190" customFormat="false" ht="15" hidden="false" customHeight="false" outlineLevel="0" collapsed="false">
      <c r="C190" s="0" t="n">
        <f aca="false">MAX(0,(SUMPRODUCT(BITS!B74:B81,WEIGHTS!A236:A243)+WEIGHTS!A244)/100)</f>
        <v>0</v>
      </c>
      <c r="H190" s="2" t="b">
        <f aca="false">--((SUMPRODUCT(C190:C197,WEIGHTS!A252:A259)+WEIGHTS!A260)/100&gt;0)</f>
        <v>0</v>
      </c>
    </row>
    <row r="191" customFormat="false" ht="15" hidden="false" customHeight="false" outlineLevel="0" collapsed="false">
      <c r="C191" s="0" t="n">
        <f aca="false">MAX(0,(SUMPRODUCT(BITS!B74:B81,WEIGHTS!B236:B243)+WEIGHTS!A245)/100)</f>
        <v>0</v>
      </c>
    </row>
    <row r="192" customFormat="false" ht="15" hidden="false" customHeight="false" outlineLevel="0" collapsed="false">
      <c r="C192" s="0" t="n">
        <f aca="false">MAX(0,(SUMPRODUCT(BITS!B74:B81,WEIGHTS!C236:C243)+WEIGHTS!A246)/100)</f>
        <v>0</v>
      </c>
    </row>
    <row r="193" customFormat="false" ht="15" hidden="false" customHeight="false" outlineLevel="0" collapsed="false">
      <c r="C193" s="0" t="n">
        <f aca="false">MAX(0,(SUMPRODUCT(BITS!B74:B81,WEIGHTS!D236:D243)+WEIGHTS!A247)/100)</f>
        <v>0</v>
      </c>
    </row>
    <row r="194" customFormat="false" ht="15" hidden="false" customHeight="false" outlineLevel="0" collapsed="false">
      <c r="C194" s="0" t="n">
        <f aca="false">MAX(0,(SUMPRODUCT(BITS!B74:B81,WEIGHTS!E236:E243)+WEIGHTS!A248)/100)</f>
        <v>0</v>
      </c>
    </row>
    <row r="195" customFormat="false" ht="15" hidden="false" customHeight="false" outlineLevel="0" collapsed="false">
      <c r="C195" s="0" t="n">
        <f aca="false">MAX(0,(SUMPRODUCT(BITS!B74:B81,WEIGHTS!F236:F243)+WEIGHTS!A249)/100)</f>
        <v>11.62</v>
      </c>
    </row>
    <row r="196" customFormat="false" ht="15" hidden="false" customHeight="false" outlineLevel="0" collapsed="false">
      <c r="C196" s="0" t="n">
        <f aca="false">MAX(0,(SUMPRODUCT(BITS!B74:B81,WEIGHTS!G236:G243)+WEIGHTS!A250)/100)</f>
        <v>5.96</v>
      </c>
    </row>
    <row r="197" customFormat="false" ht="15" hidden="false" customHeight="false" outlineLevel="0" collapsed="false">
      <c r="C197" s="0" t="n">
        <f aca="false">MAX(0,(SUMPRODUCT(BITS!B74:B81,WEIGHTS!H236:H243)+WEIGHTS!A251)/100)</f>
        <v>0</v>
      </c>
    </row>
    <row r="210" customFormat="false" ht="15" hidden="false" customHeight="false" outlineLevel="0" collapsed="false">
      <c r="C210" s="0" t="n">
        <f aca="false">MAX(0,(SUMPRODUCT(BITS!B82:B89,WEIGHTS!A262:A269)+WEIGHTS!A270)/100)</f>
        <v>0</v>
      </c>
      <c r="H210" s="2" t="b">
        <f aca="false">--((SUMPRODUCT(C210:C217,WEIGHTS!A278:A285)+WEIGHTS!A286)/100&gt;0)</f>
        <v>0</v>
      </c>
    </row>
    <row r="211" customFormat="false" ht="15" hidden="false" customHeight="false" outlineLevel="0" collapsed="false">
      <c r="C211" s="0" t="n">
        <f aca="false">MAX(0,(SUMPRODUCT(BITS!B82:B89,WEIGHTS!B262:B269)+WEIGHTS!A271)/100)</f>
        <v>1.25</v>
      </c>
    </row>
    <row r="212" customFormat="false" ht="15" hidden="false" customHeight="false" outlineLevel="0" collapsed="false">
      <c r="C212" s="0" t="n">
        <f aca="false">MAX(0,(SUMPRODUCT(BITS!B82:B89,WEIGHTS!C262:C269)+WEIGHTS!A272)/100)</f>
        <v>0</v>
      </c>
    </row>
    <row r="213" customFormat="false" ht="15" hidden="false" customHeight="false" outlineLevel="0" collapsed="false">
      <c r="C213" s="0" t="n">
        <f aca="false">MAX(0,(SUMPRODUCT(BITS!B82:B89,WEIGHTS!D262:D269)+WEIGHTS!A273)/100)</f>
        <v>2.02</v>
      </c>
    </row>
    <row r="214" customFormat="false" ht="15" hidden="false" customHeight="false" outlineLevel="0" collapsed="false">
      <c r="C214" s="0" t="n">
        <f aca="false">MAX(0,(SUMPRODUCT(BITS!B82:B89,WEIGHTS!E262:E269)+WEIGHTS!A274)/100)</f>
        <v>0</v>
      </c>
    </row>
    <row r="215" customFormat="false" ht="15" hidden="false" customHeight="false" outlineLevel="0" collapsed="false">
      <c r="C215" s="0" t="n">
        <f aca="false">MAX(0,(SUMPRODUCT(BITS!B82:B89,WEIGHTS!F262:F269)+WEIGHTS!A275)/100)</f>
        <v>4.35</v>
      </c>
    </row>
    <row r="216" customFormat="false" ht="15" hidden="false" customHeight="false" outlineLevel="0" collapsed="false">
      <c r="C216" s="0" t="n">
        <f aca="false">MAX(0,(SUMPRODUCT(BITS!B82:B89,WEIGHTS!G262:G269)+WEIGHTS!A276)/100)</f>
        <v>0.37</v>
      </c>
    </row>
    <row r="217" customFormat="false" ht="15" hidden="false" customHeight="false" outlineLevel="0" collapsed="false">
      <c r="C217" s="0" t="n">
        <f aca="false">MAX(0,(SUMPRODUCT(BITS!B82:B89,WEIGHTS!H262:H269)+WEIGHTS!A277)/100)</f>
        <v>0</v>
      </c>
    </row>
    <row r="230" customFormat="false" ht="15" hidden="false" customHeight="false" outlineLevel="0" collapsed="false">
      <c r="C230" s="0" t="n">
        <f aca="false">MAX(0,(SUMPRODUCT(BITS!B90:B97,WEIGHTS!A288:A295)+WEIGHTS!A296)/100)</f>
        <v>0</v>
      </c>
      <c r="H230" s="2" t="b">
        <f aca="false">--((SUMPRODUCT(C230:C237,WEIGHTS!A304:A311)+WEIGHTS!A312)/100&gt;0)</f>
        <v>0</v>
      </c>
    </row>
    <row r="231" customFormat="false" ht="15" hidden="false" customHeight="false" outlineLevel="0" collapsed="false">
      <c r="C231" s="0" t="n">
        <f aca="false">MAX(0,(SUMPRODUCT(BITS!B90:B97,WEIGHTS!B288:B295)+WEIGHTS!A297)/100)</f>
        <v>0.21</v>
      </c>
    </row>
    <row r="232" customFormat="false" ht="15" hidden="false" customHeight="false" outlineLevel="0" collapsed="false">
      <c r="C232" s="0" t="n">
        <f aca="false">MAX(0,(SUMPRODUCT(BITS!B90:B97,WEIGHTS!C288:C295)+WEIGHTS!A298)/100)</f>
        <v>0</v>
      </c>
    </row>
    <row r="233" customFormat="false" ht="15" hidden="false" customHeight="false" outlineLevel="0" collapsed="false">
      <c r="C233" s="0" t="n">
        <f aca="false">MAX(0,(SUMPRODUCT(BITS!B90:B97,WEIGHTS!D288:D295)+WEIGHTS!A299)/100)</f>
        <v>0</v>
      </c>
    </row>
    <row r="234" customFormat="false" ht="15" hidden="false" customHeight="false" outlineLevel="0" collapsed="false">
      <c r="C234" s="0" t="n">
        <f aca="false">MAX(0,(SUMPRODUCT(BITS!B90:B97,WEIGHTS!E288:E295)+WEIGHTS!A300)/100)</f>
        <v>0</v>
      </c>
    </row>
    <row r="235" customFormat="false" ht="15" hidden="false" customHeight="false" outlineLevel="0" collapsed="false">
      <c r="C235" s="0" t="n">
        <f aca="false">MAX(0,(SUMPRODUCT(BITS!B90:B97,WEIGHTS!F288:F295)+WEIGHTS!A301)/100)</f>
        <v>4.2</v>
      </c>
    </row>
    <row r="236" customFormat="false" ht="15" hidden="false" customHeight="false" outlineLevel="0" collapsed="false">
      <c r="C236" s="0" t="n">
        <f aca="false">MAX(0,(SUMPRODUCT(BITS!B90:B97,WEIGHTS!G288:G295)+WEIGHTS!A302)/100)</f>
        <v>6.91</v>
      </c>
    </row>
    <row r="237" customFormat="false" ht="15" hidden="false" customHeight="false" outlineLevel="0" collapsed="false">
      <c r="C237" s="0" t="n">
        <f aca="false">MAX(0,(SUMPRODUCT(BITS!B90:B97,WEIGHTS!H288:H295)+WEIGHTS!A303)/100)</f>
        <v>0</v>
      </c>
    </row>
    <row r="250" customFormat="false" ht="15" hidden="false" customHeight="false" outlineLevel="0" collapsed="false">
      <c r="C250" s="0" t="n">
        <f aca="false">MAX(0,(SUMPRODUCT(BITS!B98:B105,WEIGHTS!A314:A321)+WEIGHTS!A322)/100)</f>
        <v>0</v>
      </c>
      <c r="H250" s="2" t="b">
        <f aca="false">--((SUMPRODUCT(C250:C257,WEIGHTS!A330:A337)+WEIGHTS!A338)/100&gt;0)</f>
        <v>0</v>
      </c>
    </row>
    <row r="251" customFormat="false" ht="15" hidden="false" customHeight="false" outlineLevel="0" collapsed="false">
      <c r="C251" s="0" t="n">
        <f aca="false">MAX(0,(SUMPRODUCT(BITS!B98:B105,WEIGHTS!B314:B321)+WEIGHTS!A323)/100)</f>
        <v>0</v>
      </c>
    </row>
    <row r="252" customFormat="false" ht="15" hidden="false" customHeight="false" outlineLevel="0" collapsed="false">
      <c r="C252" s="0" t="n">
        <f aca="false">MAX(0,(SUMPRODUCT(BITS!B98:B105,WEIGHTS!C314:C321)+WEIGHTS!A324)/100)</f>
        <v>0</v>
      </c>
    </row>
    <row r="253" customFormat="false" ht="15" hidden="false" customHeight="false" outlineLevel="0" collapsed="false">
      <c r="C253" s="0" t="n">
        <f aca="false">MAX(0,(SUMPRODUCT(BITS!B98:B105,WEIGHTS!D314:D321)+WEIGHTS!A325)/100)</f>
        <v>4.04</v>
      </c>
    </row>
    <row r="254" customFormat="false" ht="15" hidden="false" customHeight="false" outlineLevel="0" collapsed="false">
      <c r="C254" s="0" t="n">
        <f aca="false">MAX(0,(SUMPRODUCT(BITS!B98:B105,WEIGHTS!E314:E321)+WEIGHTS!A326)/100)</f>
        <v>0.23</v>
      </c>
    </row>
    <row r="255" customFormat="false" ht="15" hidden="false" customHeight="false" outlineLevel="0" collapsed="false">
      <c r="C255" s="0" t="n">
        <f aca="false">MAX(0,(SUMPRODUCT(BITS!B98:B105,WEIGHTS!F314:F321)+WEIGHTS!A327)/100)</f>
        <v>1.31</v>
      </c>
    </row>
    <row r="256" customFormat="false" ht="15" hidden="false" customHeight="false" outlineLevel="0" collapsed="false">
      <c r="C256" s="0" t="n">
        <f aca="false">MAX(0,(SUMPRODUCT(BITS!B98:B105,WEIGHTS!G314:G321)+WEIGHTS!A328)/100)</f>
        <v>0.53</v>
      </c>
    </row>
    <row r="257" customFormat="false" ht="15" hidden="false" customHeight="false" outlineLevel="0" collapsed="false">
      <c r="C257" s="0" t="n">
        <f aca="false">MAX(0,(SUMPRODUCT(BITS!B98:B105,WEIGHTS!H314:H321)+WEIGHTS!A329)/100)</f>
        <v>0</v>
      </c>
    </row>
    <row r="270" customFormat="false" ht="15" hidden="false" customHeight="false" outlineLevel="0" collapsed="false">
      <c r="C270" s="0" t="n">
        <f aca="false">MAX(0,(SUMPRODUCT(BITS!B106:B113,WEIGHTS!A340:A347)+WEIGHTS!A348)/100)</f>
        <v>0</v>
      </c>
      <c r="H270" s="2" t="b">
        <f aca="false">--((SUMPRODUCT(C270:C277,WEIGHTS!A356:A363)+WEIGHTS!A364)/100&gt;0)</f>
        <v>0</v>
      </c>
    </row>
    <row r="271" customFormat="false" ht="15" hidden="false" customHeight="false" outlineLevel="0" collapsed="false">
      <c r="C271" s="0" t="n">
        <f aca="false">MAX(0,(SUMPRODUCT(BITS!B106:B113,WEIGHTS!B340:B347)+WEIGHTS!A349)/100)</f>
        <v>0</v>
      </c>
    </row>
    <row r="272" customFormat="false" ht="15" hidden="false" customHeight="false" outlineLevel="0" collapsed="false">
      <c r="C272" s="0" t="n">
        <f aca="false">MAX(0,(SUMPRODUCT(BITS!B106:B113,WEIGHTS!C340:C347)+WEIGHTS!A350)/100)</f>
        <v>0</v>
      </c>
    </row>
    <row r="273" customFormat="false" ht="15" hidden="false" customHeight="false" outlineLevel="0" collapsed="false">
      <c r="C273" s="0" t="n">
        <f aca="false">MAX(0,(SUMPRODUCT(BITS!B106:B113,WEIGHTS!D340:D347)+WEIGHTS!A351)/100)</f>
        <v>0</v>
      </c>
    </row>
    <row r="274" customFormat="false" ht="15" hidden="false" customHeight="false" outlineLevel="0" collapsed="false">
      <c r="C274" s="0" t="n">
        <f aca="false">MAX(0,(SUMPRODUCT(BITS!B106:B113,WEIGHTS!E340:E347)+WEIGHTS!A352)/100)</f>
        <v>0</v>
      </c>
    </row>
    <row r="275" customFormat="false" ht="15" hidden="false" customHeight="false" outlineLevel="0" collapsed="false">
      <c r="C275" s="0" t="n">
        <f aca="false">MAX(0,(SUMPRODUCT(BITS!B106:B113,WEIGHTS!F340:F347)+WEIGHTS!A353)/100)</f>
        <v>4.94</v>
      </c>
    </row>
    <row r="276" customFormat="false" ht="15" hidden="false" customHeight="false" outlineLevel="0" collapsed="false">
      <c r="C276" s="0" t="n">
        <f aca="false">MAX(0,(SUMPRODUCT(BITS!B106:B113,WEIGHTS!G340:G347)+WEIGHTS!A354)/100)</f>
        <v>0.68</v>
      </c>
    </row>
    <row r="277" customFormat="false" ht="15" hidden="false" customHeight="false" outlineLevel="0" collapsed="false">
      <c r="C277" s="0" t="n">
        <f aca="false">MAX(0,(SUMPRODUCT(BITS!B106:B113,WEIGHTS!H340:H347)+WEIGHTS!A355)/100)</f>
        <v>0</v>
      </c>
    </row>
    <row r="290" customFormat="false" ht="15" hidden="false" customHeight="false" outlineLevel="0" collapsed="false">
      <c r="C290" s="0" t="n">
        <f aca="false">MAX(0,(SUMPRODUCT(BITS!B114:B121,WEIGHTS!A366:A373)+WEIGHTS!A374)/100)</f>
        <v>0</v>
      </c>
      <c r="H290" s="2" t="b">
        <f aca="false">--((SUMPRODUCT(C290:C297,WEIGHTS!A382:A389)+WEIGHTS!A390)/100&gt;0)</f>
        <v>0</v>
      </c>
    </row>
    <row r="291" customFormat="false" ht="15" hidden="false" customHeight="false" outlineLevel="0" collapsed="false">
      <c r="C291" s="0" t="n">
        <f aca="false">MAX(0,(SUMPRODUCT(BITS!B114:B121,WEIGHTS!B366:B373)+WEIGHTS!A375)/100)</f>
        <v>0</v>
      </c>
    </row>
    <row r="292" customFormat="false" ht="15" hidden="false" customHeight="false" outlineLevel="0" collapsed="false">
      <c r="C292" s="0" t="n">
        <f aca="false">MAX(0,(SUMPRODUCT(BITS!B114:B121,WEIGHTS!C366:C373)+WEIGHTS!A376)/100)</f>
        <v>0</v>
      </c>
    </row>
    <row r="293" customFormat="false" ht="15" hidden="false" customHeight="false" outlineLevel="0" collapsed="false">
      <c r="C293" s="0" t="n">
        <f aca="false">MAX(0,(SUMPRODUCT(BITS!B114:B121,WEIGHTS!D366:D373)+WEIGHTS!A377)/100)</f>
        <v>3.14</v>
      </c>
    </row>
    <row r="294" customFormat="false" ht="15" hidden="false" customHeight="false" outlineLevel="0" collapsed="false">
      <c r="C294" s="0" t="n">
        <f aca="false">MAX(0,(SUMPRODUCT(BITS!B114:B121,WEIGHTS!E366:E373)+WEIGHTS!A378)/100)</f>
        <v>0</v>
      </c>
    </row>
    <row r="295" customFormat="false" ht="15" hidden="false" customHeight="false" outlineLevel="0" collapsed="false">
      <c r="C295" s="0" t="n">
        <f aca="false">MAX(0,(SUMPRODUCT(BITS!B114:B121,WEIGHTS!F366:F373)+WEIGHTS!A379)/100)</f>
        <v>0</v>
      </c>
    </row>
    <row r="296" customFormat="false" ht="15" hidden="false" customHeight="false" outlineLevel="0" collapsed="false">
      <c r="C296" s="0" t="n">
        <f aca="false">MAX(0,(SUMPRODUCT(BITS!B114:B121,WEIGHTS!G366:G373)+WEIGHTS!A380)/100)</f>
        <v>1.28</v>
      </c>
    </row>
    <row r="297" customFormat="false" ht="15" hidden="false" customHeight="false" outlineLevel="0" collapsed="false">
      <c r="C297" s="0" t="n">
        <f aca="false">MAX(0,(SUMPRODUCT(BITS!B114:B121,WEIGHTS!H366:H373)+WEIGHTS!A381)/100)</f>
        <v>0.12</v>
      </c>
    </row>
    <row r="310" customFormat="false" ht="15" hidden="false" customHeight="false" outlineLevel="0" collapsed="false">
      <c r="C310" s="0" t="n">
        <f aca="false">MAX(0,(SUMPRODUCT(BITS!B122:B129,WEIGHTS!A392:A399)+WEIGHTS!A400)/100)</f>
        <v>0</v>
      </c>
      <c r="H310" s="2" t="b">
        <f aca="false">--((SUMPRODUCT(C310:C317,WEIGHTS!A408:A415)+WEIGHTS!A416)/100&gt;0)</f>
        <v>0</v>
      </c>
    </row>
    <row r="311" customFormat="false" ht="15" hidden="false" customHeight="false" outlineLevel="0" collapsed="false">
      <c r="C311" s="0" t="n">
        <f aca="false">MAX(0,(SUMPRODUCT(BITS!B122:B129,WEIGHTS!B392:B399)+WEIGHTS!A401)/100)</f>
        <v>0</v>
      </c>
    </row>
    <row r="312" customFormat="false" ht="15" hidden="false" customHeight="false" outlineLevel="0" collapsed="false">
      <c r="C312" s="0" t="n">
        <f aca="false">MAX(0,(SUMPRODUCT(BITS!B122:B129,WEIGHTS!C392:C399)+WEIGHTS!A402)/100)</f>
        <v>0</v>
      </c>
    </row>
    <row r="313" customFormat="false" ht="15" hidden="false" customHeight="false" outlineLevel="0" collapsed="false">
      <c r="C313" s="0" t="n">
        <f aca="false">MAX(0,(SUMPRODUCT(BITS!B122:B129,WEIGHTS!D392:D399)+WEIGHTS!A403)/100)</f>
        <v>0</v>
      </c>
    </row>
    <row r="314" customFormat="false" ht="15" hidden="false" customHeight="false" outlineLevel="0" collapsed="false">
      <c r="C314" s="0" t="n">
        <f aca="false">MAX(0,(SUMPRODUCT(BITS!B122:B129,WEIGHTS!E392:E399)+WEIGHTS!A404)/100)</f>
        <v>0</v>
      </c>
    </row>
    <row r="315" customFormat="false" ht="15" hidden="false" customHeight="false" outlineLevel="0" collapsed="false">
      <c r="C315" s="0" t="n">
        <f aca="false">MAX(0,(SUMPRODUCT(BITS!B122:B129,WEIGHTS!F392:F399)+WEIGHTS!A405)/100)</f>
        <v>4.93</v>
      </c>
    </row>
    <row r="316" customFormat="false" ht="15" hidden="false" customHeight="false" outlineLevel="0" collapsed="false">
      <c r="C316" s="0" t="n">
        <f aca="false">MAX(0,(SUMPRODUCT(BITS!B122:B129,WEIGHTS!G392:G399)+WEIGHTS!A406)/100)</f>
        <v>3.34</v>
      </c>
    </row>
    <row r="317" customFormat="false" ht="15" hidden="false" customHeight="false" outlineLevel="0" collapsed="false">
      <c r="C317" s="0" t="n">
        <f aca="false">MAX(0,(SUMPRODUCT(BITS!B122:B129,WEIGHTS!H392:H399)+WEIGHTS!A407)/100)</f>
        <v>0</v>
      </c>
    </row>
    <row r="330" customFormat="false" ht="15" hidden="false" customHeight="false" outlineLevel="0" collapsed="false">
      <c r="C330" s="0" t="n">
        <f aca="false">MAX(0,(SUMPRODUCT(BITS!B130:B137,WEIGHTS!A418:A425)+WEIGHTS!A426)/100)</f>
        <v>0</v>
      </c>
      <c r="H330" s="2" t="b">
        <f aca="false">--((SUMPRODUCT(C330:C337,WEIGHTS!A434:A441)+WEIGHTS!A442)/100&gt;0)</f>
        <v>0</v>
      </c>
    </row>
    <row r="331" customFormat="false" ht="15" hidden="false" customHeight="false" outlineLevel="0" collapsed="false">
      <c r="C331" s="0" t="n">
        <f aca="false">MAX(0,(SUMPRODUCT(BITS!B130:B137,WEIGHTS!B418:B425)+WEIGHTS!A427)/100)</f>
        <v>0</v>
      </c>
    </row>
    <row r="332" customFormat="false" ht="15" hidden="false" customHeight="false" outlineLevel="0" collapsed="false">
      <c r="C332" s="0" t="n">
        <f aca="false">MAX(0,(SUMPRODUCT(BITS!B130:B137,WEIGHTS!C418:C425)+WEIGHTS!A428)/100)</f>
        <v>0</v>
      </c>
    </row>
    <row r="333" customFormat="false" ht="15" hidden="false" customHeight="false" outlineLevel="0" collapsed="false">
      <c r="C333" s="0" t="n">
        <f aca="false">MAX(0,(SUMPRODUCT(BITS!B130:B137,WEIGHTS!D418:D425)+WEIGHTS!A429)/100)</f>
        <v>0</v>
      </c>
    </row>
    <row r="334" customFormat="false" ht="15" hidden="false" customHeight="false" outlineLevel="0" collapsed="false">
      <c r="C334" s="0" t="n">
        <f aca="false">MAX(0,(SUMPRODUCT(BITS!B130:B137,WEIGHTS!E418:E425)+WEIGHTS!A430)/100)</f>
        <v>0</v>
      </c>
    </row>
    <row r="335" customFormat="false" ht="15" hidden="false" customHeight="false" outlineLevel="0" collapsed="false">
      <c r="C335" s="0" t="n">
        <f aca="false">MAX(0,(SUMPRODUCT(BITS!B130:B137,WEIGHTS!F418:F425)+WEIGHTS!A431)/100)</f>
        <v>1.09</v>
      </c>
    </row>
    <row r="336" customFormat="false" ht="15" hidden="false" customHeight="false" outlineLevel="0" collapsed="false">
      <c r="C336" s="0" t="n">
        <f aca="false">MAX(0,(SUMPRODUCT(BITS!B130:B137,WEIGHTS!G418:G425)+WEIGHTS!A432)/100)</f>
        <v>3.05</v>
      </c>
    </row>
    <row r="337" customFormat="false" ht="15" hidden="false" customHeight="false" outlineLevel="0" collapsed="false">
      <c r="C337" s="0" t="n">
        <f aca="false">MAX(0,(SUMPRODUCT(BITS!B130:B137,WEIGHTS!H418:H425)+WEIGHTS!A433)/100)</f>
        <v>0</v>
      </c>
    </row>
    <row r="350" customFormat="false" ht="15" hidden="false" customHeight="false" outlineLevel="0" collapsed="false">
      <c r="C350" s="0" t="n">
        <f aca="false">MAX(0,(SUMPRODUCT(BITS!B138:B145,WEIGHTS!A444:A451)+WEIGHTS!A452)/100)</f>
        <v>0</v>
      </c>
      <c r="H350" s="2" t="b">
        <f aca="false">--((SUMPRODUCT(C350:C357,WEIGHTS!A460:A467)+WEIGHTS!A468)/100&gt;0)</f>
        <v>0</v>
      </c>
    </row>
    <row r="351" customFormat="false" ht="15" hidden="false" customHeight="false" outlineLevel="0" collapsed="false">
      <c r="C351" s="0" t="n">
        <f aca="false">MAX(0,(SUMPRODUCT(BITS!B138:B145,WEIGHTS!B444:B451)+WEIGHTS!A453)/100)</f>
        <v>0.21</v>
      </c>
    </row>
    <row r="352" customFormat="false" ht="15" hidden="false" customHeight="false" outlineLevel="0" collapsed="false">
      <c r="C352" s="0" t="n">
        <f aca="false">MAX(0,(SUMPRODUCT(BITS!B138:B145,WEIGHTS!C444:C451)+WEIGHTS!A454)/100)</f>
        <v>0</v>
      </c>
    </row>
    <row r="353" customFormat="false" ht="15" hidden="false" customHeight="false" outlineLevel="0" collapsed="false">
      <c r="C353" s="0" t="n">
        <f aca="false">MAX(0,(SUMPRODUCT(BITS!B138:B145,WEIGHTS!D444:D451)+WEIGHTS!A455)/100)</f>
        <v>0</v>
      </c>
    </row>
    <row r="354" customFormat="false" ht="15" hidden="false" customHeight="false" outlineLevel="0" collapsed="false">
      <c r="C354" s="0" t="n">
        <f aca="false">MAX(0,(SUMPRODUCT(BITS!B138:B145,WEIGHTS!E444:E451)+WEIGHTS!A456)/100)</f>
        <v>0</v>
      </c>
    </row>
    <row r="355" customFormat="false" ht="15" hidden="false" customHeight="false" outlineLevel="0" collapsed="false">
      <c r="C355" s="0" t="n">
        <f aca="false">MAX(0,(SUMPRODUCT(BITS!B138:B145,WEIGHTS!F444:F451)+WEIGHTS!A457)/100)</f>
        <v>4.2</v>
      </c>
    </row>
    <row r="356" customFormat="false" ht="15" hidden="false" customHeight="false" outlineLevel="0" collapsed="false">
      <c r="C356" s="0" t="n">
        <f aca="false">MAX(0,(SUMPRODUCT(BITS!B138:B145,WEIGHTS!G444:G451)+WEIGHTS!A458)/100)</f>
        <v>6.91</v>
      </c>
    </row>
    <row r="357" customFormat="false" ht="15" hidden="false" customHeight="false" outlineLevel="0" collapsed="false">
      <c r="C357" s="0" t="n">
        <f aca="false">MAX(0,(SUMPRODUCT(BITS!B138:B145,WEIGHTS!H444:H451)+WEIGHTS!A459)/100)</f>
        <v>0</v>
      </c>
    </row>
    <row r="370" customFormat="false" ht="15" hidden="false" customHeight="false" outlineLevel="0" collapsed="false">
      <c r="C370" s="0" t="n">
        <f aca="false">MAX(0,(SUMPRODUCT(BITS!B146:B153,WEIGHTS!A470:A477)+WEIGHTS!A478)/100)</f>
        <v>0</v>
      </c>
      <c r="H370" s="2" t="b">
        <f aca="false">--((SUMPRODUCT(C370:C377,WEIGHTS!A486:A493)+WEIGHTS!A494)/100&gt;0)</f>
        <v>0</v>
      </c>
    </row>
    <row r="371" customFormat="false" ht="15" hidden="false" customHeight="false" outlineLevel="0" collapsed="false">
      <c r="C371" s="0" t="n">
        <f aca="false">MAX(0,(SUMPRODUCT(BITS!B146:B153,WEIGHTS!B470:B477)+WEIGHTS!A479)/100)</f>
        <v>0</v>
      </c>
    </row>
    <row r="372" customFormat="false" ht="15" hidden="false" customHeight="false" outlineLevel="0" collapsed="false">
      <c r="C372" s="0" t="n">
        <f aca="false">MAX(0,(SUMPRODUCT(BITS!B146:B153,WEIGHTS!C470:C477)+WEIGHTS!A480)/100)</f>
        <v>0</v>
      </c>
    </row>
    <row r="373" customFormat="false" ht="15" hidden="false" customHeight="false" outlineLevel="0" collapsed="false">
      <c r="C373" s="0" t="n">
        <f aca="false">MAX(0,(SUMPRODUCT(BITS!B146:B153,WEIGHTS!D470:D477)+WEIGHTS!A481)/100)</f>
        <v>0</v>
      </c>
    </row>
    <row r="374" customFormat="false" ht="15" hidden="false" customHeight="false" outlineLevel="0" collapsed="false">
      <c r="C374" s="0" t="n">
        <f aca="false">MAX(0,(SUMPRODUCT(BITS!B146:B153,WEIGHTS!E470:E477)+WEIGHTS!A482)/100)</f>
        <v>0</v>
      </c>
    </row>
    <row r="375" customFormat="false" ht="15" hidden="false" customHeight="false" outlineLevel="0" collapsed="false">
      <c r="C375" s="0" t="n">
        <f aca="false">MAX(0,(SUMPRODUCT(BITS!B146:B153,WEIGHTS!F470:F477)+WEIGHTS!A483)/100)</f>
        <v>4.94</v>
      </c>
    </row>
    <row r="376" customFormat="false" ht="15" hidden="false" customHeight="false" outlineLevel="0" collapsed="false">
      <c r="C376" s="0" t="n">
        <f aca="false">MAX(0,(SUMPRODUCT(BITS!B146:B153,WEIGHTS!G470:G477)+WEIGHTS!A484)/100)</f>
        <v>0.68</v>
      </c>
    </row>
    <row r="377" customFormat="false" ht="15" hidden="false" customHeight="false" outlineLevel="0" collapsed="false">
      <c r="C377" s="0" t="n">
        <f aca="false">MAX(0,(SUMPRODUCT(BITS!B146:B153,WEIGHTS!H470:H477)+WEIGHTS!A485)/100)</f>
        <v>0</v>
      </c>
    </row>
    <row r="390" customFormat="false" ht="15" hidden="false" customHeight="false" outlineLevel="0" collapsed="false">
      <c r="C390" s="0" t="n">
        <f aca="false">MAX(0,(SUMPRODUCT(BITS!B154:B161,WEIGHTS!A496:A503)+WEIGHTS!A504)/100)</f>
        <v>0</v>
      </c>
      <c r="H390" s="2" t="b">
        <f aca="false">--((SUMPRODUCT(C390:C397,WEIGHTS!A512:A519)+WEIGHTS!A520)/100&gt;0)</f>
        <v>0</v>
      </c>
    </row>
    <row r="391" customFormat="false" ht="15" hidden="false" customHeight="false" outlineLevel="0" collapsed="false">
      <c r="C391" s="0" t="n">
        <f aca="false">MAX(0,(SUMPRODUCT(BITS!B154:B161,WEIGHTS!B496:B503)+WEIGHTS!A505)/100)</f>
        <v>0</v>
      </c>
    </row>
    <row r="392" customFormat="false" ht="15" hidden="false" customHeight="false" outlineLevel="0" collapsed="false">
      <c r="C392" s="0" t="n">
        <f aca="false">MAX(0,(SUMPRODUCT(BITS!B154:B161,WEIGHTS!C496:C503)+WEIGHTS!A506)/100)</f>
        <v>0</v>
      </c>
    </row>
    <row r="393" customFormat="false" ht="15" hidden="false" customHeight="false" outlineLevel="0" collapsed="false">
      <c r="C393" s="0" t="n">
        <f aca="false">MAX(0,(SUMPRODUCT(BITS!B154:B161,WEIGHTS!D496:D503)+WEIGHTS!A507)/100)</f>
        <v>0</v>
      </c>
    </row>
    <row r="394" customFormat="false" ht="15" hidden="false" customHeight="false" outlineLevel="0" collapsed="false">
      <c r="C394" s="0" t="n">
        <f aca="false">MAX(0,(SUMPRODUCT(BITS!B154:B161,WEIGHTS!E496:E503)+WEIGHTS!A508)/100)</f>
        <v>0</v>
      </c>
    </row>
    <row r="395" customFormat="false" ht="15" hidden="false" customHeight="false" outlineLevel="0" collapsed="false">
      <c r="C395" s="0" t="n">
        <f aca="false">MAX(0,(SUMPRODUCT(BITS!B154:B161,WEIGHTS!F496:F503)+WEIGHTS!A509)/100)</f>
        <v>0</v>
      </c>
    </row>
    <row r="396" customFormat="false" ht="15" hidden="false" customHeight="false" outlineLevel="0" collapsed="false">
      <c r="C396" s="0" t="n">
        <f aca="false">MAX(0,(SUMPRODUCT(BITS!B154:B161,WEIGHTS!G496:G503)+WEIGHTS!A510)/100)</f>
        <v>2.02</v>
      </c>
    </row>
    <row r="397" customFormat="false" ht="15" hidden="false" customHeight="false" outlineLevel="0" collapsed="false">
      <c r="C397" s="0" t="n">
        <f aca="false">MAX(0,(SUMPRODUCT(BITS!B154:B161,WEIGHTS!H496:H503)+WEIGHTS!A511)/100)</f>
        <v>0.16</v>
      </c>
    </row>
    <row r="410" customFormat="false" ht="15" hidden="false" customHeight="false" outlineLevel="0" collapsed="false">
      <c r="C410" s="0" t="n">
        <f aca="false">MAX(0,(SUMPRODUCT(BITS!B162:B169,WEIGHTS!A522:A529)+WEIGHTS!A530)/100)</f>
        <v>0</v>
      </c>
      <c r="H410" s="2" t="b">
        <f aca="false">--((SUMPRODUCT(C410:C417,WEIGHTS!A538:A545)+WEIGHTS!A546)/100&gt;0)</f>
        <v>0</v>
      </c>
    </row>
    <row r="411" customFormat="false" ht="15" hidden="false" customHeight="false" outlineLevel="0" collapsed="false">
      <c r="C411" s="0" t="n">
        <f aca="false">MAX(0,(SUMPRODUCT(BITS!B162:B169,WEIGHTS!B522:B529)+WEIGHTS!A531)/100)</f>
        <v>0</v>
      </c>
    </row>
    <row r="412" customFormat="false" ht="15" hidden="false" customHeight="false" outlineLevel="0" collapsed="false">
      <c r="C412" s="0" t="n">
        <f aca="false">MAX(0,(SUMPRODUCT(BITS!B162:B169,WEIGHTS!C522:C529)+WEIGHTS!A532)/100)</f>
        <v>0</v>
      </c>
    </row>
    <row r="413" customFormat="false" ht="15" hidden="false" customHeight="false" outlineLevel="0" collapsed="false">
      <c r="C413" s="0" t="n">
        <f aca="false">MAX(0,(SUMPRODUCT(BITS!B162:B169,WEIGHTS!D522:D529)+WEIGHTS!A533)/100)</f>
        <v>0</v>
      </c>
    </row>
    <row r="414" customFormat="false" ht="15" hidden="false" customHeight="false" outlineLevel="0" collapsed="false">
      <c r="C414" s="0" t="n">
        <f aca="false">MAX(0,(SUMPRODUCT(BITS!B162:B169,WEIGHTS!E522:E529)+WEIGHTS!A534)/100)</f>
        <v>0</v>
      </c>
    </row>
    <row r="415" customFormat="false" ht="15" hidden="false" customHeight="false" outlineLevel="0" collapsed="false">
      <c r="C415" s="0" t="n">
        <f aca="false">MAX(0,(SUMPRODUCT(BITS!B162:B169,WEIGHTS!F522:F529)+WEIGHTS!A535)/100)</f>
        <v>1.43</v>
      </c>
    </row>
    <row r="416" customFormat="false" ht="15" hidden="false" customHeight="false" outlineLevel="0" collapsed="false">
      <c r="C416" s="0" t="n">
        <f aca="false">MAX(0,(SUMPRODUCT(BITS!B162:B169,WEIGHTS!G522:G529)+WEIGHTS!A536)/100)</f>
        <v>1.8</v>
      </c>
    </row>
    <row r="417" customFormat="false" ht="15" hidden="false" customHeight="false" outlineLevel="0" collapsed="false">
      <c r="C417" s="0" t="n">
        <f aca="false">MAX(0,(SUMPRODUCT(BITS!B162:B169,WEIGHTS!H522:H529)+WEIGHTS!A537)/100)</f>
        <v>0</v>
      </c>
    </row>
    <row r="430" customFormat="false" ht="15" hidden="false" customHeight="false" outlineLevel="0" collapsed="false">
      <c r="C430" s="0" t="n">
        <f aca="false">MAX(0,(SUMPRODUCT(BITS!B170:B177,WEIGHTS!A548:A555)+WEIGHTS!A556)/100)</f>
        <v>0</v>
      </c>
      <c r="H430" s="2" t="b">
        <f aca="false">--((SUMPRODUCT(C430:C437,WEIGHTS!A564:A571)+WEIGHTS!A572)/100&gt;0)</f>
        <v>0</v>
      </c>
    </row>
    <row r="431" customFormat="false" ht="15" hidden="false" customHeight="false" outlineLevel="0" collapsed="false">
      <c r="C431" s="0" t="n">
        <f aca="false">MAX(0,(SUMPRODUCT(BITS!B170:B177,WEIGHTS!B548:B555)+WEIGHTS!A557)/100)</f>
        <v>0</v>
      </c>
    </row>
    <row r="432" customFormat="false" ht="15" hidden="false" customHeight="false" outlineLevel="0" collapsed="false">
      <c r="C432" s="0" t="n">
        <f aca="false">MAX(0,(SUMPRODUCT(BITS!B170:B177,WEIGHTS!C548:C555)+WEIGHTS!A558)/100)</f>
        <v>0</v>
      </c>
    </row>
    <row r="433" customFormat="false" ht="15" hidden="false" customHeight="false" outlineLevel="0" collapsed="false">
      <c r="C433" s="0" t="n">
        <f aca="false">MAX(0,(SUMPRODUCT(BITS!B170:B177,WEIGHTS!D548:D555)+WEIGHTS!A559)/100)</f>
        <v>0</v>
      </c>
    </row>
    <row r="434" customFormat="false" ht="15" hidden="false" customHeight="false" outlineLevel="0" collapsed="false">
      <c r="C434" s="0" t="n">
        <f aca="false">MAX(0,(SUMPRODUCT(BITS!B170:B177,WEIGHTS!E548:E555)+WEIGHTS!A560)/100)</f>
        <v>0</v>
      </c>
    </row>
    <row r="435" customFormat="false" ht="15" hidden="false" customHeight="false" outlineLevel="0" collapsed="false">
      <c r="C435" s="0" t="n">
        <f aca="false">MAX(0,(SUMPRODUCT(BITS!B170:B177,WEIGHTS!F548:F555)+WEIGHTS!A561)/100)</f>
        <v>1.76</v>
      </c>
    </row>
    <row r="436" customFormat="false" ht="15" hidden="false" customHeight="false" outlineLevel="0" collapsed="false">
      <c r="C436" s="0" t="n">
        <f aca="false">MAX(0,(SUMPRODUCT(BITS!B170:B177,WEIGHTS!G548:G555)+WEIGHTS!A562)/100)</f>
        <v>2.66</v>
      </c>
    </row>
    <row r="437" customFormat="false" ht="15" hidden="false" customHeight="false" outlineLevel="0" collapsed="false">
      <c r="C437" s="0" t="n">
        <f aca="false">MAX(0,(SUMPRODUCT(BITS!B170:B177,WEIGHTS!H548:H555)+WEIGHTS!A563)/100)</f>
        <v>0</v>
      </c>
    </row>
    <row r="450" customFormat="false" ht="15" hidden="false" customHeight="false" outlineLevel="0" collapsed="false">
      <c r="C450" s="0" t="n">
        <f aca="false">MAX(0,(SUMPRODUCT(BITS!B178:B185,WEIGHTS!A574:A581)+WEIGHTS!A582)/100)</f>
        <v>0</v>
      </c>
      <c r="H450" s="2" t="b">
        <f aca="false">--((SUMPRODUCT(C450:C457,WEIGHTS!A590:A597)+WEIGHTS!A598)/100&gt;0)</f>
        <v>0</v>
      </c>
    </row>
    <row r="451" customFormat="false" ht="15" hidden="false" customHeight="false" outlineLevel="0" collapsed="false">
      <c r="C451" s="0" t="n">
        <f aca="false">MAX(0,(SUMPRODUCT(BITS!B178:B185,WEIGHTS!B574:B581)+WEIGHTS!A583)/100)</f>
        <v>0</v>
      </c>
    </row>
    <row r="452" customFormat="false" ht="15" hidden="false" customHeight="false" outlineLevel="0" collapsed="false">
      <c r="C452" s="0" t="n">
        <f aca="false">MAX(0,(SUMPRODUCT(BITS!B178:B185,WEIGHTS!C574:C581)+WEIGHTS!A584)/100)</f>
        <v>0</v>
      </c>
    </row>
    <row r="453" customFormat="false" ht="15" hidden="false" customHeight="false" outlineLevel="0" collapsed="false">
      <c r="C453" s="0" t="n">
        <f aca="false">MAX(0,(SUMPRODUCT(BITS!B178:B185,WEIGHTS!D574:D581)+WEIGHTS!A585)/100)</f>
        <v>0</v>
      </c>
    </row>
    <row r="454" customFormat="false" ht="15" hidden="false" customHeight="false" outlineLevel="0" collapsed="false">
      <c r="C454" s="0" t="n">
        <f aca="false">MAX(0,(SUMPRODUCT(BITS!B178:B185,WEIGHTS!E574:E581)+WEIGHTS!A586)/100)</f>
        <v>0</v>
      </c>
    </row>
    <row r="455" customFormat="false" ht="15" hidden="false" customHeight="false" outlineLevel="0" collapsed="false">
      <c r="C455" s="0" t="n">
        <f aca="false">MAX(0,(SUMPRODUCT(BITS!B178:B185,WEIGHTS!F574:F581)+WEIGHTS!A587)/100)</f>
        <v>4.94</v>
      </c>
    </row>
    <row r="456" customFormat="false" ht="15" hidden="false" customHeight="false" outlineLevel="0" collapsed="false">
      <c r="C456" s="0" t="n">
        <f aca="false">MAX(0,(SUMPRODUCT(BITS!B178:B185,WEIGHTS!G574:G581)+WEIGHTS!A588)/100)</f>
        <v>0.68</v>
      </c>
    </row>
    <row r="457" customFormat="false" ht="15" hidden="false" customHeight="false" outlineLevel="0" collapsed="false">
      <c r="C457" s="0" t="n">
        <f aca="false">MAX(0,(SUMPRODUCT(BITS!B178:B185,WEIGHTS!H574:H581)+WEIGHTS!A589)/100)</f>
        <v>0</v>
      </c>
    </row>
    <row r="470" customFormat="false" ht="15" hidden="false" customHeight="false" outlineLevel="0" collapsed="false">
      <c r="C470" s="0" t="n">
        <f aca="false">MAX(0,(SUMPRODUCT(BITS!B186:B193,WEIGHTS!A600:A607)+WEIGHTS!A608)/100)</f>
        <v>0</v>
      </c>
      <c r="H470" s="2" t="b">
        <f aca="false">--((SUMPRODUCT(C470:C477,WEIGHTS!A616:A623)+WEIGHTS!A624)/100&gt;0)</f>
        <v>0</v>
      </c>
    </row>
    <row r="471" customFormat="false" ht="15" hidden="false" customHeight="false" outlineLevel="0" collapsed="false">
      <c r="C471" s="0" t="n">
        <f aca="false">MAX(0,(SUMPRODUCT(BITS!B186:B193,WEIGHTS!B600:B607)+WEIGHTS!A609)/100)</f>
        <v>0</v>
      </c>
    </row>
    <row r="472" customFormat="false" ht="15" hidden="false" customHeight="false" outlineLevel="0" collapsed="false">
      <c r="C472" s="0" t="n">
        <f aca="false">MAX(0,(SUMPRODUCT(BITS!B186:B193,WEIGHTS!C600:C607)+WEIGHTS!A610)/100)</f>
        <v>0</v>
      </c>
    </row>
    <row r="473" customFormat="false" ht="15" hidden="false" customHeight="false" outlineLevel="0" collapsed="false">
      <c r="C473" s="0" t="n">
        <f aca="false">MAX(0,(SUMPRODUCT(BITS!B186:B193,WEIGHTS!D600:D607)+WEIGHTS!A611)/100)</f>
        <v>0</v>
      </c>
    </row>
    <row r="474" customFormat="false" ht="15" hidden="false" customHeight="false" outlineLevel="0" collapsed="false">
      <c r="C474" s="0" t="n">
        <f aca="false">MAX(0,(SUMPRODUCT(BITS!B186:B193,WEIGHTS!E600:E607)+WEIGHTS!A612)/100)</f>
        <v>0</v>
      </c>
    </row>
    <row r="475" customFormat="false" ht="15" hidden="false" customHeight="false" outlineLevel="0" collapsed="false">
      <c r="C475" s="0" t="n">
        <f aca="false">MAX(0,(SUMPRODUCT(BITS!B186:B193,WEIGHTS!F600:F607)+WEIGHTS!A613)/100)</f>
        <v>3.35</v>
      </c>
    </row>
    <row r="476" customFormat="false" ht="15" hidden="false" customHeight="false" outlineLevel="0" collapsed="false">
      <c r="C476" s="0" t="n">
        <f aca="false">MAX(0,(SUMPRODUCT(BITS!B186:B193,WEIGHTS!G600:G607)+WEIGHTS!A614)/100)</f>
        <v>5.18</v>
      </c>
    </row>
    <row r="477" customFormat="false" ht="15" hidden="false" customHeight="false" outlineLevel="0" collapsed="false">
      <c r="C477" s="0" t="n">
        <f aca="false">MAX(0,(SUMPRODUCT(BITS!B186:B193,WEIGHTS!H600:H607)+WEIGHTS!A615)/100)</f>
        <v>0</v>
      </c>
    </row>
    <row r="490" customFormat="false" ht="15" hidden="false" customHeight="false" outlineLevel="0" collapsed="false">
      <c r="C490" s="0" t="n">
        <f aca="false">MAX(0,(SUMPRODUCT(BITS!B194:B201,WEIGHTS!A626:A633)+WEIGHTS!A634)/100)</f>
        <v>0</v>
      </c>
      <c r="H490" s="2" t="b">
        <f aca="false">--((SUMPRODUCT(C490:C497,WEIGHTS!A642:A649)+WEIGHTS!A650)/100&gt;0)</f>
        <v>0</v>
      </c>
    </row>
    <row r="491" customFormat="false" ht="15" hidden="false" customHeight="false" outlineLevel="0" collapsed="false">
      <c r="C491" s="0" t="n">
        <f aca="false">MAX(0,(SUMPRODUCT(BITS!B194:B201,WEIGHTS!B626:B633)+WEIGHTS!A635)/100)</f>
        <v>0.92</v>
      </c>
    </row>
    <row r="492" customFormat="false" ht="15" hidden="false" customHeight="false" outlineLevel="0" collapsed="false">
      <c r="C492" s="0" t="n">
        <f aca="false">MAX(0,(SUMPRODUCT(BITS!B194:B201,WEIGHTS!C626:C633)+WEIGHTS!A636)/100)</f>
        <v>0</v>
      </c>
    </row>
    <row r="493" customFormat="false" ht="15" hidden="false" customHeight="false" outlineLevel="0" collapsed="false">
      <c r="C493" s="0" t="n">
        <f aca="false">MAX(0,(SUMPRODUCT(BITS!B194:B201,WEIGHTS!D626:D633)+WEIGHTS!A637)/100)</f>
        <v>0</v>
      </c>
    </row>
    <row r="494" customFormat="false" ht="15" hidden="false" customHeight="false" outlineLevel="0" collapsed="false">
      <c r="C494" s="0" t="n">
        <f aca="false">MAX(0,(SUMPRODUCT(BITS!B194:B201,WEIGHTS!E626:E633)+WEIGHTS!A638)/100)</f>
        <v>0</v>
      </c>
    </row>
    <row r="495" customFormat="false" ht="15" hidden="false" customHeight="false" outlineLevel="0" collapsed="false">
      <c r="C495" s="0" t="n">
        <f aca="false">MAX(0,(SUMPRODUCT(BITS!B194:B201,WEIGHTS!F626:F633)+WEIGHTS!A639)/100)</f>
        <v>3.67</v>
      </c>
    </row>
    <row r="496" customFormat="false" ht="15" hidden="false" customHeight="false" outlineLevel="0" collapsed="false">
      <c r="C496" s="0" t="n">
        <f aca="false">MAX(0,(SUMPRODUCT(BITS!B194:B201,WEIGHTS!G626:G633)+WEIGHTS!A640)/100)</f>
        <v>0.09</v>
      </c>
    </row>
    <row r="497" customFormat="false" ht="15" hidden="false" customHeight="false" outlineLevel="0" collapsed="false">
      <c r="C497" s="0" t="n">
        <f aca="false">MAX(0,(SUMPRODUCT(BITS!B194:B201,WEIGHTS!H626:H633)+WEIGHTS!A641)/100)</f>
        <v>0</v>
      </c>
    </row>
    <row r="510" customFormat="false" ht="15" hidden="false" customHeight="false" outlineLevel="0" collapsed="false">
      <c r="C510" s="0" t="n">
        <f aca="false">MAX(0,(SUMPRODUCT(BITS!B202:B209,WEIGHTS!A652:A659)+WEIGHTS!A660)/100)</f>
        <v>0</v>
      </c>
      <c r="H510" s="2" t="b">
        <f aca="false">--((SUMPRODUCT(C510:C517,WEIGHTS!A668:A675)+WEIGHTS!A676)/100&gt;0)</f>
        <v>0</v>
      </c>
    </row>
    <row r="511" customFormat="false" ht="15" hidden="false" customHeight="false" outlineLevel="0" collapsed="false">
      <c r="C511" s="0" t="n">
        <f aca="false">MAX(0,(SUMPRODUCT(BITS!B202:B209,WEIGHTS!B652:B659)+WEIGHTS!A661)/100)</f>
        <v>0</v>
      </c>
    </row>
    <row r="512" customFormat="false" ht="15" hidden="false" customHeight="false" outlineLevel="0" collapsed="false">
      <c r="C512" s="0" t="n">
        <f aca="false">MAX(0,(SUMPRODUCT(BITS!B202:B209,WEIGHTS!C652:C659)+WEIGHTS!A662)/100)</f>
        <v>0</v>
      </c>
    </row>
    <row r="513" customFormat="false" ht="15" hidden="false" customHeight="false" outlineLevel="0" collapsed="false">
      <c r="C513" s="0" t="n">
        <f aca="false">MAX(0,(SUMPRODUCT(BITS!B202:B209,WEIGHTS!D652:D659)+WEIGHTS!A663)/100)</f>
        <v>0</v>
      </c>
    </row>
    <row r="514" customFormat="false" ht="15" hidden="false" customHeight="false" outlineLevel="0" collapsed="false">
      <c r="C514" s="0" t="n">
        <f aca="false">MAX(0,(SUMPRODUCT(BITS!B202:B209,WEIGHTS!E652:E659)+WEIGHTS!A664)/100)</f>
        <v>0</v>
      </c>
    </row>
    <row r="515" customFormat="false" ht="15" hidden="false" customHeight="false" outlineLevel="0" collapsed="false">
      <c r="C515" s="0" t="n">
        <f aca="false">MAX(0,(SUMPRODUCT(BITS!B202:B209,WEIGHTS!F652:F659)+WEIGHTS!A665)/100)</f>
        <v>3.35</v>
      </c>
    </row>
    <row r="516" customFormat="false" ht="15" hidden="false" customHeight="false" outlineLevel="0" collapsed="false">
      <c r="C516" s="0" t="n">
        <f aca="false">MAX(0,(SUMPRODUCT(BITS!B202:B209,WEIGHTS!G652:G659)+WEIGHTS!A666)/100)</f>
        <v>5.18</v>
      </c>
    </row>
    <row r="517" customFormat="false" ht="15" hidden="false" customHeight="false" outlineLevel="0" collapsed="false">
      <c r="C517" s="0" t="n">
        <f aca="false">MAX(0,(SUMPRODUCT(BITS!B202:B209,WEIGHTS!H652:H659)+WEIGHTS!A667)/100)</f>
        <v>0</v>
      </c>
    </row>
    <row r="530" customFormat="false" ht="15" hidden="false" customHeight="false" outlineLevel="0" collapsed="false">
      <c r="C530" s="0" t="n">
        <f aca="false">MAX(0,(SUMPRODUCT(BITS!B210:B217,WEIGHTS!A678:A685)+WEIGHTS!A686)/100)</f>
        <v>0</v>
      </c>
      <c r="H530" s="2" t="b">
        <f aca="false">--((SUMPRODUCT(C530:C537,WEIGHTS!A694:A701)+WEIGHTS!A702)/100&gt;0)</f>
        <v>0</v>
      </c>
    </row>
    <row r="531" customFormat="false" ht="15" hidden="false" customHeight="false" outlineLevel="0" collapsed="false">
      <c r="C531" s="0" t="n">
        <f aca="false">MAX(0,(SUMPRODUCT(BITS!B210:B217,WEIGHTS!B678:B685)+WEIGHTS!A687)/100)</f>
        <v>0</v>
      </c>
    </row>
    <row r="532" customFormat="false" ht="15" hidden="false" customHeight="false" outlineLevel="0" collapsed="false">
      <c r="C532" s="0" t="n">
        <f aca="false">MAX(0,(SUMPRODUCT(BITS!B210:B217,WEIGHTS!C678:C685)+WEIGHTS!A688)/100)</f>
        <v>0</v>
      </c>
    </row>
    <row r="533" customFormat="false" ht="15" hidden="false" customHeight="false" outlineLevel="0" collapsed="false">
      <c r="C533" s="0" t="n">
        <f aca="false">MAX(0,(SUMPRODUCT(BITS!B210:B217,WEIGHTS!D678:D685)+WEIGHTS!A689)/100)</f>
        <v>0</v>
      </c>
    </row>
    <row r="534" customFormat="false" ht="15" hidden="false" customHeight="false" outlineLevel="0" collapsed="false">
      <c r="C534" s="0" t="n">
        <f aca="false">MAX(0,(SUMPRODUCT(BITS!B210:B217,WEIGHTS!E678:E685)+WEIGHTS!A690)/100)</f>
        <v>0</v>
      </c>
    </row>
    <row r="535" customFormat="false" ht="15" hidden="false" customHeight="false" outlineLevel="0" collapsed="false">
      <c r="C535" s="0" t="n">
        <f aca="false">MAX(0,(SUMPRODUCT(BITS!B210:B217,WEIGHTS!F678:F685)+WEIGHTS!A691)/100)</f>
        <v>12.03</v>
      </c>
    </row>
    <row r="536" customFormat="false" ht="15" hidden="false" customHeight="false" outlineLevel="0" collapsed="false">
      <c r="C536" s="0" t="n">
        <f aca="false">MAX(0,(SUMPRODUCT(BITS!B210:B217,WEIGHTS!G678:G685)+WEIGHTS!A692)/100)</f>
        <v>1.42</v>
      </c>
    </row>
    <row r="537" customFormat="false" ht="15" hidden="false" customHeight="false" outlineLevel="0" collapsed="false">
      <c r="C537" s="0" t="n">
        <f aca="false">MAX(0,(SUMPRODUCT(BITS!B210:B217,WEIGHTS!H678:H685)+WEIGHTS!A693)/100)</f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2025-09-15T23:43:56Z</dcterms:created>
  <dc:creator/>
  <dc:description/>
  <dc:language>en-US</dc:language>
  <cp:lastModifiedBy/>
  <dcterms:modified xsi:type="dcterms:W3CDTF">2025-09-15T20:01:03Z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