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iyunSync\"/>
    </mc:Choice>
  </mc:AlternateContent>
  <xr:revisionPtr revIDLastSave="0" documentId="13_ncr:1_{285A823C-E35E-4B0F-8629-6916ECD9F41B}" xr6:coauthVersionLast="46" xr6:coauthVersionMax="46" xr10:uidLastSave="{00000000-0000-0000-0000-000000000000}"/>
  <bookViews>
    <workbookView xWindow="-120" yWindow="-120" windowWidth="29040" windowHeight="15840" xr2:uid="{2CE8A343-799D-4D06-81E7-CC33337577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L16" i="1"/>
  <c r="N16" i="1"/>
  <c r="E25" i="1" l="1"/>
  <c r="G25" i="1"/>
  <c r="I25" i="1"/>
  <c r="C25" i="1"/>
  <c r="D15" i="1"/>
  <c r="E15" i="1"/>
  <c r="F15" i="1"/>
  <c r="C15" i="1"/>
  <c r="B90" i="1"/>
  <c r="B101" i="1" s="1"/>
  <c r="C87" i="1"/>
  <c r="B87" i="1"/>
  <c r="C86" i="1"/>
  <c r="B86" i="1"/>
  <c r="B98" i="1" s="1"/>
  <c r="C82" i="1"/>
  <c r="B82" i="1"/>
  <c r="C81" i="1"/>
  <c r="B81" i="1"/>
  <c r="B79" i="1"/>
  <c r="C76" i="1"/>
  <c r="B76" i="1"/>
  <c r="B75" i="1"/>
  <c r="C75" i="1"/>
  <c r="C71" i="1"/>
  <c r="C67" i="1"/>
  <c r="D66" i="1"/>
  <c r="D67" i="1" s="1"/>
  <c r="D68" i="1"/>
  <c r="D69" i="1"/>
  <c r="D70" i="1"/>
  <c r="D65" i="1"/>
  <c r="D58" i="1"/>
  <c r="E58" i="1"/>
  <c r="F58" i="1"/>
  <c r="G58" i="1"/>
  <c r="H58" i="1"/>
  <c r="C58" i="1"/>
  <c r="D57" i="1"/>
  <c r="B84" i="1" s="1"/>
  <c r="E57" i="1"/>
  <c r="F57" i="1"/>
  <c r="G57" i="1"/>
  <c r="H57" i="1"/>
  <c r="B89" i="1" s="1"/>
  <c r="B100" i="1" s="1"/>
  <c r="C57" i="1"/>
  <c r="B78" i="1" s="1"/>
  <c r="E52" i="1"/>
  <c r="F52" i="1"/>
  <c r="G52" i="1"/>
  <c r="H52" i="1"/>
  <c r="B88" i="1" s="1"/>
  <c r="B99" i="1" s="1"/>
  <c r="D52" i="1"/>
  <c r="B83" i="1" s="1"/>
  <c r="C52" i="1"/>
  <c r="B77" i="1" s="1"/>
  <c r="E16" i="1" l="1"/>
  <c r="C16" i="1"/>
  <c r="B94" i="1"/>
  <c r="D71" i="1"/>
  <c r="B93" i="1"/>
</calcChain>
</file>

<file path=xl/sharedStrings.xml><?xml version="1.0" encoding="utf-8"?>
<sst xmlns="http://schemas.openxmlformats.org/spreadsheetml/2006/main" count="161" uniqueCount="104">
  <si>
    <t>abstract</t>
    <phoneticPr fontId="1" type="noConversion"/>
  </si>
  <si>
    <t>A. L-SHAPE-BASED ITERATIVE PREDICTION</t>
    <phoneticPr fontId="1" type="noConversion"/>
  </si>
  <si>
    <t>Class</t>
    <phoneticPr fontId="1" type="noConversion"/>
  </si>
  <si>
    <t>TABLE I</t>
    <phoneticPr fontId="1" type="noConversion"/>
  </si>
  <si>
    <t>Sequence</t>
  </si>
  <si>
    <t>Sequence</t>
    <phoneticPr fontId="1" type="noConversion"/>
  </si>
  <si>
    <t>4x4</t>
    <phoneticPr fontId="1" type="noConversion"/>
  </si>
  <si>
    <t>8x8</t>
    <phoneticPr fontId="1" type="noConversion"/>
  </si>
  <si>
    <t>ClassA</t>
    <phoneticPr fontId="1" type="noConversion"/>
  </si>
  <si>
    <t>PeopleOnStreet</t>
  </si>
  <si>
    <t>PeopleOnStreet</t>
    <phoneticPr fontId="1" type="noConversion"/>
  </si>
  <si>
    <t>Traffic</t>
  </si>
  <si>
    <t>Traffic</t>
    <phoneticPr fontId="1" type="noConversion"/>
  </si>
  <si>
    <t>AVG</t>
    <phoneticPr fontId="1" type="noConversion"/>
  </si>
  <si>
    <t>L-IP</t>
    <phoneticPr fontId="1" type="noConversion"/>
  </si>
  <si>
    <t>BP</t>
    <phoneticPr fontId="1" type="noConversion"/>
  </si>
  <si>
    <t>16x16</t>
    <phoneticPr fontId="1" type="noConversion"/>
  </si>
  <si>
    <t>32x32</t>
    <phoneticPr fontId="1" type="noConversion"/>
  </si>
  <si>
    <t>TABLE II</t>
    <phoneticPr fontId="1" type="noConversion"/>
  </si>
  <si>
    <t>B. L-SHAPE-BASED BLOCK PARTITIONING</t>
    <phoneticPr fontId="1" type="noConversion"/>
  </si>
  <si>
    <t>the difference between the two RD cost is ±0.27% for 4 × 4 blocks and ±0.29% for 8 × 8 blocks in average, which can almost be ignored.</t>
    <phoneticPr fontId="1" type="noConversion"/>
  </si>
  <si>
    <t>IV. IMPLEMENTATION</t>
    <phoneticPr fontId="1" type="noConversion"/>
  </si>
  <si>
    <t>LIP</t>
    <phoneticPr fontId="3" type="noConversion"/>
  </si>
  <si>
    <t>BasketballDrive</t>
  </si>
  <si>
    <t>BQTerrace</t>
  </si>
  <si>
    <t>Cactus</t>
  </si>
  <si>
    <t>Kimono</t>
  </si>
  <si>
    <t>ParkScene</t>
  </si>
  <si>
    <t>BasketballDrill</t>
  </si>
  <si>
    <t>BQMall</t>
  </si>
  <si>
    <t>PartyScene</t>
  </si>
  <si>
    <t>RaceHorsesC</t>
  </si>
  <si>
    <t>BasketballPass</t>
  </si>
  <si>
    <t>BlowingBubbles</t>
  </si>
  <si>
    <t>BQSquare</t>
  </si>
  <si>
    <t>RaceHorses</t>
  </si>
  <si>
    <t>FourPeople</t>
  </si>
  <si>
    <t>Johnny</t>
  </si>
  <si>
    <t>KristenAndSara</t>
  </si>
  <si>
    <t>BasketballDrillText</t>
  </si>
  <si>
    <t>ChinaSpeed</t>
  </si>
  <si>
    <t>SlideEditing</t>
  </si>
  <si>
    <t>SlideShow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</si>
  <si>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</si>
  <si>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</si>
  <si>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</si>
  <si>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</si>
  <si>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</si>
  <si>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</si>
  <si>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AVG A-E</t>
    <phoneticPr fontId="1" type="noConversion"/>
  </si>
  <si>
    <t>All</t>
    <phoneticPr fontId="1" type="noConversion"/>
  </si>
  <si>
    <t>LBP</t>
    <phoneticPr fontId="1" type="noConversion"/>
  </si>
  <si>
    <t>LBPIP</t>
    <phoneticPr fontId="1" type="noConversion"/>
  </si>
  <si>
    <t>Y</t>
    <phoneticPr fontId="1" type="noConversion"/>
  </si>
  <si>
    <t>Cb</t>
    <phoneticPr fontId="1" type="noConversion"/>
  </si>
  <si>
    <t>Cr</t>
    <phoneticPr fontId="1" type="noConversion"/>
  </si>
  <si>
    <t>AVG F</t>
    <phoneticPr fontId="1" type="noConversion"/>
  </si>
  <si>
    <t>AVG ALL</t>
    <phoneticPr fontId="1" type="noConversion"/>
  </si>
  <si>
    <t>ENC TIME</t>
    <phoneticPr fontId="1" type="noConversion"/>
  </si>
  <si>
    <t>DEC TIME</t>
    <phoneticPr fontId="1" type="noConversion"/>
  </si>
  <si>
    <t>Kimono</t>
    <phoneticPr fontId="1" type="noConversion"/>
  </si>
  <si>
    <t>AVG B</t>
    <phoneticPr fontId="1" type="noConversion"/>
  </si>
  <si>
    <t>SAP-E</t>
    <phoneticPr fontId="1" type="noConversion"/>
  </si>
  <si>
    <t>V. EXPERIMENTAL RESULTS</t>
    <phoneticPr fontId="1" type="noConversion"/>
  </si>
  <si>
    <t>A-E max bit-rate saving</t>
    <phoneticPr fontId="1" type="noConversion"/>
  </si>
  <si>
    <t>F max bit-rate saving</t>
    <phoneticPr fontId="1" type="noConversion"/>
  </si>
  <si>
    <t>A-E AVG</t>
    <phoneticPr fontId="1" type="noConversion"/>
  </si>
  <si>
    <t>F AVG</t>
    <phoneticPr fontId="1" type="noConversion"/>
  </si>
  <si>
    <t>enc time increase</t>
    <phoneticPr fontId="1" type="noConversion"/>
  </si>
  <si>
    <t>A. LIP</t>
    <phoneticPr fontId="1" type="noConversion"/>
  </si>
  <si>
    <t>B. LBP</t>
    <phoneticPr fontId="1" type="noConversion"/>
  </si>
  <si>
    <t>C. LBPIP</t>
    <phoneticPr fontId="1" type="noConversion"/>
  </si>
  <si>
    <t>D. further analysis</t>
    <phoneticPr fontId="1" type="noConversion"/>
  </si>
  <si>
    <t>L-BPIP vs L-IP</t>
    <phoneticPr fontId="1" type="noConversion"/>
  </si>
  <si>
    <t>L-BPIP vs L-BP</t>
    <phoneticPr fontId="1" type="noConversion"/>
  </si>
  <si>
    <t>VI. CONCLUSION</t>
    <phoneticPr fontId="1" type="noConversion"/>
  </si>
  <si>
    <t>max bit rate reduction</t>
    <phoneticPr fontId="1" type="noConversion"/>
  </si>
  <si>
    <t>avg bit rate reduction</t>
    <phoneticPr fontId="1" type="noConversion"/>
  </si>
  <si>
    <t xml:space="preserve">avg CLASS F </t>
    <phoneticPr fontId="1" type="noConversion"/>
  </si>
  <si>
    <t>study the 1st frame of ClassA sequences (Traffic, PeopleOnStreet) ClassB sequences (BasketballDrive, BQTerrace)</t>
    <phoneticPr fontId="1" type="noConversion"/>
  </si>
  <si>
    <t>ClassB</t>
    <phoneticPr fontId="1" type="noConversion"/>
  </si>
  <si>
    <t>BasketballDrive</t>
    <phoneticPr fontId="1" type="noConversion"/>
  </si>
  <si>
    <t>BQTerrace</t>
    <phoneticPr fontId="1" type="noConversion"/>
  </si>
  <si>
    <r>
      <rPr>
        <sz val="11"/>
        <color theme="1"/>
        <rFont val="Sarasa Term SC"/>
        <family val="3"/>
        <charset val="134"/>
      </rPr>
      <t>压缩性能提升：最大</t>
    </r>
    <r>
      <rPr>
        <sz val="11"/>
        <color theme="1"/>
        <rFont val="Times New Roman"/>
        <family val="1"/>
      </rPr>
      <t xml:space="preserve">14.14% </t>
    </r>
    <r>
      <rPr>
        <sz val="11"/>
        <color theme="1"/>
        <rFont val="Sarasa Term SC"/>
        <family val="3"/>
        <charset val="134"/>
      </rPr>
      <t>平均</t>
    </r>
    <r>
      <rPr>
        <sz val="11"/>
        <color theme="1"/>
        <rFont val="Times New Roman"/>
        <family val="1"/>
      </rPr>
      <t>8.87%</t>
    </r>
    <phoneticPr fontId="1" type="noConversion"/>
  </si>
  <si>
    <r>
      <rPr>
        <b/>
        <sz val="11"/>
        <color theme="1"/>
        <rFont val="Sarasa Term SC"/>
        <family val="3"/>
        <charset val="134"/>
      </rPr>
      <t>与</t>
    </r>
    <r>
      <rPr>
        <b/>
        <sz val="11"/>
        <color theme="1"/>
        <rFont val="Times New Roman"/>
        <family val="1"/>
      </rPr>
      <t xml:space="preserve"> SAP-E </t>
    </r>
    <r>
      <rPr>
        <b/>
        <sz val="11"/>
        <color theme="1"/>
        <rFont val="Sarasa Term SC"/>
        <family val="3"/>
        <charset val="134"/>
      </rPr>
      <t>的对比</t>
    </r>
    <phoneticPr fontId="1" type="noConversion"/>
  </si>
  <si>
    <r>
      <rPr>
        <strike/>
        <sz val="11"/>
        <color theme="1"/>
        <rFont val="Sarasa Term SC"/>
        <family val="3"/>
        <charset val="134"/>
      </rPr>
      <t>已经是优化后的结果</t>
    </r>
    <r>
      <rPr>
        <strike/>
        <sz val="11"/>
        <color theme="1"/>
        <rFont val="Times New Roman"/>
        <family val="1"/>
      </rPr>
      <t xml:space="preserve"> </t>
    </r>
    <r>
      <rPr>
        <strike/>
        <sz val="11"/>
        <color theme="1"/>
        <rFont val="Sarasa Term SC"/>
        <family val="3"/>
        <charset val="134"/>
      </rPr>
      <t>之前的没办法测</t>
    </r>
    <r>
      <rPr>
        <strike/>
        <sz val="11"/>
        <color theme="1"/>
        <rFont val="Times New Roman"/>
        <family val="1"/>
      </rPr>
      <t xml:space="preserve"> while the average gain still reaches xx%, with the maximum number xx%</t>
    </r>
    <phoneticPr fontId="1" type="noConversion"/>
  </si>
  <si>
    <t>HEVC</t>
    <phoneticPr fontId="1" type="noConversion"/>
  </si>
  <si>
    <t>LIP</t>
    <phoneticPr fontId="1" type="noConversion"/>
  </si>
  <si>
    <t>AVG reduction/increment percentage</t>
    <phoneticPr fontId="1" type="noConversion"/>
  </si>
  <si>
    <t>AVG reduction percentage</t>
    <phoneticPr fontId="1" type="noConversion"/>
  </si>
  <si>
    <r>
      <rPr>
        <sz val="11"/>
        <color theme="1"/>
        <rFont val="Sarasa Term SC"/>
        <family val="3"/>
        <charset val="134"/>
      </rPr>
      <t>增加大块的比例：</t>
    </r>
    <r>
      <rPr>
        <sz val="11"/>
        <color theme="1"/>
        <rFont val="Times New Roman"/>
        <family val="1"/>
      </rPr>
      <t>15.80%</t>
    </r>
    <phoneticPr fontId="1" type="noConversion"/>
  </si>
  <si>
    <r>
      <rPr>
        <strike/>
        <sz val="11"/>
        <color theme="1"/>
        <rFont val="Sarasa Term SC"/>
        <family val="3"/>
        <charset val="134"/>
      </rPr>
      <t>已经是优化后的结果</t>
    </r>
    <r>
      <rPr>
        <strike/>
        <sz val="11"/>
        <color theme="1"/>
        <rFont val="Times New Roman"/>
        <family val="1"/>
      </rPr>
      <t xml:space="preserve"> </t>
    </r>
    <r>
      <rPr>
        <strike/>
        <sz val="11"/>
        <color theme="1"/>
        <rFont val="Sarasa Term SC"/>
        <family val="3"/>
        <charset val="134"/>
      </rPr>
      <t>之前的没办法测</t>
    </r>
    <r>
      <rPr>
        <strike/>
        <sz val="11"/>
        <color theme="1"/>
        <rFont val="Times New Roman"/>
        <family val="1"/>
      </rPr>
      <t xml:space="preserve"> And when we enable the implementation optimization, the encoding time is decreased to xx%</t>
    </r>
    <phoneticPr fontId="1" type="noConversion"/>
  </si>
  <si>
    <t>III. PROPOSED LOSSLESS INTRA-PREDICTION</t>
    <phoneticPr fontId="1" type="noConversion"/>
  </si>
  <si>
    <t>TABLE III</t>
    <phoneticPr fontId="1" type="noConversion"/>
  </si>
  <si>
    <r>
      <rPr>
        <b/>
        <sz val="11"/>
        <color theme="1"/>
        <rFont val="Sarasa Term SC"/>
        <family val="3"/>
        <charset val="134"/>
      </rPr>
      <t>独立使用</t>
    </r>
    <r>
      <rPr>
        <b/>
        <sz val="11"/>
        <color theme="1"/>
        <rFont val="Times New Roman"/>
        <family val="1"/>
      </rPr>
      <t xml:space="preserve"> LIP LBP </t>
    </r>
    <r>
      <rPr>
        <b/>
        <sz val="11"/>
        <color theme="1"/>
        <rFont val="Sarasa Term SC"/>
        <family val="3"/>
        <charset val="134"/>
      </rPr>
      <t>的</t>
    </r>
    <r>
      <rPr>
        <b/>
        <sz val="11"/>
        <color theme="1"/>
        <rFont val="Times New Roman"/>
        <family val="1"/>
      </rPr>
      <t xml:space="preserve"> Cb Cr </t>
    </r>
    <r>
      <rPr>
        <b/>
        <sz val="11"/>
        <color theme="1"/>
        <rFont val="Sarasa Term SC"/>
        <family val="3"/>
        <charset val="134"/>
      </rPr>
      <t>测试结果里面有很多正数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Sarasa Term SC"/>
        <family val="3"/>
        <charset val="134"/>
      </rPr>
      <t>不好解释干脆不写吧</t>
    </r>
    <r>
      <rPr>
        <b/>
        <sz val="11"/>
        <color theme="1"/>
        <rFont val="Times New Roman"/>
        <family val="1"/>
      </rPr>
      <t>..</t>
    </r>
    <phoneticPr fontId="1" type="noConversion"/>
  </si>
  <si>
    <t>The proportion of blocks of size 16x16 and 32x32 is increased by 18.67% and 33.04% respectively, while that of size 4x4 and 8x8 is decreased by 47.42% and 4.29% respectively.</t>
    <phoneticPr fontId="1" type="noConversion"/>
  </si>
  <si>
    <r>
      <t xml:space="preserve">LBPIP </t>
    </r>
    <r>
      <rPr>
        <sz val="11"/>
        <color theme="1"/>
        <rFont val="Sarasa Term SC"/>
        <family val="3"/>
        <charset val="134"/>
      </rPr>
      <t>大块</t>
    </r>
    <r>
      <rPr>
        <sz val="11"/>
        <color theme="1"/>
        <rFont val="Times New Roman"/>
        <family val="1"/>
      </rPr>
      <t>(16+32)</t>
    </r>
    <r>
      <rPr>
        <sz val="11"/>
        <color theme="1"/>
        <rFont val="Sarasa Term SC"/>
        <family val="3"/>
        <charset val="134"/>
      </rPr>
      <t>增加比率</t>
    </r>
    <r>
      <rPr>
        <sz val="11"/>
        <color theme="1"/>
        <rFont val="Times New Roman"/>
        <family val="1"/>
      </rPr>
      <t xml:space="preserve"> 25.85%</t>
    </r>
    <phoneticPr fontId="1" type="noConversion"/>
  </si>
  <si>
    <t>ClassC</t>
    <phoneticPr fontId="1" type="noConversion"/>
  </si>
  <si>
    <t>PartyScene</t>
    <phoneticPr fontId="1" type="noConversion"/>
  </si>
  <si>
    <t>ClassE</t>
    <phoneticPr fontId="1" type="noConversion"/>
  </si>
  <si>
    <t>Johnny</t>
    <phoneticPr fontId="1" type="noConversion"/>
  </si>
  <si>
    <t>ClassF</t>
    <phoneticPr fontId="1" type="noConversion"/>
  </si>
  <si>
    <t>SlideEditing</t>
    <phoneticPr fontId="1" type="noConversion"/>
  </si>
  <si>
    <t>The number of blocks of size 32x32 is very limited and not statistically significant.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</si>
</sst>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3"/>
      <charset val="134"/>
    </font>
    <font>
      <b/>
      <sz val="11"/>
      <color theme="1"/>
      <name val="Times New Roman"/>
      <family val="1"/>
    </font>
    <font>
      <strike/>
      <sz val="11"/>
      <color theme="1"/>
      <name val="Times New Roman"/>
      <family val="1"/>
    </font>
    <font>
      <b/>
      <sz val="11"/>
      <color theme="1"/>
      <name val="Sarasa Term SC"/>
      <family val="3"/>
      <charset val="134"/>
    </font>
    <font>
      <sz val="11"/>
      <color theme="1"/>
      <name val="Sarasa Term SC"/>
      <family val="3"/>
      <charset val="134"/>
    </font>
    <font>
      <strike/>
      <sz val="11"/>
      <color theme="1"/>
      <name val="Sarasa Term SC"/>
      <family val="3"/>
      <charset val="134"/>
    </font>
    <font>
      <b/>
      <sz val="11"/>
      <color theme="1"/>
      <name val="Times New Roman"/>
      <family val="3"/>
      <charset val="134"/>
    </font>
    <font>
      <strike/>
      <sz val="11"/>
      <color theme="1"/>
      <name val="Times New Roman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2" fillId="0" borderId="1" xfId="0" applyNumberFormat="1" applyFont="1" applyBorder="1">
      <alignment vertical="center"/>
    </xf>
    <xf numFmtId="10" fontId="2" fillId="0" borderId="0" xfId="0" applyNumberFormat="1" applyFont="1" applyAlignment="1"/>
    <xf numFmtId="0" fontId="2" fillId="0" borderId="0" xfId="0" applyFont="1" applyBorder="1" applyAlignment="1"/>
    <xf numFmtId="0" fontId="2" fillId="0" borderId="0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2" fillId="0" borderId="0" xfId="0" applyFont="1" applyBorder="1" applyAlignment="1">
      <alignment horizontal="center" vertical="center" wrapText="1"/>
    </xf>
    <xf numFmtId="10" fontId="2" fillId="0" borderId="0" xfId="0" applyNumberFormat="1" applyFont="1" applyBorder="1" applyAlignment="1"/>
    <xf numFmtId="0" fontId="2" fillId="0" borderId="0" xfId="0" applyFont="1" applyBorder="1" applyAlignment="1">
      <alignment horizontal="center" vertical="center"/>
    </xf>
    <xf numFmtId="10" fontId="2" fillId="0" borderId="0" xfId="0" applyNumberFormat="1" applyFont="1" applyBorder="1">
      <alignment vertical="center"/>
    </xf>
    <xf numFmtId="10" fontId="2" fillId="0" borderId="0" xfId="0" applyNumberFormat="1" applyFont="1">
      <alignment vertical="center"/>
    </xf>
    <xf numFmtId="9" fontId="2" fillId="0" borderId="0" xfId="0" applyNumberFormat="1" applyFont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75D23-5B55-41D3-B330-8C250312BB6F}">
  <dimension ref="A1:R102"/>
  <sheetViews>
    <sheetView tabSelected="1" workbookViewId="0">
      <selection activeCell="M20" sqref="M20"/>
    </sheetView>
  </sheetViews>
  <sheetFormatPr defaultRowHeight="15" x14ac:dyDescent="0.2"/>
  <cols>
    <col min="1" max="1" width="12.5" style="1" customWidth="1"/>
    <col min="2" max="2" width="22" style="1" bestFit="1" customWidth="1"/>
    <col min="3" max="8" width="9" style="1"/>
    <col min="9" max="9" width="13.625" style="1" bestFit="1" customWidth="1"/>
    <col min="10" max="16384" width="9" style="1"/>
  </cols>
  <sheetData>
    <row r="1" spans="1:15" x14ac:dyDescent="0.2">
      <c r="A1" s="3" t="s">
        <v>0</v>
      </c>
    </row>
    <row r="2" spans="1:15" x14ac:dyDescent="0.2">
      <c r="A2" s="2" t="s">
        <v>90</v>
      </c>
    </row>
    <row r="3" spans="1:15" x14ac:dyDescent="0.2">
      <c r="A3" s="1" t="s">
        <v>83</v>
      </c>
    </row>
    <row r="5" spans="1:15" x14ac:dyDescent="0.2">
      <c r="A5" s="3" t="s">
        <v>92</v>
      </c>
    </row>
    <row r="6" spans="1:15" x14ac:dyDescent="0.2">
      <c r="A6" s="3" t="s">
        <v>1</v>
      </c>
    </row>
    <row r="7" spans="1:15" x14ac:dyDescent="0.2">
      <c r="A7" s="1" t="s">
        <v>79</v>
      </c>
      <c r="H7" s="1" t="s">
        <v>103</v>
      </c>
    </row>
    <row r="8" spans="1:15" x14ac:dyDescent="0.2">
      <c r="A8" s="31" t="s">
        <v>3</v>
      </c>
      <c r="B8" s="31"/>
      <c r="C8" s="31"/>
      <c r="D8" s="31"/>
      <c r="E8" s="31"/>
      <c r="F8" s="31"/>
      <c r="H8" s="31" t="s">
        <v>3</v>
      </c>
      <c r="I8" s="31"/>
      <c r="J8" s="31"/>
      <c r="K8" s="31"/>
      <c r="L8" s="31"/>
      <c r="M8" s="31"/>
      <c r="N8" s="31"/>
      <c r="O8" s="31"/>
    </row>
    <row r="9" spans="1:15" x14ac:dyDescent="0.2">
      <c r="A9" s="26" t="s">
        <v>2</v>
      </c>
      <c r="B9" s="26" t="s">
        <v>5</v>
      </c>
      <c r="C9" s="34" t="s">
        <v>6</v>
      </c>
      <c r="D9" s="35"/>
      <c r="E9" s="34" t="s">
        <v>7</v>
      </c>
      <c r="F9" s="35"/>
      <c r="H9" s="26" t="s">
        <v>2</v>
      </c>
      <c r="I9" s="26" t="s">
        <v>5</v>
      </c>
      <c r="J9" s="26" t="s">
        <v>6</v>
      </c>
      <c r="K9" s="26"/>
      <c r="L9" s="26" t="s">
        <v>7</v>
      </c>
      <c r="M9" s="26"/>
      <c r="N9" s="26" t="s">
        <v>16</v>
      </c>
      <c r="O9" s="26"/>
    </row>
    <row r="10" spans="1:15" x14ac:dyDescent="0.2">
      <c r="A10" s="26"/>
      <c r="B10" s="26"/>
      <c r="C10" s="5" t="s">
        <v>86</v>
      </c>
      <c r="D10" s="5" t="s">
        <v>87</v>
      </c>
      <c r="E10" s="5" t="s">
        <v>86</v>
      </c>
      <c r="F10" s="5" t="s">
        <v>87</v>
      </c>
      <c r="H10" s="26"/>
      <c r="I10" s="26"/>
      <c r="J10" s="5" t="s">
        <v>86</v>
      </c>
      <c r="K10" s="5" t="s">
        <v>87</v>
      </c>
      <c r="L10" s="5" t="s">
        <v>86</v>
      </c>
      <c r="M10" s="5" t="s">
        <v>87</v>
      </c>
      <c r="N10" s="5" t="s">
        <v>86</v>
      </c>
      <c r="O10" s="5" t="s">
        <v>87</v>
      </c>
    </row>
    <row r="11" spans="1:15" x14ac:dyDescent="0.2">
      <c r="A11" s="26" t="s">
        <v>8</v>
      </c>
      <c r="B11" s="4" t="s">
        <v>10</v>
      </c>
      <c r="C11" s="24">
        <v>42.67</v>
      </c>
      <c r="D11" s="24">
        <v>32.549999999999997</v>
      </c>
      <c r="E11" s="24">
        <v>164.7</v>
      </c>
      <c r="F11" s="24">
        <v>112.64</v>
      </c>
      <c r="H11" s="26" t="s">
        <v>80</v>
      </c>
      <c r="I11" s="4" t="s">
        <v>81</v>
      </c>
      <c r="J11" s="24">
        <v>30.01</v>
      </c>
      <c r="K11" s="24">
        <v>26.54</v>
      </c>
      <c r="L11" s="24">
        <v>130.94</v>
      </c>
      <c r="M11" s="24">
        <v>116.08</v>
      </c>
      <c r="N11" s="24">
        <v>536.55999999999995</v>
      </c>
      <c r="O11" s="24">
        <v>401.07</v>
      </c>
    </row>
    <row r="12" spans="1:15" x14ac:dyDescent="0.2">
      <c r="A12" s="26"/>
      <c r="B12" s="4" t="s">
        <v>12</v>
      </c>
      <c r="C12" s="24">
        <v>42.1</v>
      </c>
      <c r="D12" s="24">
        <v>32.5</v>
      </c>
      <c r="E12" s="24">
        <v>120.13</v>
      </c>
      <c r="F12" s="24">
        <v>100.66</v>
      </c>
      <c r="H12" s="26"/>
      <c r="I12" s="4" t="s">
        <v>60</v>
      </c>
      <c r="J12" s="24">
        <v>27.39</v>
      </c>
      <c r="K12" s="24">
        <v>20.58</v>
      </c>
      <c r="L12" s="24">
        <v>100.63</v>
      </c>
      <c r="M12" s="24">
        <v>86.52</v>
      </c>
      <c r="N12" s="24">
        <v>371.53</v>
      </c>
      <c r="O12" s="24">
        <v>291.05</v>
      </c>
    </row>
    <row r="13" spans="1:15" x14ac:dyDescent="0.2">
      <c r="A13" s="32" t="s">
        <v>80</v>
      </c>
      <c r="B13" s="4" t="s">
        <v>81</v>
      </c>
      <c r="C13" s="24">
        <v>30.01</v>
      </c>
      <c r="D13" s="24">
        <v>26.54</v>
      </c>
      <c r="E13" s="24">
        <v>130.94</v>
      </c>
      <c r="F13" s="24">
        <v>116.08</v>
      </c>
      <c r="H13" s="25" t="s">
        <v>97</v>
      </c>
      <c r="I13" s="4" t="s">
        <v>98</v>
      </c>
      <c r="J13" s="24">
        <v>109.97</v>
      </c>
      <c r="K13" s="24">
        <v>98.62</v>
      </c>
      <c r="L13" s="24">
        <v>463.98</v>
      </c>
      <c r="M13" s="24">
        <v>316.04000000000002</v>
      </c>
      <c r="N13" s="24">
        <v>1067.07</v>
      </c>
      <c r="O13" s="24">
        <v>860.59</v>
      </c>
    </row>
    <row r="14" spans="1:15" x14ac:dyDescent="0.2">
      <c r="A14" s="33"/>
      <c r="B14" s="4" t="s">
        <v>82</v>
      </c>
      <c r="C14" s="24">
        <v>71.81</v>
      </c>
      <c r="D14" s="24">
        <v>64.819999999999993</v>
      </c>
      <c r="E14" s="24">
        <v>254.83</v>
      </c>
      <c r="F14" s="24">
        <v>223.67</v>
      </c>
      <c r="H14" s="25" t="s">
        <v>99</v>
      </c>
      <c r="I14" s="4" t="s">
        <v>100</v>
      </c>
      <c r="J14" s="24">
        <v>27.85</v>
      </c>
      <c r="K14" s="24">
        <v>17.23</v>
      </c>
      <c r="L14" s="24">
        <v>82.54</v>
      </c>
      <c r="M14" s="24">
        <v>60.19</v>
      </c>
      <c r="N14" s="24">
        <v>230.74</v>
      </c>
      <c r="O14" s="24">
        <v>164.25</v>
      </c>
    </row>
    <row r="15" spans="1:15" x14ac:dyDescent="0.2">
      <c r="A15" s="26" t="s">
        <v>13</v>
      </c>
      <c r="B15" s="26"/>
      <c r="C15" s="24">
        <f>AVERAGE(C11:C14)</f>
        <v>46.647500000000008</v>
      </c>
      <c r="D15" s="24">
        <f t="shared" ref="D15:F15" si="0">AVERAGE(D11:D14)</f>
        <v>39.102499999999999</v>
      </c>
      <c r="E15" s="24">
        <f t="shared" si="0"/>
        <v>167.65</v>
      </c>
      <c r="F15" s="24">
        <f t="shared" si="0"/>
        <v>138.26249999999999</v>
      </c>
      <c r="H15" s="25" t="s">
        <v>101</v>
      </c>
      <c r="I15" s="5" t="s">
        <v>102</v>
      </c>
      <c r="J15" s="24">
        <v>163.6</v>
      </c>
      <c r="K15" s="24">
        <v>135.32</v>
      </c>
      <c r="L15" s="24">
        <v>337.67</v>
      </c>
      <c r="M15" s="24">
        <v>248.71</v>
      </c>
      <c r="N15" s="24">
        <v>1464.68</v>
      </c>
      <c r="O15" s="24">
        <v>560.35</v>
      </c>
    </row>
    <row r="16" spans="1:15" x14ac:dyDescent="0.2">
      <c r="A16" s="26" t="s">
        <v>89</v>
      </c>
      <c r="B16" s="26"/>
      <c r="C16" s="30">
        <f>(C15-D15)/C15</f>
        <v>0.16174500241170497</v>
      </c>
      <c r="D16" s="26"/>
      <c r="E16" s="30">
        <f>(E15-F15)/E15</f>
        <v>0.17529078437220411</v>
      </c>
      <c r="F16" s="26"/>
      <c r="H16" s="26" t="s">
        <v>89</v>
      </c>
      <c r="I16" s="26"/>
      <c r="J16" s="30">
        <f>AVERAGE((J11-K11)/J11,(J12-K12)/J12,(J13-K13)/J13,(J14-K14)/J14,(J15-K15)/J15)</f>
        <v>0.20433163179520716</v>
      </c>
      <c r="K16" s="26"/>
      <c r="L16" s="30">
        <f t="shared" ref="L16" si="1">AVERAGE((L11-M11)/L11,(L12-M12)/L12,(L13-M13)/L13,(L14-M14)/L14,(L15-M15)/L15)</f>
        <v>0.22135679336934758</v>
      </c>
      <c r="M16" s="26"/>
      <c r="N16" s="30">
        <f t="shared" ref="N16" si="2">AVERAGE((N11-O11)/N11,(N12-O12)/N12,(N13-O13)/N13,(N14-O14)/N14,(N15-O15)/N15)</f>
        <v>0.31364408600750626</v>
      </c>
      <c r="O16" s="26"/>
    </row>
    <row r="17" spans="1:15" x14ac:dyDescent="0.2">
      <c r="A17" s="1" t="s">
        <v>95</v>
      </c>
    </row>
    <row r="18" spans="1:15" x14ac:dyDescent="0.2">
      <c r="A18" s="31" t="s">
        <v>18</v>
      </c>
      <c r="B18" s="31"/>
      <c r="C18" s="31"/>
      <c r="D18" s="31"/>
      <c r="E18" s="31"/>
      <c r="F18" s="31"/>
      <c r="G18" s="31"/>
      <c r="H18" s="31"/>
      <c r="I18" s="31"/>
      <c r="J18" s="31"/>
    </row>
    <row r="19" spans="1:15" x14ac:dyDescent="0.2">
      <c r="A19" s="26" t="s">
        <v>2</v>
      </c>
      <c r="B19" s="26" t="s">
        <v>5</v>
      </c>
      <c r="C19" s="26" t="s">
        <v>6</v>
      </c>
      <c r="D19" s="26"/>
      <c r="E19" s="26" t="s">
        <v>7</v>
      </c>
      <c r="F19" s="26"/>
      <c r="G19" s="26" t="s">
        <v>16</v>
      </c>
      <c r="H19" s="26"/>
      <c r="I19" s="26" t="s">
        <v>17</v>
      </c>
      <c r="J19" s="26"/>
    </row>
    <row r="20" spans="1:15" x14ac:dyDescent="0.2">
      <c r="A20" s="26"/>
      <c r="B20" s="26"/>
      <c r="C20" s="5" t="s">
        <v>14</v>
      </c>
      <c r="D20" s="5" t="s">
        <v>15</v>
      </c>
      <c r="E20" s="5" t="s">
        <v>14</v>
      </c>
      <c r="F20" s="5" t="s">
        <v>15</v>
      </c>
      <c r="G20" s="5" t="s">
        <v>14</v>
      </c>
      <c r="H20" s="5" t="s">
        <v>15</v>
      </c>
      <c r="I20" s="5" t="s">
        <v>14</v>
      </c>
      <c r="J20" s="5" t="s">
        <v>15</v>
      </c>
    </row>
    <row r="21" spans="1:15" x14ac:dyDescent="0.2">
      <c r="A21" s="26" t="s">
        <v>8</v>
      </c>
      <c r="B21" s="4" t="s">
        <v>10</v>
      </c>
      <c r="C21" s="6">
        <v>0.19270000000000001</v>
      </c>
      <c r="D21" s="6">
        <v>0.90239999999999998</v>
      </c>
      <c r="E21" s="6">
        <v>5.5800000000000002E-2</v>
      </c>
      <c r="F21" s="6">
        <v>8.2400000000000001E-2</v>
      </c>
      <c r="G21" s="6">
        <v>0.28210000000000002</v>
      </c>
      <c r="H21" s="6">
        <v>1.4500000000000001E-2</v>
      </c>
      <c r="I21" s="6">
        <v>0.46939999999999998</v>
      </c>
      <c r="J21" s="6">
        <v>6.9999999999999999E-4</v>
      </c>
    </row>
    <row r="22" spans="1:15" x14ac:dyDescent="0.2">
      <c r="A22" s="26"/>
      <c r="B22" s="4" t="s">
        <v>12</v>
      </c>
      <c r="C22" s="6">
        <v>0.14929999999999999</v>
      </c>
      <c r="D22" s="6">
        <v>0.878</v>
      </c>
      <c r="E22" s="6">
        <v>4.2200000000000001E-2</v>
      </c>
      <c r="F22" s="6">
        <v>0.11459999999999999</v>
      </c>
      <c r="G22" s="6">
        <v>0.29499999999999998</v>
      </c>
      <c r="H22" s="6">
        <v>7.0000000000000001E-3</v>
      </c>
      <c r="I22" s="6">
        <v>0.51349999999999996</v>
      </c>
      <c r="J22" s="6">
        <v>5.0000000000000001E-4</v>
      </c>
    </row>
    <row r="23" spans="1:15" x14ac:dyDescent="0.2">
      <c r="A23" s="32" t="s">
        <v>80</v>
      </c>
      <c r="B23" s="4" t="s">
        <v>81</v>
      </c>
      <c r="C23" s="6">
        <v>0.4844</v>
      </c>
      <c r="D23" s="6">
        <v>0.63729999999999998</v>
      </c>
      <c r="E23" s="6">
        <v>0.2278</v>
      </c>
      <c r="F23" s="6">
        <v>0.26490000000000002</v>
      </c>
      <c r="G23" s="6">
        <v>0.16300000000000001</v>
      </c>
      <c r="H23" s="6">
        <v>9.3600000000000003E-2</v>
      </c>
      <c r="I23" s="6">
        <v>0.12479999999999999</v>
      </c>
      <c r="J23" s="6">
        <v>4.3E-3</v>
      </c>
    </row>
    <row r="24" spans="1:15" x14ac:dyDescent="0.2">
      <c r="A24" s="33"/>
      <c r="B24" s="4" t="s">
        <v>82</v>
      </c>
      <c r="C24" s="6">
        <v>0.4209</v>
      </c>
      <c r="D24" s="19">
        <v>0.72619999999999996</v>
      </c>
      <c r="E24" s="6">
        <v>0.1198</v>
      </c>
      <c r="F24" s="19">
        <v>0.15540000000000001</v>
      </c>
      <c r="G24" s="6">
        <v>0.19789999999999999</v>
      </c>
      <c r="H24" s="19">
        <v>7.6100000000000001E-2</v>
      </c>
      <c r="I24" s="6">
        <v>0.26140000000000002</v>
      </c>
      <c r="J24" s="10">
        <v>4.2200000000000001E-2</v>
      </c>
    </row>
    <row r="25" spans="1:15" x14ac:dyDescent="0.2">
      <c r="A25" s="26" t="s">
        <v>88</v>
      </c>
      <c r="B25" s="26"/>
      <c r="C25" s="30">
        <f>AVERAGE(C21-D21,C22-D22,C23-D23,C24-D24)</f>
        <v>-0.47415000000000002</v>
      </c>
      <c r="D25" s="26"/>
      <c r="E25" s="30">
        <f t="shared" ref="E25" si="3">AVERAGE(E21-F21,E22-F22,E23-F23,E24-F24)</f>
        <v>-4.2925000000000005E-2</v>
      </c>
      <c r="F25" s="26"/>
      <c r="G25" s="30">
        <f t="shared" ref="G25" si="4">AVERAGE(G21-H21,G22-H22,G23-H23,G24-H24)</f>
        <v>0.1867</v>
      </c>
      <c r="H25" s="26"/>
      <c r="I25" s="30">
        <f t="shared" ref="I25" si="5">AVERAGE(I21-J21,I22-J22,I23-J23,I24-J24)</f>
        <v>0.33035000000000003</v>
      </c>
      <c r="J25" s="26"/>
      <c r="L25" s="19"/>
    </row>
    <row r="27" spans="1:15" x14ac:dyDescent="0.2">
      <c r="A27" s="3" t="s">
        <v>19</v>
      </c>
    </row>
    <row r="28" spans="1:15" x14ac:dyDescent="0.2">
      <c r="A28" s="1" t="s">
        <v>20</v>
      </c>
    </row>
    <row r="30" spans="1:15" x14ac:dyDescent="0.2">
      <c r="A30" s="3" t="s">
        <v>21</v>
      </c>
    </row>
    <row r="31" spans="1:15" x14ac:dyDescent="0.2">
      <c r="A31" s="31" t="s">
        <v>93</v>
      </c>
      <c r="B31" s="31"/>
      <c r="C31" s="31"/>
      <c r="D31" s="31"/>
      <c r="E31" s="31"/>
      <c r="F31" s="31"/>
      <c r="G31" s="31"/>
      <c r="H31" s="31"/>
    </row>
    <row r="32" spans="1:15" x14ac:dyDescent="0.25">
      <c r="A32" s="26" t="s">
        <v>2</v>
      </c>
      <c r="B32" s="26" t="s">
        <v>4</v>
      </c>
      <c r="C32" s="7" t="s">
        <v>22</v>
      </c>
      <c r="D32" s="7" t="s">
        <v>51</v>
      </c>
      <c r="E32" s="28" t="s">
        <v>52</v>
      </c>
      <c r="F32" s="28"/>
      <c r="G32" s="28"/>
      <c r="H32" s="28"/>
      <c r="I32" s="9"/>
      <c r="J32" s="9"/>
      <c r="K32" s="8"/>
      <c r="L32" s="9"/>
      <c r="M32" s="9"/>
      <c r="N32" s="9"/>
      <c r="O32" s="9"/>
    </row>
    <row r="33" spans="1:15" x14ac:dyDescent="0.25">
      <c r="A33" s="26"/>
      <c r="B33" s="26"/>
      <c r="C33" s="4" t="s">
        <v>50</v>
      </c>
      <c r="D33" s="4" t="s">
        <v>50</v>
      </c>
      <c r="E33" s="4" t="s">
        <v>53</v>
      </c>
      <c r="F33" s="4" t="s">
        <v>54</v>
      </c>
      <c r="G33" s="4" t="s">
        <v>55</v>
      </c>
      <c r="H33" s="4" t="s">
        <v>50</v>
      </c>
      <c r="J33" s="22" t="s">
        <v>94</v>
      </c>
      <c r="L33" s="9"/>
      <c r="M33" s="9"/>
    </row>
    <row r="34" spans="1:15" x14ac:dyDescent="0.25">
      <c r="A34" s="26" t="s">
        <v>43</v>
      </c>
      <c r="B34" s="4" t="s">
        <v>9</v>
      </c>
      <c r="C34" s="10">
        <v>-0.11285584687696121</v>
      </c>
      <c r="D34" s="10">
        <v>-1.7803581514050201E-2</v>
      </c>
      <c r="E34" s="10">
        <v>-0.14028123438787463</v>
      </c>
      <c r="F34" s="10">
        <v>-0.138618820316042</v>
      </c>
      <c r="G34" s="10">
        <v>-0.11426985097463084</v>
      </c>
      <c r="H34" s="10">
        <v>-0.13423727182878084</v>
      </c>
      <c r="L34" s="9"/>
      <c r="M34" s="11"/>
      <c r="N34" s="11"/>
      <c r="O34" s="11"/>
    </row>
    <row r="35" spans="1:15" x14ac:dyDescent="0.25">
      <c r="A35" s="26"/>
      <c r="B35" s="4" t="s">
        <v>11</v>
      </c>
      <c r="C35" s="10">
        <v>-0.11460789116372926</v>
      </c>
      <c r="D35" s="10">
        <v>-1.8890422108855744E-2</v>
      </c>
      <c r="E35" s="10">
        <v>-0.14297044678899007</v>
      </c>
      <c r="F35" s="10">
        <v>-9.6009427535063044E-2</v>
      </c>
      <c r="G35" s="10">
        <v>-0.13979465655116485</v>
      </c>
      <c r="H35" s="10">
        <v>-0.13262361985862478</v>
      </c>
      <c r="L35" s="9"/>
      <c r="M35" s="11"/>
      <c r="N35" s="11"/>
      <c r="O35" s="11"/>
    </row>
    <row r="36" spans="1:15" x14ac:dyDescent="0.25">
      <c r="A36" s="26" t="s">
        <v>44</v>
      </c>
      <c r="B36" s="4" t="s">
        <v>23</v>
      </c>
      <c r="C36" s="10">
        <v>-4.2023496832798851E-2</v>
      </c>
      <c r="D36" s="10">
        <v>-2.2784084758944206E-2</v>
      </c>
      <c r="E36" s="10">
        <v>-2.7391024159544624E-2</v>
      </c>
      <c r="F36" s="10">
        <v>-3.7235598063901566E-2</v>
      </c>
      <c r="G36" s="10">
        <v>-9.8992768549299795E-2</v>
      </c>
      <c r="H36" s="10">
        <v>-4.2981802558715441E-2</v>
      </c>
      <c r="L36" s="9"/>
      <c r="M36" s="11"/>
      <c r="N36" s="11"/>
      <c r="O36" s="11"/>
    </row>
    <row r="37" spans="1:15" x14ac:dyDescent="0.25">
      <c r="A37" s="26"/>
      <c r="B37" s="4" t="s">
        <v>24</v>
      </c>
      <c r="C37" s="10">
        <v>-8.5724198130750981E-2</v>
      </c>
      <c r="D37" s="10">
        <v>-1.8011863738290647E-2</v>
      </c>
      <c r="E37" s="10">
        <v>-9.3184548504732415E-2</v>
      </c>
      <c r="F37" s="10">
        <v>-7.4001600996175393E-2</v>
      </c>
      <c r="G37" s="10">
        <v>-7.8416353755637547E-2</v>
      </c>
      <c r="H37" s="10">
        <v>-9.1238359045678799E-2</v>
      </c>
      <c r="L37" s="9"/>
      <c r="M37" s="11"/>
      <c r="N37" s="11"/>
      <c r="O37" s="11"/>
    </row>
    <row r="38" spans="1:15" x14ac:dyDescent="0.25">
      <c r="A38" s="26"/>
      <c r="B38" s="4" t="s">
        <v>25</v>
      </c>
      <c r="C38" s="10">
        <v>-3.7444202000326325E-2</v>
      </c>
      <c r="D38" s="10">
        <v>-1.1541997355302668E-2</v>
      </c>
      <c r="E38" s="10">
        <v>-3.7584767557024189E-2</v>
      </c>
      <c r="F38" s="10">
        <v>-2.8378360487102877E-2</v>
      </c>
      <c r="G38" s="10">
        <v>-5.3385403830364345E-2</v>
      </c>
      <c r="H38" s="10">
        <v>-3.9236130559404628E-2</v>
      </c>
      <c r="L38" s="9"/>
      <c r="M38" s="11"/>
      <c r="N38" s="11"/>
      <c r="O38" s="11"/>
    </row>
    <row r="39" spans="1:15" x14ac:dyDescent="0.25">
      <c r="A39" s="26"/>
      <c r="B39" s="4" t="s">
        <v>26</v>
      </c>
      <c r="C39" s="10">
        <v>-7.7105206188133935E-2</v>
      </c>
      <c r="D39" s="10">
        <v>-1.5741145281088859E-2</v>
      </c>
      <c r="E39" s="10">
        <v>-6.7354842846387417E-2</v>
      </c>
      <c r="F39" s="10">
        <v>-0.13723483554517019</v>
      </c>
      <c r="G39" s="10">
        <v>-0.21144713429050122</v>
      </c>
      <c r="H39" s="10">
        <v>-9.0689961066080349E-2</v>
      </c>
      <c r="L39" s="11"/>
      <c r="M39" s="11"/>
      <c r="N39" s="11"/>
      <c r="O39" s="11"/>
    </row>
    <row r="40" spans="1:15" x14ac:dyDescent="0.25">
      <c r="A40" s="26"/>
      <c r="B40" s="4" t="s">
        <v>27</v>
      </c>
      <c r="C40" s="10">
        <v>-6.57561045064083E-2</v>
      </c>
      <c r="D40" s="10">
        <v>-1.4844142979220159E-2</v>
      </c>
      <c r="E40" s="10">
        <v>-7.4981372320214679E-2</v>
      </c>
      <c r="F40" s="10">
        <v>-9.3574436986083115E-2</v>
      </c>
      <c r="G40" s="10">
        <v>-0.10429666045175894</v>
      </c>
      <c r="H40" s="10">
        <v>-7.950576973316012E-2</v>
      </c>
      <c r="L40" s="11"/>
      <c r="M40" s="11"/>
      <c r="N40" s="11"/>
      <c r="O40" s="11"/>
    </row>
    <row r="41" spans="1:15" x14ac:dyDescent="0.25">
      <c r="A41" s="26" t="s">
        <v>45</v>
      </c>
      <c r="B41" s="4" t="s">
        <v>28</v>
      </c>
      <c r="C41" s="10">
        <v>-5.5061989749585372E-2</v>
      </c>
      <c r="D41" s="10">
        <v>-1.961167306453953E-2</v>
      </c>
      <c r="E41" s="10">
        <v>-2.8133427122566387E-2</v>
      </c>
      <c r="F41" s="10">
        <v>-2.0566963709156658E-2</v>
      </c>
      <c r="G41" s="10">
        <v>-4.6319791906962685E-2</v>
      </c>
      <c r="H41" s="10">
        <v>-3.7572557920744598E-2</v>
      </c>
      <c r="L41" s="9"/>
      <c r="M41" s="11"/>
      <c r="N41" s="11"/>
      <c r="O41" s="11"/>
    </row>
    <row r="42" spans="1:15" x14ac:dyDescent="0.25">
      <c r="A42" s="26"/>
      <c r="B42" s="4" t="s">
        <v>29</v>
      </c>
      <c r="C42" s="10">
        <v>-6.1672693461759451E-2</v>
      </c>
      <c r="D42" s="10">
        <v>-1.4601814095334131E-2</v>
      </c>
      <c r="E42" s="10">
        <v>-5.7963239809033187E-2</v>
      </c>
      <c r="F42" s="10">
        <v>-7.0561357857042983E-2</v>
      </c>
      <c r="G42" s="10">
        <v>-0.10914006632879833</v>
      </c>
      <c r="H42" s="10">
        <v>-6.551041688834032E-2</v>
      </c>
      <c r="L42" s="9"/>
      <c r="M42" s="11"/>
      <c r="N42" s="11"/>
      <c r="O42" s="11"/>
    </row>
    <row r="43" spans="1:15" x14ac:dyDescent="0.25">
      <c r="A43" s="26"/>
      <c r="B43" s="4" t="s">
        <v>30</v>
      </c>
      <c r="C43" s="10">
        <v>-5.5797533116923703E-2</v>
      </c>
      <c r="D43" s="10">
        <v>-1.4220068211306188E-2</v>
      </c>
      <c r="E43" s="10">
        <v>-5.2680769408513926E-2</v>
      </c>
      <c r="F43" s="10">
        <v>-6.7443331015422311E-2</v>
      </c>
      <c r="G43" s="10">
        <v>-8.3023311058551347E-2</v>
      </c>
      <c r="H43" s="10">
        <v>-5.7109269056024717E-2</v>
      </c>
      <c r="L43" s="9"/>
      <c r="M43" s="11"/>
      <c r="N43" s="11"/>
      <c r="O43" s="11"/>
    </row>
    <row r="44" spans="1:15" x14ac:dyDescent="0.25">
      <c r="A44" s="26"/>
      <c r="B44" s="4" t="s">
        <v>31</v>
      </c>
      <c r="C44" s="10">
        <v>-8.1043726174819891E-2</v>
      </c>
      <c r="D44" s="10">
        <v>-1.457096792257215E-2</v>
      </c>
      <c r="E44" s="10">
        <v>-8.1379596326277448E-2</v>
      </c>
      <c r="F44" s="10">
        <v>-0.14889289374825293</v>
      </c>
      <c r="G44" s="10">
        <v>-0.15704311955921799</v>
      </c>
      <c r="H44" s="10">
        <v>-9.2068733692385427E-2</v>
      </c>
      <c r="L44" s="9"/>
      <c r="M44" s="11"/>
      <c r="N44" s="11"/>
      <c r="O44" s="11"/>
    </row>
    <row r="45" spans="1:15" x14ac:dyDescent="0.25">
      <c r="A45" s="26" t="s">
        <v>46</v>
      </c>
      <c r="B45" s="4" t="s">
        <v>32</v>
      </c>
      <c r="C45" s="10">
        <v>-0.12356323044671838</v>
      </c>
      <c r="D45" s="10">
        <v>-2.6220213996327575E-2</v>
      </c>
      <c r="E45" s="10">
        <v>-0.1301875716322366</v>
      </c>
      <c r="F45" s="10">
        <v>-0.1614555881174759</v>
      </c>
      <c r="G45" s="10">
        <v>-0.17758722968235993</v>
      </c>
      <c r="H45" s="10">
        <v>-0.13792008771304187</v>
      </c>
      <c r="L45" s="9"/>
      <c r="M45" s="11"/>
      <c r="N45" s="11"/>
      <c r="O45" s="11"/>
    </row>
    <row r="46" spans="1:15" x14ac:dyDescent="0.25">
      <c r="A46" s="26"/>
      <c r="B46" s="4" t="s">
        <v>33</v>
      </c>
      <c r="C46" s="10">
        <v>-5.4722422494592644E-2</v>
      </c>
      <c r="D46" s="10">
        <v>-1.0517303532804615E-2</v>
      </c>
      <c r="E46" s="10">
        <v>-4.8906262615798751E-2</v>
      </c>
      <c r="F46" s="10">
        <v>-8.3476537705324108E-2</v>
      </c>
      <c r="G46" s="10">
        <v>-0.11109916496434075</v>
      </c>
      <c r="H46" s="10">
        <v>-5.4187319754866618E-2</v>
      </c>
      <c r="L46" s="9"/>
      <c r="M46" s="11"/>
      <c r="N46" s="11"/>
      <c r="O46" s="11"/>
    </row>
    <row r="47" spans="1:15" x14ac:dyDescent="0.25">
      <c r="A47" s="26"/>
      <c r="B47" s="4" t="s">
        <v>34</v>
      </c>
      <c r="C47" s="10">
        <v>-5.2694644280845387E-2</v>
      </c>
      <c r="D47" s="10">
        <v>-1.5413952751059534E-2</v>
      </c>
      <c r="E47" s="10">
        <v>-4.3736508260158423E-2</v>
      </c>
      <c r="F47" s="10">
        <v>-6.1976619724221881E-2</v>
      </c>
      <c r="G47" s="10">
        <v>-8.3335116055193073E-2</v>
      </c>
      <c r="H47" s="10">
        <v>-5.0520792051510388E-2</v>
      </c>
      <c r="L47" s="9"/>
      <c r="M47" s="11"/>
      <c r="N47" s="11"/>
      <c r="O47" s="11"/>
    </row>
    <row r="48" spans="1:15" x14ac:dyDescent="0.25">
      <c r="A48" s="26"/>
      <c r="B48" s="4" t="s">
        <v>35</v>
      </c>
      <c r="C48" s="10">
        <v>-8.5139205962160083E-2</v>
      </c>
      <c r="D48" s="10">
        <v>-1.1686101647080208E-2</v>
      </c>
      <c r="E48" s="10">
        <v>-8.5835322761954158E-2</v>
      </c>
      <c r="F48" s="10">
        <v>-0.13797156050477605</v>
      </c>
      <c r="G48" s="10">
        <v>-0.1454148133490489</v>
      </c>
      <c r="H48" s="10">
        <v>-9.3815287363057234E-2</v>
      </c>
      <c r="L48" s="9"/>
      <c r="M48" s="11"/>
      <c r="N48" s="11"/>
      <c r="O48" s="11"/>
    </row>
    <row r="49" spans="1:18" x14ac:dyDescent="0.25">
      <c r="A49" s="26" t="s">
        <v>47</v>
      </c>
      <c r="B49" s="4" t="s">
        <v>36</v>
      </c>
      <c r="C49" s="10">
        <v>-0.12513017287603312</v>
      </c>
      <c r="D49" s="10">
        <v>-3.522488333516488E-2</v>
      </c>
      <c r="E49" s="10">
        <v>-0.114311375575553</v>
      </c>
      <c r="F49" s="10">
        <v>-0.23623964024231611</v>
      </c>
      <c r="G49" s="10">
        <v>-0.22929284721355625</v>
      </c>
      <c r="H49" s="10">
        <v>-0.14141977666825201</v>
      </c>
      <c r="L49" s="9"/>
      <c r="M49" s="11"/>
      <c r="N49" s="11"/>
      <c r="O49" s="11"/>
    </row>
    <row r="50" spans="1:18" x14ac:dyDescent="0.25">
      <c r="A50" s="26"/>
      <c r="B50" s="4" t="s">
        <v>37</v>
      </c>
      <c r="C50" s="10">
        <v>-0.10968543343692622</v>
      </c>
      <c r="D50" s="10">
        <v>-4.1113180552753835E-2</v>
      </c>
      <c r="E50" s="10">
        <v>-9.1503095355167693E-2</v>
      </c>
      <c r="F50" s="10">
        <v>-0.20921983715766099</v>
      </c>
      <c r="G50" s="10">
        <v>-0.20626440152015404</v>
      </c>
      <c r="H50" s="10">
        <v>-0.12285027931637625</v>
      </c>
      <c r="L50" s="9"/>
      <c r="M50" s="11"/>
      <c r="N50" s="11"/>
      <c r="O50" s="11"/>
    </row>
    <row r="51" spans="1:18" x14ac:dyDescent="0.25">
      <c r="A51" s="26"/>
      <c r="B51" s="4" t="s">
        <v>38</v>
      </c>
      <c r="C51" s="10">
        <v>-0.11859073400149175</v>
      </c>
      <c r="D51" s="10">
        <v>-4.4032242290746322E-2</v>
      </c>
      <c r="E51" s="10">
        <v>-0.10441911720791291</v>
      </c>
      <c r="F51" s="10">
        <v>-0.21158101376422664</v>
      </c>
      <c r="G51" s="10">
        <v>-0.20908037152448478</v>
      </c>
      <c r="H51" s="10">
        <v>-0.1324385296662767</v>
      </c>
      <c r="L51" s="9"/>
      <c r="M51" s="11"/>
      <c r="N51" s="11"/>
      <c r="O51" s="11"/>
    </row>
    <row r="52" spans="1:18" x14ac:dyDescent="0.2">
      <c r="A52" s="26" t="s">
        <v>49</v>
      </c>
      <c r="B52" s="26"/>
      <c r="C52" s="10">
        <f>AVERAGE(C34:C51)</f>
        <v>-8.1034373983386948E-2</v>
      </c>
      <c r="D52" s="10">
        <f>AVERAGE(D34:D51)</f>
        <v>-2.0379424396413413E-2</v>
      </c>
      <c r="E52" s="10">
        <f t="shared" ref="E52:H52" si="6">AVERAGE(E34:E51)</f>
        <v>-7.9044695702218906E-2</v>
      </c>
      <c r="F52" s="10">
        <f t="shared" si="6"/>
        <v>-0.11191324574863416</v>
      </c>
      <c r="G52" s="10">
        <f t="shared" si="6"/>
        <v>-0.13101128119811253</v>
      </c>
      <c r="H52" s="10">
        <f t="shared" si="6"/>
        <v>-8.8662553596740065E-2</v>
      </c>
    </row>
    <row r="53" spans="1:18" x14ac:dyDescent="0.25">
      <c r="A53" s="26" t="s">
        <v>48</v>
      </c>
      <c r="B53" s="4" t="s">
        <v>39</v>
      </c>
      <c r="C53" s="10">
        <v>-6.0688220841312257E-2</v>
      </c>
      <c r="D53" s="10">
        <v>-1.9612007036057193E-2</v>
      </c>
      <c r="E53" s="10">
        <v>-3.3911783183815311E-2</v>
      </c>
      <c r="F53" s="10">
        <v>-3.3023531229081922E-2</v>
      </c>
      <c r="G53" s="10">
        <v>-5.8341280550982658E-2</v>
      </c>
      <c r="H53" s="10">
        <v>-4.4962529060119084E-2</v>
      </c>
      <c r="L53" s="9"/>
      <c r="M53" s="11"/>
      <c r="N53" s="11"/>
      <c r="O53" s="11"/>
    </row>
    <row r="54" spans="1:18" x14ac:dyDescent="0.25">
      <c r="A54" s="26"/>
      <c r="B54" s="4" t="s">
        <v>40</v>
      </c>
      <c r="C54" s="10">
        <v>-0.17149114532705309</v>
      </c>
      <c r="D54" s="10">
        <v>-4.7536261981733947E-2</v>
      </c>
      <c r="E54" s="10">
        <v>-0.19368737021421342</v>
      </c>
      <c r="F54" s="10">
        <v>-0.15395440137665209</v>
      </c>
      <c r="G54" s="10">
        <v>-0.16215257539037334</v>
      </c>
      <c r="H54" s="10">
        <v>-0.18562094258277528</v>
      </c>
      <c r="L54" s="9"/>
      <c r="M54" s="11"/>
      <c r="N54" s="11"/>
      <c r="O54" s="11"/>
    </row>
    <row r="55" spans="1:18" x14ac:dyDescent="0.25">
      <c r="A55" s="26"/>
      <c r="B55" s="4" t="s">
        <v>41</v>
      </c>
      <c r="C55" s="10">
        <v>-0.13566204196422535</v>
      </c>
      <c r="D55" s="10">
        <v>-2.6372182589976392E-2</v>
      </c>
      <c r="E55" s="10">
        <v>-0.16858517808524917</v>
      </c>
      <c r="F55" s="10">
        <v>-8.2445097985322818E-2</v>
      </c>
      <c r="G55" s="10">
        <v>-9.5439138120525124E-2</v>
      </c>
      <c r="H55" s="10">
        <v>-0.15494414265761841</v>
      </c>
      <c r="L55" s="9"/>
      <c r="M55" s="11"/>
      <c r="N55" s="11"/>
      <c r="O55" s="11"/>
    </row>
    <row r="56" spans="1:18" x14ac:dyDescent="0.25">
      <c r="A56" s="26"/>
      <c r="B56" s="4" t="s">
        <v>42</v>
      </c>
      <c r="C56" s="10">
        <v>-0.22255008295395373</v>
      </c>
      <c r="D56" s="10">
        <v>-5.4338143752197199E-2</v>
      </c>
      <c r="E56" s="10">
        <v>-0.2525315321614936</v>
      </c>
      <c r="F56" s="10">
        <v>-0.26959553484995158</v>
      </c>
      <c r="G56" s="10">
        <v>-0.26217156291250349</v>
      </c>
      <c r="H56" s="10">
        <v>-0.26421649263811192</v>
      </c>
      <c r="L56" s="9"/>
      <c r="M56" s="11"/>
      <c r="N56" s="11"/>
      <c r="O56" s="11"/>
    </row>
    <row r="57" spans="1:18" x14ac:dyDescent="0.25">
      <c r="A57" s="26" t="s">
        <v>56</v>
      </c>
      <c r="B57" s="26"/>
      <c r="C57" s="10">
        <f>AVERAGE(C53:C56)</f>
        <v>-0.14759787277163611</v>
      </c>
      <c r="D57" s="10">
        <f t="shared" ref="D57:H57" si="7">AVERAGE(D53:D56)</f>
        <v>-3.6964648839991184E-2</v>
      </c>
      <c r="E57" s="10">
        <f t="shared" si="7"/>
        <v>-0.16217896591119288</v>
      </c>
      <c r="F57" s="10">
        <f t="shared" si="7"/>
        <v>-0.13475464136025211</v>
      </c>
      <c r="G57" s="10">
        <f t="shared" si="7"/>
        <v>-0.14452613924359614</v>
      </c>
      <c r="H57" s="10">
        <f t="shared" si="7"/>
        <v>-0.16243602673465618</v>
      </c>
      <c r="I57" s="9"/>
      <c r="J57" s="9"/>
      <c r="K57" s="12"/>
      <c r="L57" s="12"/>
      <c r="M57" s="12"/>
      <c r="N57" s="12"/>
      <c r="O57" s="12"/>
      <c r="P57" s="13"/>
      <c r="Q57" s="13"/>
      <c r="R57" s="13"/>
    </row>
    <row r="58" spans="1:18" ht="14.25" customHeight="1" x14ac:dyDescent="0.25">
      <c r="A58" s="26" t="s">
        <v>57</v>
      </c>
      <c r="B58" s="26"/>
      <c r="C58" s="10">
        <f>AVERAGE(C34:C51,C53:C56)</f>
        <v>-9.3136828308523156E-2</v>
      </c>
      <c r="D58" s="10">
        <f t="shared" ref="D58:H58" si="8">AVERAGE(D34:D51,D53:D56)</f>
        <v>-2.3394919749791188E-2</v>
      </c>
      <c r="E58" s="10">
        <f t="shared" si="8"/>
        <v>-9.4160017558396009E-2</v>
      </c>
      <c r="F58" s="10">
        <f t="shared" si="8"/>
        <v>-0.11606622676892835</v>
      </c>
      <c r="G58" s="10">
        <f t="shared" si="8"/>
        <v>-0.13346852811547322</v>
      </c>
      <c r="H58" s="10">
        <f t="shared" si="8"/>
        <v>-0.10207591234908843</v>
      </c>
      <c r="I58" s="9"/>
      <c r="J58" s="9"/>
      <c r="K58" s="12"/>
      <c r="L58" s="12"/>
      <c r="M58" s="12"/>
      <c r="N58" s="13"/>
      <c r="O58" s="13"/>
      <c r="P58" s="13"/>
      <c r="Q58" s="13"/>
      <c r="R58" s="13"/>
    </row>
    <row r="59" spans="1:18" x14ac:dyDescent="0.25">
      <c r="A59" s="26" t="s">
        <v>58</v>
      </c>
      <c r="B59" s="26"/>
      <c r="C59" s="14">
        <v>1.25</v>
      </c>
      <c r="D59" s="14">
        <v>1.01</v>
      </c>
      <c r="E59" s="27">
        <v>1.29</v>
      </c>
      <c r="F59" s="28"/>
      <c r="G59" s="28"/>
      <c r="H59" s="28"/>
      <c r="I59" s="9"/>
      <c r="J59" s="9"/>
      <c r="K59" s="15"/>
      <c r="L59" s="12"/>
      <c r="M59" s="16"/>
      <c r="N59" s="16"/>
      <c r="O59" s="16"/>
      <c r="P59" s="13"/>
      <c r="Q59" s="13"/>
      <c r="R59" s="13"/>
    </row>
    <row r="60" spans="1:18" x14ac:dyDescent="0.25">
      <c r="A60" s="26" t="s">
        <v>59</v>
      </c>
      <c r="B60" s="26"/>
      <c r="C60" s="14">
        <v>1.03</v>
      </c>
      <c r="D60" s="14">
        <v>1</v>
      </c>
      <c r="E60" s="27">
        <v>1.03</v>
      </c>
      <c r="F60" s="28"/>
      <c r="G60" s="28"/>
      <c r="H60" s="28"/>
      <c r="I60" s="9"/>
      <c r="J60" s="9"/>
      <c r="K60" s="15"/>
      <c r="L60" s="12"/>
      <c r="M60" s="16"/>
      <c r="N60" s="16"/>
      <c r="O60" s="16"/>
      <c r="P60" s="13"/>
      <c r="Q60" s="13"/>
      <c r="R60" s="13"/>
    </row>
    <row r="61" spans="1:18" x14ac:dyDescent="0.25">
      <c r="E61" s="9"/>
      <c r="F61" s="9"/>
      <c r="G61" s="9"/>
      <c r="H61" s="9"/>
      <c r="I61" s="9"/>
      <c r="J61" s="9"/>
      <c r="K61" s="17"/>
      <c r="L61" s="12"/>
      <c r="M61" s="16"/>
      <c r="N61" s="16"/>
      <c r="O61" s="16"/>
      <c r="P61" s="13"/>
      <c r="Q61" s="13"/>
      <c r="R61" s="13"/>
    </row>
    <row r="62" spans="1:18" x14ac:dyDescent="0.25">
      <c r="A62" s="3" t="s">
        <v>84</v>
      </c>
      <c r="E62" s="9"/>
      <c r="F62" s="9"/>
      <c r="G62" s="9"/>
      <c r="H62" s="9"/>
      <c r="I62" s="9"/>
      <c r="J62" s="9"/>
      <c r="K62" s="17"/>
      <c r="L62" s="12"/>
      <c r="M62" s="16"/>
      <c r="N62" s="16"/>
      <c r="O62" s="16"/>
      <c r="P62" s="13"/>
      <c r="Q62" s="13"/>
      <c r="R62" s="13"/>
    </row>
    <row r="63" spans="1:18" x14ac:dyDescent="0.25">
      <c r="A63" s="26" t="s">
        <v>2</v>
      </c>
      <c r="B63" s="26" t="s">
        <v>4</v>
      </c>
      <c r="C63" s="26" t="s">
        <v>62</v>
      </c>
      <c r="D63" s="26" t="s">
        <v>52</v>
      </c>
      <c r="E63" s="29"/>
      <c r="F63" s="29"/>
      <c r="G63" s="29"/>
      <c r="H63" s="29"/>
      <c r="I63" s="9"/>
      <c r="J63" s="9"/>
      <c r="K63" s="17"/>
      <c r="L63" s="12"/>
      <c r="M63" s="16"/>
      <c r="N63" s="16"/>
      <c r="O63" s="16"/>
      <c r="P63" s="13"/>
      <c r="Q63" s="13"/>
      <c r="R63" s="13"/>
    </row>
    <row r="64" spans="1:18" x14ac:dyDescent="0.25">
      <c r="A64" s="26"/>
      <c r="B64" s="26"/>
      <c r="C64" s="26"/>
      <c r="D64" s="26"/>
      <c r="E64" s="13"/>
      <c r="F64" s="13"/>
      <c r="G64" s="13"/>
      <c r="H64" s="13"/>
      <c r="I64" s="9"/>
      <c r="J64" s="9"/>
      <c r="K64" s="17"/>
      <c r="L64" s="12"/>
      <c r="M64" s="16"/>
      <c r="N64" s="16"/>
      <c r="O64" s="16"/>
      <c r="P64" s="13"/>
      <c r="Q64" s="13"/>
      <c r="R64" s="13"/>
    </row>
    <row r="65" spans="1:18" x14ac:dyDescent="0.2">
      <c r="A65" s="26" t="s">
        <v>44</v>
      </c>
      <c r="B65" s="4" t="s">
        <v>27</v>
      </c>
      <c r="C65" s="10">
        <v>-8.2699999999999996E-2</v>
      </c>
      <c r="D65" s="10">
        <f>VLOOKUP(B65,$B$34:$H$56,7,FALSE)</f>
        <v>-7.950576973316012E-2</v>
      </c>
      <c r="E65" s="18"/>
      <c r="F65" s="18"/>
      <c r="G65" s="18"/>
      <c r="H65" s="18"/>
      <c r="K65" s="13"/>
      <c r="L65" s="13"/>
      <c r="M65" s="13"/>
      <c r="N65" s="13"/>
      <c r="O65" s="13"/>
      <c r="P65" s="13"/>
      <c r="Q65" s="13"/>
      <c r="R65" s="13"/>
    </row>
    <row r="66" spans="1:18" x14ac:dyDescent="0.2">
      <c r="A66" s="26"/>
      <c r="B66" s="4" t="s">
        <v>60</v>
      </c>
      <c r="C66" s="10">
        <v>-7.5700000000000003E-2</v>
      </c>
      <c r="D66" s="10">
        <f t="shared" ref="D66:D70" si="9">VLOOKUP(B66,$B$34:$H$56,7,FALSE)</f>
        <v>-9.0689961066080349E-2</v>
      </c>
      <c r="E66" s="18"/>
      <c r="F66" s="18"/>
      <c r="G66" s="18"/>
      <c r="H66" s="18"/>
      <c r="K66" s="13"/>
      <c r="L66" s="13"/>
      <c r="M66" s="13"/>
      <c r="N66" s="13"/>
      <c r="O66" s="13"/>
      <c r="P66" s="13"/>
      <c r="Q66" s="13"/>
      <c r="R66" s="13"/>
    </row>
    <row r="67" spans="1:18" x14ac:dyDescent="0.2">
      <c r="A67" s="26" t="s">
        <v>61</v>
      </c>
      <c r="B67" s="26"/>
      <c r="C67" s="10">
        <f>AVERAGE(C65:C66)</f>
        <v>-7.9199999999999993E-2</v>
      </c>
      <c r="D67" s="10">
        <f>AVERAGE(D65:D66)</f>
        <v>-8.5097865399620234E-2</v>
      </c>
      <c r="E67" s="18"/>
      <c r="F67" s="18"/>
      <c r="G67" s="18"/>
      <c r="H67" s="18"/>
      <c r="K67" s="13"/>
      <c r="L67" s="13"/>
      <c r="M67" s="13"/>
      <c r="N67" s="13"/>
      <c r="O67" s="13"/>
      <c r="P67" s="13"/>
      <c r="Q67" s="13"/>
      <c r="R67" s="13"/>
    </row>
    <row r="68" spans="1:18" x14ac:dyDescent="0.2">
      <c r="A68" s="26" t="s">
        <v>48</v>
      </c>
      <c r="B68" s="4" t="s">
        <v>39</v>
      </c>
      <c r="C68" s="10">
        <v>-6.3799999999999996E-2</v>
      </c>
      <c r="D68" s="10">
        <f t="shared" si="9"/>
        <v>-4.4962529060119084E-2</v>
      </c>
      <c r="E68" s="18"/>
      <c r="F68" s="18"/>
      <c r="G68" s="18"/>
      <c r="H68" s="18"/>
    </row>
    <row r="69" spans="1:18" x14ac:dyDescent="0.2">
      <c r="A69" s="26"/>
      <c r="B69" s="4" t="s">
        <v>41</v>
      </c>
      <c r="C69" s="10">
        <v>-0.11799999999999999</v>
      </c>
      <c r="D69" s="10">
        <f t="shared" si="9"/>
        <v>-0.15494414265761841</v>
      </c>
      <c r="E69" s="18"/>
      <c r="F69" s="18"/>
      <c r="G69" s="18"/>
      <c r="H69" s="18"/>
    </row>
    <row r="70" spans="1:18" x14ac:dyDescent="0.2">
      <c r="A70" s="26"/>
      <c r="B70" s="4" t="s">
        <v>40</v>
      </c>
      <c r="C70" s="10">
        <v>-0.14419999999999999</v>
      </c>
      <c r="D70" s="10">
        <f t="shared" si="9"/>
        <v>-0.18562094258277528</v>
      </c>
      <c r="E70" s="18"/>
      <c r="F70" s="18"/>
      <c r="G70" s="18"/>
      <c r="H70" s="18"/>
    </row>
    <row r="71" spans="1:18" x14ac:dyDescent="0.2">
      <c r="A71" s="26" t="s">
        <v>56</v>
      </c>
      <c r="B71" s="26"/>
      <c r="C71" s="10">
        <f>AVERAGE(C68:C70)</f>
        <v>-0.10866666666666665</v>
      </c>
      <c r="D71" s="10">
        <f>AVERAGE(D68:D70)</f>
        <v>-0.12850920476683758</v>
      </c>
    </row>
    <row r="73" spans="1:18" x14ac:dyDescent="0.2">
      <c r="A73" s="3" t="s">
        <v>63</v>
      </c>
    </row>
    <row r="74" spans="1:18" x14ac:dyDescent="0.2">
      <c r="A74" s="3" t="s">
        <v>69</v>
      </c>
    </row>
    <row r="75" spans="1:18" x14ac:dyDescent="0.2">
      <c r="A75" s="1" t="s">
        <v>64</v>
      </c>
      <c r="B75" s="19">
        <f>MIN(C34:C51)</f>
        <v>-0.12513017287603312</v>
      </c>
      <c r="C75" s="1" t="str">
        <f>INDEX($B$34:$H$51,MATCH(MIN(C34:C51),C34:C51,0),1)</f>
        <v>FourPeople</v>
      </c>
    </row>
    <row r="76" spans="1:18" x14ac:dyDescent="0.2">
      <c r="A76" s="1" t="s">
        <v>65</v>
      </c>
      <c r="B76" s="19">
        <f>MIN(C53:C56)</f>
        <v>-0.22255008295395373</v>
      </c>
      <c r="C76" s="1" t="str">
        <f>INDEX($B$53:$H$56,MATCH(MIN(C53:C56),C53:C56,0),1)</f>
        <v>SlideShow</v>
      </c>
    </row>
    <row r="77" spans="1:18" x14ac:dyDescent="0.2">
      <c r="A77" s="1" t="s">
        <v>66</v>
      </c>
      <c r="B77" s="19">
        <f>C52</f>
        <v>-8.1034373983386948E-2</v>
      </c>
    </row>
    <row r="78" spans="1:18" x14ac:dyDescent="0.2">
      <c r="A78" s="1" t="s">
        <v>67</v>
      </c>
      <c r="B78" s="19">
        <f>C57</f>
        <v>-0.14759787277163611</v>
      </c>
    </row>
    <row r="79" spans="1:18" x14ac:dyDescent="0.2">
      <c r="A79" s="1" t="s">
        <v>68</v>
      </c>
      <c r="B79" s="20">
        <f>C59-1</f>
        <v>0.25</v>
      </c>
    </row>
    <row r="80" spans="1:18" x14ac:dyDescent="0.2">
      <c r="A80" s="3" t="s">
        <v>70</v>
      </c>
    </row>
    <row r="81" spans="1:3" x14ac:dyDescent="0.2">
      <c r="A81" s="1" t="s">
        <v>64</v>
      </c>
      <c r="B81" s="19">
        <f>MIN(D34:D51)</f>
        <v>-4.4032242290746322E-2</v>
      </c>
      <c r="C81" s="1" t="str">
        <f>INDEX($B$34:$H$51,MATCH(MIN(D34:D51),D34:D51,0),1)</f>
        <v>KristenAndSara</v>
      </c>
    </row>
    <row r="82" spans="1:3" x14ac:dyDescent="0.2">
      <c r="A82" s="1" t="s">
        <v>65</v>
      </c>
      <c r="B82" s="19">
        <f>MIN(D53:D56)</f>
        <v>-5.4338143752197199E-2</v>
      </c>
      <c r="C82" s="1" t="str">
        <f>INDEX($B$53:$H$56,MATCH(MIN(D53:D56),D53:D56,0),1)</f>
        <v>SlideShow</v>
      </c>
    </row>
    <row r="83" spans="1:3" x14ac:dyDescent="0.2">
      <c r="A83" s="1" t="s">
        <v>66</v>
      </c>
      <c r="B83" s="19">
        <f>D52</f>
        <v>-2.0379424396413413E-2</v>
      </c>
    </row>
    <row r="84" spans="1:3" x14ac:dyDescent="0.2">
      <c r="A84" s="1" t="s">
        <v>67</v>
      </c>
      <c r="B84" s="19">
        <f>D57</f>
        <v>-3.6964648839991184E-2</v>
      </c>
    </row>
    <row r="85" spans="1:3" x14ac:dyDescent="0.2">
      <c r="A85" s="3" t="s">
        <v>71</v>
      </c>
      <c r="B85" s="20"/>
    </row>
    <row r="86" spans="1:3" x14ac:dyDescent="0.2">
      <c r="A86" s="1" t="s">
        <v>64</v>
      </c>
      <c r="B86" s="19">
        <f>MIN(H34:H51)</f>
        <v>-0.14141977666825201</v>
      </c>
      <c r="C86" s="1" t="str">
        <f>INDEX($B$34:$H$51,MATCH(MIN(H34:H51),H34:H51,0),1)</f>
        <v>FourPeople</v>
      </c>
    </row>
    <row r="87" spans="1:3" x14ac:dyDescent="0.2">
      <c r="A87" s="1" t="s">
        <v>65</v>
      </c>
      <c r="B87" s="19">
        <f>MIN(H53:H56)</f>
        <v>-0.26421649263811192</v>
      </c>
      <c r="C87" s="1" t="str">
        <f>INDEX($B$53:$H$56,MATCH(MIN(H53:H56),H53:H56,0),1)</f>
        <v>SlideShow</v>
      </c>
    </row>
    <row r="88" spans="1:3" x14ac:dyDescent="0.2">
      <c r="A88" s="1" t="s">
        <v>66</v>
      </c>
      <c r="B88" s="19">
        <f>H52</f>
        <v>-8.8662553596740065E-2</v>
      </c>
    </row>
    <row r="89" spans="1:3" x14ac:dyDescent="0.2">
      <c r="A89" s="1" t="s">
        <v>67</v>
      </c>
      <c r="B89" s="19">
        <f>H57</f>
        <v>-0.16243602673465618</v>
      </c>
    </row>
    <row r="90" spans="1:3" x14ac:dyDescent="0.2">
      <c r="A90" s="1" t="s">
        <v>68</v>
      </c>
      <c r="B90" s="20">
        <f>E59-1</f>
        <v>0.29000000000000004</v>
      </c>
    </row>
    <row r="91" spans="1:3" x14ac:dyDescent="0.2">
      <c r="A91" s="23" t="s">
        <v>91</v>
      </c>
    </row>
    <row r="92" spans="1:3" x14ac:dyDescent="0.2">
      <c r="A92" s="3" t="s">
        <v>72</v>
      </c>
    </row>
    <row r="93" spans="1:3" x14ac:dyDescent="0.2">
      <c r="A93" s="1" t="s">
        <v>73</v>
      </c>
      <c r="B93" s="19">
        <f>-(H58-C58)</f>
        <v>8.9390840405652733E-3</v>
      </c>
    </row>
    <row r="94" spans="1:3" x14ac:dyDescent="0.2">
      <c r="A94" s="1" t="s">
        <v>74</v>
      </c>
      <c r="B94" s="19">
        <f>-(H58-D58)</f>
        <v>7.8680992599297242E-2</v>
      </c>
    </row>
    <row r="95" spans="1:3" x14ac:dyDescent="0.2">
      <c r="A95" s="1" t="s">
        <v>96</v>
      </c>
    </row>
    <row r="97" spans="1:2" x14ac:dyDescent="0.2">
      <c r="A97" s="3" t="s">
        <v>75</v>
      </c>
    </row>
    <row r="98" spans="1:2" x14ac:dyDescent="0.2">
      <c r="A98" s="1" t="s">
        <v>76</v>
      </c>
      <c r="B98" s="19">
        <f>B86</f>
        <v>-0.14141977666825201</v>
      </c>
    </row>
    <row r="99" spans="1:2" x14ac:dyDescent="0.2">
      <c r="A99" s="1" t="s">
        <v>77</v>
      </c>
      <c r="B99" s="19">
        <f>B88</f>
        <v>-8.8662553596740065E-2</v>
      </c>
    </row>
    <row r="100" spans="1:2" x14ac:dyDescent="0.2">
      <c r="A100" s="1" t="s">
        <v>78</v>
      </c>
      <c r="B100" s="19">
        <f>B89</f>
        <v>-0.16243602673465618</v>
      </c>
    </row>
    <row r="101" spans="1:2" x14ac:dyDescent="0.2">
      <c r="A101" s="1" t="s">
        <v>68</v>
      </c>
      <c r="B101" s="20">
        <f>B90</f>
        <v>0.29000000000000004</v>
      </c>
    </row>
    <row r="102" spans="1:2" x14ac:dyDescent="0.2">
      <c r="A102" s="21" t="s">
        <v>85</v>
      </c>
    </row>
  </sheetData>
  <mergeCells count="62">
    <mergeCell ref="L16:M16"/>
    <mergeCell ref="N9:O9"/>
    <mergeCell ref="H8:O8"/>
    <mergeCell ref="N16:O16"/>
    <mergeCell ref="H11:H12"/>
    <mergeCell ref="H16:I16"/>
    <mergeCell ref="J16:K16"/>
    <mergeCell ref="H9:H10"/>
    <mergeCell ref="I9:I10"/>
    <mergeCell ref="J9:K9"/>
    <mergeCell ref="L9:M9"/>
    <mergeCell ref="A8:F8"/>
    <mergeCell ref="A19:A20"/>
    <mergeCell ref="B19:B20"/>
    <mergeCell ref="A16:B16"/>
    <mergeCell ref="C16:D16"/>
    <mergeCell ref="E16:F16"/>
    <mergeCell ref="A9:A10"/>
    <mergeCell ref="B9:B10"/>
    <mergeCell ref="A11:A12"/>
    <mergeCell ref="E9:F9"/>
    <mergeCell ref="A15:B15"/>
    <mergeCell ref="A13:A14"/>
    <mergeCell ref="C9:D9"/>
    <mergeCell ref="E32:H32"/>
    <mergeCell ref="A32:A33"/>
    <mergeCell ref="G25:H25"/>
    <mergeCell ref="I25:J25"/>
    <mergeCell ref="A18:J18"/>
    <mergeCell ref="C19:D19"/>
    <mergeCell ref="E19:F19"/>
    <mergeCell ref="G19:H19"/>
    <mergeCell ref="I19:J19"/>
    <mergeCell ref="A21:A22"/>
    <mergeCell ref="A25:B25"/>
    <mergeCell ref="C25:D25"/>
    <mergeCell ref="E25:F25"/>
    <mergeCell ref="A23:A24"/>
    <mergeCell ref="A31:H31"/>
    <mergeCell ref="A53:A56"/>
    <mergeCell ref="A57:B57"/>
    <mergeCell ref="A58:B58"/>
    <mergeCell ref="A59:B59"/>
    <mergeCell ref="E59:H59"/>
    <mergeCell ref="A60:B60"/>
    <mergeCell ref="E60:H60"/>
    <mergeCell ref="A67:B67"/>
    <mergeCell ref="A68:A70"/>
    <mergeCell ref="A71:B71"/>
    <mergeCell ref="A65:A66"/>
    <mergeCell ref="A63:A64"/>
    <mergeCell ref="B63:B64"/>
    <mergeCell ref="E63:H63"/>
    <mergeCell ref="C63:C64"/>
    <mergeCell ref="D63:D64"/>
    <mergeCell ref="A52:B52"/>
    <mergeCell ref="B32:B33"/>
    <mergeCell ref="A34:A35"/>
    <mergeCell ref="A36:A40"/>
    <mergeCell ref="A41:A44"/>
    <mergeCell ref="A45:A48"/>
    <mergeCell ref="A49:A51"/>
  </mergeCells>
  <phoneticPr fontId="1" type="noConversion"/>
  <pageMargins left="0.7" right="0.7" top="0.75" bottom="0.75" header="0.3" footer="0.3"/>
  <pageSetup paperSize="9" orientation="portrait" r:id="rId1"/>
  <ignoredErrors>
    <ignoredError sqref="D6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Qinghao Lin</dc:creator>
  <cp:lastModifiedBy>Qinghao Lin</cp:lastModifiedBy>
  <dcterms:created xsi:type="dcterms:W3CDTF">2021-01-30T05:43:45Z</dcterms:created>
  <dcterms:modified xsi:type="dcterms:W3CDTF">2021-02-02T03:48:13Z</dcterms:modified>
</cp:coreProperties>
</file>