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소비전력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F19" i="3"/>
  <c r="C19" i="3"/>
  <c r="F18" i="3"/>
  <c r="C18" i="3"/>
  <c r="F16" i="3"/>
  <c r="C16" i="3"/>
  <c r="F14" i="3"/>
  <c r="C14" i="3"/>
  <c r="F12" i="3"/>
  <c r="C12" i="3"/>
  <c r="F10" i="3"/>
  <c r="C10" i="3"/>
  <c r="F8" i="3"/>
  <c r="C8" i="3"/>
  <c r="F6" i="3"/>
  <c r="C6" i="3"/>
  <c r="F4" i="3"/>
  <c r="C4" i="3"/>
  <c r="E13" i="1"/>
  <c r="J14" i="1"/>
  <c r="H11" i="2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<sst xmlns="http://schemas.openxmlformats.org/spreadsheetml/2006/main" count="155" uniqueCount="58">
  <si>
    <t>모델명</t>
    <phoneticPr fontId="1" type="noConversion"/>
  </si>
  <si>
    <t>방식</t>
    <phoneticPr fontId="1" type="noConversion"/>
  </si>
  <si>
    <t>제조사</t>
    <phoneticPr fontId="1" type="noConversion"/>
  </si>
  <si>
    <t>가격</t>
    <phoneticPr fontId="1" type="noConversion"/>
  </si>
  <si>
    <t>소비전력
(W)</t>
    <phoneticPr fontId="1" type="noConversion"/>
  </si>
  <si>
    <t>등록일</t>
    <phoneticPr fontId="1" type="noConversion"/>
  </si>
  <si>
    <t>순위</t>
    <phoneticPr fontId="1" type="noConversion"/>
  </si>
  <si>
    <t>비고</t>
    <phoneticPr fontId="1" type="noConversion"/>
  </si>
  <si>
    <t>에이셀카모</t>
    <phoneticPr fontId="1" type="noConversion"/>
  </si>
  <si>
    <t>보헤미안무자계</t>
    <phoneticPr fontId="1" type="noConversion"/>
  </si>
  <si>
    <t>황토온돌마루</t>
    <phoneticPr fontId="1" type="noConversion"/>
  </si>
  <si>
    <t>라디라이트</t>
    <phoneticPr fontId="1" type="noConversion"/>
  </si>
  <si>
    <t>뉴드림스파</t>
    <phoneticPr fontId="1" type="noConversion"/>
  </si>
  <si>
    <t>황토보료</t>
    <phoneticPr fontId="1" type="noConversion"/>
  </si>
  <si>
    <t>보이로전기요</t>
    <phoneticPr fontId="1" type="noConversion"/>
  </si>
  <si>
    <t>울크리닉베이직</t>
    <phoneticPr fontId="1" type="noConversion"/>
  </si>
  <si>
    <t>전기요</t>
    <phoneticPr fontId="1" type="noConversion"/>
  </si>
  <si>
    <t>전기매트</t>
    <phoneticPr fontId="1" type="noConversion"/>
  </si>
  <si>
    <t>온수매트</t>
    <phoneticPr fontId="1" type="noConversion"/>
  </si>
  <si>
    <t>전기매트</t>
    <phoneticPr fontId="1" type="noConversion"/>
  </si>
  <si>
    <t>온수매트</t>
    <phoneticPr fontId="1" type="noConversion"/>
  </si>
  <si>
    <t>전기요</t>
    <phoneticPr fontId="1" type="noConversion"/>
  </si>
  <si>
    <t>BK1-021</t>
    <phoneticPr fontId="1" type="noConversion"/>
  </si>
  <si>
    <t>RA2-019</t>
    <phoneticPr fontId="1" type="noConversion"/>
  </si>
  <si>
    <t>HL3-099</t>
  </si>
  <si>
    <t>HL3-099</t>
    <phoneticPr fontId="1" type="noConversion"/>
  </si>
  <si>
    <t>RD1-035</t>
    <phoneticPr fontId="1" type="noConversion"/>
  </si>
  <si>
    <t>OE1-082</t>
    <phoneticPr fontId="1" type="noConversion"/>
  </si>
  <si>
    <t>OE1-076</t>
    <phoneticPr fontId="1" type="noConversion"/>
  </si>
  <si>
    <t>BE2-073</t>
    <phoneticPr fontId="1" type="noConversion"/>
  </si>
  <si>
    <t>HE2-052</t>
    <phoneticPr fontId="1" type="noConversion"/>
  </si>
  <si>
    <t>보국전자</t>
    <phoneticPr fontId="1" type="noConversion"/>
  </si>
  <si>
    <t>리앤데코</t>
    <phoneticPr fontId="1" type="noConversion"/>
  </si>
  <si>
    <t>한일의료기</t>
    <phoneticPr fontId="1" type="noConversion"/>
  </si>
  <si>
    <t>라디언스</t>
    <phoneticPr fontId="1" type="noConversion"/>
  </si>
  <si>
    <t>일월전자</t>
    <phoneticPr fontId="1" type="noConversion"/>
  </si>
  <si>
    <t>일월전자</t>
    <phoneticPr fontId="1" type="noConversion"/>
  </si>
  <si>
    <t>보이로</t>
    <phoneticPr fontId="1" type="noConversion"/>
  </si>
  <si>
    <t>한일전기</t>
    <phoneticPr fontId="1" type="noConversion"/>
  </si>
  <si>
    <t>전기매트 가격 평균</t>
    <phoneticPr fontId="1" type="noConversion"/>
  </si>
  <si>
    <t>전기요 최고 소비전력(W)</t>
    <phoneticPr fontId="1" type="noConversion"/>
  </si>
  <si>
    <t>두 번쨰로 큰 가격</t>
    <phoneticPr fontId="1" type="noConversion"/>
  </si>
  <si>
    <t>제품코드</t>
    <phoneticPr fontId="1" type="noConversion"/>
  </si>
  <si>
    <t>소비전력
(W)</t>
    <phoneticPr fontId="1" type="noConversion"/>
  </si>
  <si>
    <t>제품코드</t>
    <phoneticPr fontId="1" type="noConversion"/>
  </si>
  <si>
    <t>전기요의 가격 평균</t>
    <phoneticPr fontId="1" type="noConversion"/>
  </si>
  <si>
    <t>제품코드</t>
    <phoneticPr fontId="1" type="noConversion"/>
  </si>
  <si>
    <t>R*</t>
    <phoneticPr fontId="1" type="noConversion"/>
  </si>
  <si>
    <t>&gt;=200</t>
    <phoneticPr fontId="1" type="noConversion"/>
  </si>
  <si>
    <t>BK1-021 최대값</t>
  </si>
  <si>
    <t>RA2-019 최대값</t>
  </si>
  <si>
    <t>HL3-099 최대값</t>
  </si>
  <si>
    <t>RD1-035 최대값</t>
  </si>
  <si>
    <t>OE1-082 최대값</t>
  </si>
  <si>
    <t>OE1-076 최대값</t>
  </si>
  <si>
    <t>BE2-073 최대값</t>
  </si>
  <si>
    <t>HE2-052 최대값</t>
  </si>
  <si>
    <t>전체 최대값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</si>
</sst>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000\-00\-00"/>
    <numFmt numFmtId="179" formatCode="#,##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>
      <alignment vertical="center"/>
    </xf>
    <xf numFmtId="0" fontId="2" fillId="0" borderId="2" xfId="0" applyFont="1" applyBorder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9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vertical="center" wrapText="1"/>
    </xf>
    <xf numFmtId="49" fontId="2" fillId="0" borderId="18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9" fontId="2" fillId="0" borderId="13" xfId="0" applyNumberFormat="1" applyFont="1" applyBorder="1">
      <alignment vertical="center"/>
    </xf>
    <xf numFmtId="177" fontId="2" fillId="0" borderId="14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177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color theme="4"/>
      </font>
    </dxf>
    <dxf>
      <font>
        <color theme="4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전기요 및 전기매트 제품 현황</a:t>
            </a:r>
            <a:endParaRPr lang="en-US" altLang="ko-KR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(제1작업!$C$5:$D$6,제1작업!$C$8:$D$8,제1작업!$C$10:$D$12)</c:f>
              <c:multiLvlStrCache>
                <c:ptCount val="6"/>
                <c:lvl>
                  <c:pt idx="0">
                    <c:v>전기요</c:v>
                  </c:pt>
                  <c:pt idx="1">
                    <c:v>전기매트</c:v>
                  </c:pt>
                  <c:pt idx="2">
                    <c:v>전기매트</c:v>
                  </c:pt>
                  <c:pt idx="3">
                    <c:v>전기매트</c:v>
                  </c:pt>
                  <c:pt idx="4">
                    <c:v>전기요</c:v>
                  </c:pt>
                  <c:pt idx="5">
                    <c:v>전기요</c:v>
                  </c:pt>
                </c:lvl>
                <c:lvl>
                  <c:pt idx="0">
                    <c:v>에이셀카모</c:v>
                  </c:pt>
                  <c:pt idx="1">
                    <c:v>보헤미안무자계</c:v>
                  </c:pt>
                  <c:pt idx="2">
                    <c:v>라디라이트</c:v>
                  </c:pt>
                  <c:pt idx="3">
                    <c:v>황토보료</c:v>
                  </c:pt>
                  <c:pt idx="4">
                    <c:v>보이로전기요</c:v>
                  </c:pt>
                  <c:pt idx="5">
                    <c:v>울크리닉베이직</c:v>
                  </c:pt>
                </c:lvl>
              </c:multiLvlStrCache>
            </c:multiLvlStrRef>
          </c:cat>
          <c:val>
            <c:numRef>
              <c:f>(제1작업!$F$5:$F$6,제1작업!$F$8,제1작업!$F$10:$F$12)</c:f>
              <c:numCache>
                <c:formatCode>#,###"원"</c:formatCode>
                <c:ptCount val="6"/>
                <c:pt idx="0">
                  <c:v>83300</c:v>
                </c:pt>
                <c:pt idx="1">
                  <c:v>151260</c:v>
                </c:pt>
                <c:pt idx="2">
                  <c:v>210000</c:v>
                </c:pt>
                <c:pt idx="3">
                  <c:v>139860</c:v>
                </c:pt>
                <c:pt idx="4">
                  <c:v>163800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2-4F13-BE2D-763CDBB0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280287"/>
        <c:axId val="1527283199"/>
      </c:barChart>
      <c:catAx>
        <c:axId val="152728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283199"/>
        <c:crosses val="autoZero"/>
        <c:auto val="1"/>
        <c:lblAlgn val="ctr"/>
        <c:lblOffset val="100"/>
        <c:noMultiLvlLbl val="0"/>
      </c:catAx>
      <c:valAx>
        <c:axId val="15272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&quot;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28028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0</xdr:row>
      <xdr:rowOff>47625</xdr:rowOff>
    </xdr:from>
    <xdr:to>
      <xdr:col>6</xdr:col>
      <xdr:colOff>619124</xdr:colOff>
      <xdr:row>2</xdr:row>
      <xdr:rowOff>247650</xdr:rowOff>
    </xdr:to>
    <xdr:sp macro="" textlink="">
      <xdr:nvSpPr>
        <xdr:cNvPr id="2" name="양쪽 모서리가 잘린 사각형 1"/>
        <xdr:cNvSpPr/>
      </xdr:nvSpPr>
      <xdr:spPr>
        <a:xfrm>
          <a:off x="171449" y="47625"/>
          <a:ext cx="4695825" cy="542925"/>
        </a:xfrm>
        <a:prstGeom prst="snip2Same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계절가전 히트상품 정보</a:t>
          </a:r>
          <a:endParaRPr lang="en-US" altLang="ko-KR" sz="2400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>
          <a:pPr algn="ctr"/>
          <a:endParaRPr lang="ko-KR" altLang="en-US" sz="2400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 editAs="oneCell">
    <xdr:from>
      <xdr:col>7</xdr:col>
      <xdr:colOff>9525</xdr:colOff>
      <xdr:row>0</xdr:row>
      <xdr:rowOff>47625</xdr:rowOff>
    </xdr:from>
    <xdr:to>
      <xdr:col>9</xdr:col>
      <xdr:colOff>933450</xdr:colOff>
      <xdr:row>2</xdr:row>
      <xdr:rowOff>247650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47625"/>
          <a:ext cx="24955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tabSelected="1" workbookViewId="0">
      <selection activeCell="I7" sqref="I7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9" style="1"/>
    <col min="5" max="5" width="11" style="1" bestFit="1" customWidth="1"/>
    <col min="6" max="6" width="10" style="1" bestFit="1" customWidth="1"/>
    <col min="7" max="7" width="9" style="1"/>
    <col min="8" max="8" width="11.625" style="1" bestFit="1" customWidth="1"/>
    <col min="9" max="9" width="9" style="1"/>
    <col min="10" max="10" width="12.875" style="1" customWidth="1"/>
    <col min="11" max="13" width="9" style="1"/>
    <col min="14" max="14" width="5" style="1" customWidth="1"/>
    <col min="15" max="16384" width="9" style="1"/>
  </cols>
  <sheetData>
    <row r="3" spans="2:10" ht="23.25" customHeight="1" thickBot="1" x14ac:dyDescent="0.35"/>
    <row r="4" spans="2:10" ht="27.75" thickBot="1" x14ac:dyDescent="0.35">
      <c r="B4" s="26" t="s">
        <v>44</v>
      </c>
      <c r="C4" s="27" t="s">
        <v>0</v>
      </c>
      <c r="D4" s="27" t="s">
        <v>1</v>
      </c>
      <c r="E4" s="27" t="s">
        <v>2</v>
      </c>
      <c r="F4" s="27" t="s">
        <v>3</v>
      </c>
      <c r="G4" s="28" t="s">
        <v>4</v>
      </c>
      <c r="H4" s="27" t="s">
        <v>5</v>
      </c>
      <c r="I4" s="27" t="s">
        <v>6</v>
      </c>
      <c r="J4" s="29" t="s">
        <v>7</v>
      </c>
    </row>
    <row r="5" spans="2:10" x14ac:dyDescent="0.3">
      <c r="B5" s="14" t="s">
        <v>22</v>
      </c>
      <c r="C5" s="10" t="s">
        <v>8</v>
      </c>
      <c r="D5" s="10" t="s">
        <v>16</v>
      </c>
      <c r="E5" s="10" t="s">
        <v>31</v>
      </c>
      <c r="F5" s="11">
        <v>83300</v>
      </c>
      <c r="G5" s="12">
        <v>95</v>
      </c>
      <c r="H5" s="13">
        <v>20191023</v>
      </c>
      <c r="I5" s="12">
        <f>_xlfn.RANK.EQ(G5,소비전력,0)</f>
        <v>7</v>
      </c>
      <c r="J5" s="15" t="str">
        <f>IF(MID(B5,3,1)="1","싱글",IF(MID(B5,3,1)="2","더블","특대형"))</f>
        <v>싱글</v>
      </c>
    </row>
    <row r="6" spans="2:10" x14ac:dyDescent="0.3">
      <c r="B6" s="16" t="s">
        <v>23</v>
      </c>
      <c r="C6" s="2" t="s">
        <v>9</v>
      </c>
      <c r="D6" s="2" t="s">
        <v>17</v>
      </c>
      <c r="E6" s="2" t="s">
        <v>32</v>
      </c>
      <c r="F6" s="3">
        <v>151260</v>
      </c>
      <c r="G6" s="4">
        <v>190</v>
      </c>
      <c r="H6" s="5">
        <v>20200415</v>
      </c>
      <c r="I6" s="12">
        <f>_xlfn.RANK.EQ(G6,소비전력,0)</f>
        <v>3</v>
      </c>
      <c r="J6" s="15" t="str">
        <f t="shared" ref="J6:J12" si="0">IF(MID(B6,3,1)="1","싱글",IF(MID(B6,3,1)="2","더블","특대형"))</f>
        <v>더블</v>
      </c>
    </row>
    <row r="7" spans="2:10" x14ac:dyDescent="0.3">
      <c r="B7" s="16" t="s">
        <v>25</v>
      </c>
      <c r="C7" s="2" t="s">
        <v>10</v>
      </c>
      <c r="D7" s="2" t="s">
        <v>18</v>
      </c>
      <c r="E7" s="2" t="s">
        <v>33</v>
      </c>
      <c r="F7" s="3">
        <v>220760</v>
      </c>
      <c r="G7" s="4">
        <v>350</v>
      </c>
      <c r="H7" s="5">
        <v>20201015</v>
      </c>
      <c r="I7" s="12">
        <f>_xlfn.RANK.EQ(G7,소비전력,0)</f>
        <v>1</v>
      </c>
      <c r="J7" s="15" t="str">
        <f t="shared" si="0"/>
        <v>특대형</v>
      </c>
    </row>
    <row r="8" spans="2:10" x14ac:dyDescent="0.3">
      <c r="B8" s="16" t="s">
        <v>26</v>
      </c>
      <c r="C8" s="2" t="s">
        <v>11</v>
      </c>
      <c r="D8" s="2" t="s">
        <v>19</v>
      </c>
      <c r="E8" s="2" t="s">
        <v>34</v>
      </c>
      <c r="F8" s="3">
        <v>210000</v>
      </c>
      <c r="G8" s="4">
        <v>75</v>
      </c>
      <c r="H8" s="5">
        <v>20200905</v>
      </c>
      <c r="I8" s="12">
        <f>_xlfn.RANK.EQ(G8,소비전력,0)</f>
        <v>8</v>
      </c>
      <c r="J8" s="15" t="str">
        <f t="shared" si="0"/>
        <v>싱글</v>
      </c>
    </row>
    <row r="9" spans="2:10" x14ac:dyDescent="0.3">
      <c r="B9" s="16" t="s">
        <v>27</v>
      </c>
      <c r="C9" s="2" t="s">
        <v>12</v>
      </c>
      <c r="D9" s="2" t="s">
        <v>20</v>
      </c>
      <c r="E9" s="2" t="s">
        <v>35</v>
      </c>
      <c r="F9" s="3">
        <v>80860</v>
      </c>
      <c r="G9" s="4">
        <v>240</v>
      </c>
      <c r="H9" s="5">
        <v>20190903</v>
      </c>
      <c r="I9" s="12">
        <f>_xlfn.RANK.EQ(G9,소비전력,0)</f>
        <v>2</v>
      </c>
      <c r="J9" s="15" t="str">
        <f t="shared" si="0"/>
        <v>싱글</v>
      </c>
    </row>
    <row r="10" spans="2:10" x14ac:dyDescent="0.3">
      <c r="B10" s="16" t="s">
        <v>28</v>
      </c>
      <c r="C10" s="2" t="s">
        <v>13</v>
      </c>
      <c r="D10" s="2" t="s">
        <v>19</v>
      </c>
      <c r="E10" s="2" t="s">
        <v>36</v>
      </c>
      <c r="F10" s="3">
        <v>139860</v>
      </c>
      <c r="G10" s="4">
        <v>180</v>
      </c>
      <c r="H10" s="5">
        <v>20201121</v>
      </c>
      <c r="I10" s="12">
        <f>_xlfn.RANK.EQ(G10,소비전력,0)</f>
        <v>4</v>
      </c>
      <c r="J10" s="15" t="str">
        <f t="shared" si="0"/>
        <v>싱글</v>
      </c>
    </row>
    <row r="11" spans="2:10" x14ac:dyDescent="0.3">
      <c r="B11" s="16" t="s">
        <v>29</v>
      </c>
      <c r="C11" s="2" t="s">
        <v>14</v>
      </c>
      <c r="D11" s="2" t="s">
        <v>21</v>
      </c>
      <c r="E11" s="2" t="s">
        <v>37</v>
      </c>
      <c r="F11" s="3">
        <v>163800</v>
      </c>
      <c r="G11" s="4">
        <v>120</v>
      </c>
      <c r="H11" s="5">
        <v>20191008</v>
      </c>
      <c r="I11" s="12">
        <f>_xlfn.RANK.EQ(G11,소비전력,0)</f>
        <v>6</v>
      </c>
      <c r="J11" s="15" t="str">
        <f t="shared" si="0"/>
        <v>더블</v>
      </c>
    </row>
    <row r="12" spans="2:10" ht="14.25" thickBot="1" x14ac:dyDescent="0.35">
      <c r="B12" s="17" t="s">
        <v>30</v>
      </c>
      <c r="C12" s="6" t="s">
        <v>15</v>
      </c>
      <c r="D12" s="6" t="s">
        <v>16</v>
      </c>
      <c r="E12" s="6" t="s">
        <v>38</v>
      </c>
      <c r="F12" s="7">
        <v>95000</v>
      </c>
      <c r="G12" s="8">
        <v>150</v>
      </c>
      <c r="H12" s="9">
        <v>20200919</v>
      </c>
      <c r="I12" s="12">
        <f>_xlfn.RANK.EQ(G12,소비전력,0)</f>
        <v>5</v>
      </c>
      <c r="J12" s="15" t="str">
        <f t="shared" si="0"/>
        <v>더블</v>
      </c>
    </row>
    <row r="13" spans="2:10" x14ac:dyDescent="0.3">
      <c r="B13" s="22" t="s">
        <v>39</v>
      </c>
      <c r="C13" s="23"/>
      <c r="D13" s="23"/>
      <c r="E13" s="24">
        <f>SUMIF(D5:D12,"전기매트",F5:F12)/COUNTIF(D4:D12,"전기매트")</f>
        <v>167040</v>
      </c>
      <c r="F13" s="32"/>
      <c r="G13" s="23" t="s">
        <v>41</v>
      </c>
      <c r="H13" s="23"/>
      <c r="I13" s="23"/>
      <c r="J13" s="25"/>
    </row>
    <row r="14" spans="2:10" ht="27.75" thickBot="1" x14ac:dyDescent="0.35">
      <c r="B14" s="18" t="s">
        <v>40</v>
      </c>
      <c r="C14" s="19"/>
      <c r="D14" s="19"/>
      <c r="E14" s="20"/>
      <c r="F14" s="33"/>
      <c r="G14" s="30" t="s">
        <v>42</v>
      </c>
      <c r="H14" s="20" t="s">
        <v>24</v>
      </c>
      <c r="I14" s="31" t="s">
        <v>43</v>
      </c>
      <c r="J14" s="21">
        <f>VLOOKUP(H14,B4:H12,6)</f>
        <v>95</v>
      </c>
    </row>
    <row r="21" ht="13.5" customHeight="1" x14ac:dyDescent="0.3"/>
    <row r="22" ht="30" customHeight="1" x14ac:dyDescent="0.3"/>
  </sheetData>
  <mergeCells count="4">
    <mergeCell ref="B13:D13"/>
    <mergeCell ref="B14:D14"/>
    <mergeCell ref="F13:F14"/>
    <mergeCell ref="G13:I13"/>
  </mergeCells>
  <phoneticPr fontId="1" type="noConversion"/>
  <conditionalFormatting sqref="B5:J12">
    <cfRule type="expression" dxfId="2" priority="1">
      <formula>$G5&lt;150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I22" sqref="I22"/>
    </sheetView>
  </sheetViews>
  <sheetFormatPr defaultRowHeight="16.5" x14ac:dyDescent="0.3"/>
  <cols>
    <col min="1" max="1" width="1.75" customWidth="1"/>
    <col min="2" max="3" width="15.125" bestFit="1" customWidth="1"/>
    <col min="5" max="5" width="11" bestFit="1" customWidth="1"/>
    <col min="6" max="6" width="10" bestFit="1" customWidth="1"/>
    <col min="8" max="8" width="11.625" bestFit="1" customWidth="1"/>
  </cols>
  <sheetData>
    <row r="1" spans="2:8" ht="17.25" thickBot="1" x14ac:dyDescent="0.35"/>
    <row r="2" spans="2:8" ht="27.75" thickBot="1" x14ac:dyDescent="0.35">
      <c r="B2" s="26" t="s">
        <v>46</v>
      </c>
      <c r="C2" s="27" t="s">
        <v>0</v>
      </c>
      <c r="D2" s="27" t="s">
        <v>1</v>
      </c>
      <c r="E2" s="27" t="s">
        <v>2</v>
      </c>
      <c r="F2" s="27" t="s">
        <v>3</v>
      </c>
      <c r="G2" s="28" t="s">
        <v>4</v>
      </c>
      <c r="H2" s="29" t="s">
        <v>5</v>
      </c>
    </row>
    <row r="3" spans="2:8" x14ac:dyDescent="0.3">
      <c r="B3" s="14" t="s">
        <v>22</v>
      </c>
      <c r="C3" s="10" t="s">
        <v>8</v>
      </c>
      <c r="D3" s="10" t="s">
        <v>16</v>
      </c>
      <c r="E3" s="10" t="s">
        <v>31</v>
      </c>
      <c r="F3" s="11">
        <v>83300</v>
      </c>
      <c r="G3" s="12">
        <v>95</v>
      </c>
      <c r="H3" s="37">
        <v>20191023</v>
      </c>
    </row>
    <row r="4" spans="2:8" x14ac:dyDescent="0.3">
      <c r="B4" s="16" t="s">
        <v>23</v>
      </c>
      <c r="C4" s="2" t="s">
        <v>9</v>
      </c>
      <c r="D4" s="2" t="s">
        <v>17</v>
      </c>
      <c r="E4" s="2" t="s">
        <v>32</v>
      </c>
      <c r="F4" s="3">
        <v>151260</v>
      </c>
      <c r="G4" s="4">
        <v>190</v>
      </c>
      <c r="H4" s="38">
        <v>20200415</v>
      </c>
    </row>
    <row r="5" spans="2:8" x14ac:dyDescent="0.3">
      <c r="B5" s="16" t="s">
        <v>25</v>
      </c>
      <c r="C5" s="2" t="s">
        <v>10</v>
      </c>
      <c r="D5" s="2" t="s">
        <v>18</v>
      </c>
      <c r="E5" s="2" t="s">
        <v>33</v>
      </c>
      <c r="F5" s="3">
        <v>220760</v>
      </c>
      <c r="G5" s="4">
        <v>350</v>
      </c>
      <c r="H5" s="38">
        <v>20201015</v>
      </c>
    </row>
    <row r="6" spans="2:8" x14ac:dyDescent="0.3">
      <c r="B6" s="16" t="s">
        <v>26</v>
      </c>
      <c r="C6" s="2" t="s">
        <v>11</v>
      </c>
      <c r="D6" s="2" t="s">
        <v>19</v>
      </c>
      <c r="E6" s="2" t="s">
        <v>34</v>
      </c>
      <c r="F6" s="3">
        <v>210000</v>
      </c>
      <c r="G6" s="4">
        <v>75</v>
      </c>
      <c r="H6" s="38">
        <v>20200905</v>
      </c>
    </row>
    <row r="7" spans="2:8" x14ac:dyDescent="0.3">
      <c r="B7" s="16" t="s">
        <v>27</v>
      </c>
      <c r="C7" s="2" t="s">
        <v>12</v>
      </c>
      <c r="D7" s="2" t="s">
        <v>20</v>
      </c>
      <c r="E7" s="2" t="s">
        <v>35</v>
      </c>
      <c r="F7" s="3">
        <v>80860</v>
      </c>
      <c r="G7" s="4">
        <v>240</v>
      </c>
      <c r="H7" s="38">
        <v>20190903</v>
      </c>
    </row>
    <row r="8" spans="2:8" x14ac:dyDescent="0.3">
      <c r="B8" s="16" t="s">
        <v>28</v>
      </c>
      <c r="C8" s="2" t="s">
        <v>13</v>
      </c>
      <c r="D8" s="2" t="s">
        <v>19</v>
      </c>
      <c r="E8" s="2" t="s">
        <v>36</v>
      </c>
      <c r="F8" s="3">
        <v>139860</v>
      </c>
      <c r="G8" s="4">
        <v>180</v>
      </c>
      <c r="H8" s="38">
        <v>20201121</v>
      </c>
    </row>
    <row r="9" spans="2:8" x14ac:dyDescent="0.3">
      <c r="B9" s="16" t="s">
        <v>29</v>
      </c>
      <c r="C9" s="2" t="s">
        <v>14</v>
      </c>
      <c r="D9" s="2" t="s">
        <v>21</v>
      </c>
      <c r="E9" s="2" t="s">
        <v>37</v>
      </c>
      <c r="F9" s="3">
        <v>163800</v>
      </c>
      <c r="G9" s="4">
        <v>120</v>
      </c>
      <c r="H9" s="38">
        <v>20191008</v>
      </c>
    </row>
    <row r="10" spans="2:8" ht="17.25" thickBot="1" x14ac:dyDescent="0.35">
      <c r="B10" s="39" t="s">
        <v>30</v>
      </c>
      <c r="C10" s="40" t="s">
        <v>15</v>
      </c>
      <c r="D10" s="40" t="s">
        <v>16</v>
      </c>
      <c r="E10" s="40" t="s">
        <v>38</v>
      </c>
      <c r="F10" s="41">
        <v>95000</v>
      </c>
      <c r="G10" s="20">
        <v>150</v>
      </c>
      <c r="H10" s="42">
        <v>20200919</v>
      </c>
    </row>
    <row r="11" spans="2:8" ht="17.25" thickBot="1" x14ac:dyDescent="0.35">
      <c r="B11" s="34" t="s">
        <v>45</v>
      </c>
      <c r="C11" s="35"/>
      <c r="D11" s="35"/>
      <c r="E11" s="35"/>
      <c r="F11" s="35"/>
      <c r="G11" s="43"/>
      <c r="H11" s="36">
        <f>DAVERAGE(B2:H10,5,F2:F10)</f>
        <v>143105</v>
      </c>
    </row>
    <row r="13" spans="2:8" ht="17.25" thickBot="1" x14ac:dyDescent="0.35"/>
    <row r="14" spans="2:8" ht="27.75" thickBot="1" x14ac:dyDescent="0.35">
      <c r="B14" s="26" t="s">
        <v>46</v>
      </c>
      <c r="C14" s="28" t="s">
        <v>4</v>
      </c>
    </row>
    <row r="15" spans="2:8" x14ac:dyDescent="0.3">
      <c r="B15" t="s">
        <v>47</v>
      </c>
    </row>
    <row r="16" spans="2:8" x14ac:dyDescent="0.3">
      <c r="C16" t="s">
        <v>48</v>
      </c>
    </row>
    <row r="17" spans="2:5" ht="17.25" thickBot="1" x14ac:dyDescent="0.35"/>
    <row r="18" spans="2:5" ht="17.25" thickBot="1" x14ac:dyDescent="0.35">
      <c r="B18" s="27" t="s">
        <v>0</v>
      </c>
      <c r="C18" s="27" t="s">
        <v>1</v>
      </c>
      <c r="D18" s="27" t="s">
        <v>2</v>
      </c>
      <c r="E18" s="27" t="s">
        <v>3</v>
      </c>
    </row>
    <row r="19" spans="2:5" x14ac:dyDescent="0.3">
      <c r="B19" s="2" t="s">
        <v>9</v>
      </c>
      <c r="C19" s="2" t="s">
        <v>17</v>
      </c>
      <c r="D19" s="2" t="s">
        <v>32</v>
      </c>
      <c r="E19" s="3">
        <v>151260</v>
      </c>
    </row>
    <row r="20" spans="2:5" x14ac:dyDescent="0.3">
      <c r="B20" s="2" t="s">
        <v>10</v>
      </c>
      <c r="C20" s="2" t="s">
        <v>18</v>
      </c>
      <c r="D20" s="2" t="s">
        <v>33</v>
      </c>
      <c r="E20" s="3">
        <v>220760</v>
      </c>
    </row>
    <row r="21" spans="2:5" x14ac:dyDescent="0.3">
      <c r="B21" s="2" t="s">
        <v>11</v>
      </c>
      <c r="C21" s="2" t="s">
        <v>19</v>
      </c>
      <c r="D21" s="2" t="s">
        <v>34</v>
      </c>
      <c r="E21" s="3">
        <v>210000</v>
      </c>
    </row>
    <row r="22" spans="2:5" x14ac:dyDescent="0.3">
      <c r="B22" s="2" t="s">
        <v>12</v>
      </c>
      <c r="C22" s="2" t="s">
        <v>20</v>
      </c>
      <c r="D22" s="2" t="s">
        <v>35</v>
      </c>
      <c r="E22" s="3">
        <v>80860</v>
      </c>
    </row>
  </sheetData>
  <mergeCells count="1">
    <mergeCell ref="B11:G11"/>
  </mergeCells>
  <phoneticPr fontId="1" type="noConversion"/>
  <conditionalFormatting sqref="B3:H10">
    <cfRule type="expression" dxfId="1" priority="1">
      <formula>$G3&lt;150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M15" sqref="M15"/>
    </sheetView>
  </sheetViews>
  <sheetFormatPr defaultRowHeight="16.5" outlineLevelRow="2" x14ac:dyDescent="0.3"/>
  <cols>
    <col min="1" max="1" width="1.625" customWidth="1"/>
    <col min="2" max="2" width="17.75" bestFit="1" customWidth="1"/>
    <col min="3" max="3" width="15.125" bestFit="1" customWidth="1"/>
    <col min="4" max="4" width="9.375" customWidth="1"/>
    <col min="5" max="5" width="11" bestFit="1" customWidth="1"/>
    <col min="6" max="6" width="10" bestFit="1" customWidth="1"/>
    <col min="8" max="8" width="11.625" bestFit="1" customWidth="1"/>
  </cols>
  <sheetData>
    <row r="1" spans="2:8" ht="17.25" thickBot="1" x14ac:dyDescent="0.35"/>
    <row r="2" spans="2:8" ht="27.75" thickBot="1" x14ac:dyDescent="0.35">
      <c r="B2" s="26" t="s">
        <v>44</v>
      </c>
      <c r="C2" s="27" t="s">
        <v>0</v>
      </c>
      <c r="D2" s="27" t="s">
        <v>1</v>
      </c>
      <c r="E2" s="27" t="s">
        <v>2</v>
      </c>
      <c r="F2" s="27" t="s">
        <v>3</v>
      </c>
      <c r="G2" s="28" t="s">
        <v>4</v>
      </c>
      <c r="H2" s="27" t="s">
        <v>5</v>
      </c>
    </row>
    <row r="3" spans="2:8" outlineLevel="2" x14ac:dyDescent="0.3">
      <c r="B3" s="14" t="s">
        <v>22</v>
      </c>
      <c r="C3" s="10" t="s">
        <v>8</v>
      </c>
      <c r="D3" s="10" t="s">
        <v>16</v>
      </c>
      <c r="E3" s="10" t="s">
        <v>31</v>
      </c>
      <c r="F3" s="11">
        <v>83300</v>
      </c>
      <c r="G3" s="12">
        <v>95</v>
      </c>
      <c r="H3" s="13">
        <v>20191023</v>
      </c>
    </row>
    <row r="4" spans="2:8" outlineLevel="1" x14ac:dyDescent="0.3">
      <c r="B4" s="44" t="s">
        <v>49</v>
      </c>
      <c r="C4" s="10">
        <f>SUBTOTAL(4,C3:C3)</f>
        <v>0</v>
      </c>
      <c r="D4" s="10"/>
      <c r="E4" s="10"/>
      <c r="F4" s="11">
        <f>SUBTOTAL(4,F3:F3)</f>
        <v>83300</v>
      </c>
      <c r="G4" s="12"/>
      <c r="H4" s="13"/>
    </row>
    <row r="5" spans="2:8" outlineLevel="2" x14ac:dyDescent="0.3">
      <c r="B5" s="16" t="s">
        <v>23</v>
      </c>
      <c r="C5" s="2" t="s">
        <v>9</v>
      </c>
      <c r="D5" s="2" t="s">
        <v>17</v>
      </c>
      <c r="E5" s="2" t="s">
        <v>32</v>
      </c>
      <c r="F5" s="3">
        <v>151260</v>
      </c>
      <c r="G5" s="4">
        <v>190</v>
      </c>
      <c r="H5" s="5">
        <v>20200415</v>
      </c>
    </row>
    <row r="6" spans="2:8" outlineLevel="1" x14ac:dyDescent="0.3">
      <c r="B6" s="45" t="s">
        <v>50</v>
      </c>
      <c r="C6" s="2">
        <f>SUBTOTAL(4,C5:C5)</f>
        <v>0</v>
      </c>
      <c r="D6" s="2"/>
      <c r="E6" s="2"/>
      <c r="F6" s="3">
        <f>SUBTOTAL(4,F5:F5)</f>
        <v>151260</v>
      </c>
      <c r="G6" s="4"/>
      <c r="H6" s="5"/>
    </row>
    <row r="7" spans="2:8" outlineLevel="2" x14ac:dyDescent="0.3">
      <c r="B7" s="16" t="s">
        <v>25</v>
      </c>
      <c r="C7" s="2" t="s">
        <v>10</v>
      </c>
      <c r="D7" s="2" t="s">
        <v>18</v>
      </c>
      <c r="E7" s="2" t="s">
        <v>33</v>
      </c>
      <c r="F7" s="3">
        <v>220760</v>
      </c>
      <c r="G7" s="4">
        <v>350</v>
      </c>
      <c r="H7" s="5">
        <v>20201015</v>
      </c>
    </row>
    <row r="8" spans="2:8" outlineLevel="1" x14ac:dyDescent="0.3">
      <c r="B8" s="45" t="s">
        <v>51</v>
      </c>
      <c r="C8" s="2">
        <f>SUBTOTAL(4,C7:C7)</f>
        <v>0</v>
      </c>
      <c r="D8" s="2"/>
      <c r="E8" s="2"/>
      <c r="F8" s="3">
        <f>SUBTOTAL(4,F7:F7)</f>
        <v>220760</v>
      </c>
      <c r="G8" s="4"/>
      <c r="H8" s="5"/>
    </row>
    <row r="9" spans="2:8" outlineLevel="2" x14ac:dyDescent="0.3">
      <c r="B9" s="16" t="s">
        <v>26</v>
      </c>
      <c r="C9" s="2" t="s">
        <v>11</v>
      </c>
      <c r="D9" s="2" t="s">
        <v>19</v>
      </c>
      <c r="E9" s="2" t="s">
        <v>34</v>
      </c>
      <c r="F9" s="3">
        <v>210000</v>
      </c>
      <c r="G9" s="4">
        <v>75</v>
      </c>
      <c r="H9" s="5">
        <v>20200905</v>
      </c>
    </row>
    <row r="10" spans="2:8" outlineLevel="1" x14ac:dyDescent="0.3">
      <c r="B10" s="45" t="s">
        <v>52</v>
      </c>
      <c r="C10" s="2">
        <f>SUBTOTAL(4,C9:C9)</f>
        <v>0</v>
      </c>
      <c r="D10" s="2"/>
      <c r="E10" s="2"/>
      <c r="F10" s="3">
        <f>SUBTOTAL(4,F9:F9)</f>
        <v>210000</v>
      </c>
      <c r="G10" s="4"/>
      <c r="H10" s="5"/>
    </row>
    <row r="11" spans="2:8" outlineLevel="2" x14ac:dyDescent="0.3">
      <c r="B11" s="16" t="s">
        <v>27</v>
      </c>
      <c r="C11" s="2" t="s">
        <v>12</v>
      </c>
      <c r="D11" s="2" t="s">
        <v>20</v>
      </c>
      <c r="E11" s="2" t="s">
        <v>35</v>
      </c>
      <c r="F11" s="3">
        <v>80860</v>
      </c>
      <c r="G11" s="4">
        <v>240</v>
      </c>
      <c r="H11" s="5">
        <v>20190903</v>
      </c>
    </row>
    <row r="12" spans="2:8" outlineLevel="1" x14ac:dyDescent="0.3">
      <c r="B12" s="45" t="s">
        <v>53</v>
      </c>
      <c r="C12" s="2">
        <f>SUBTOTAL(4,C11:C11)</f>
        <v>0</v>
      </c>
      <c r="D12" s="2"/>
      <c r="E12" s="2"/>
      <c r="F12" s="3">
        <f>SUBTOTAL(4,F11:F11)</f>
        <v>80860</v>
      </c>
      <c r="G12" s="4"/>
      <c r="H12" s="5"/>
    </row>
    <row r="13" spans="2:8" outlineLevel="2" x14ac:dyDescent="0.3">
      <c r="B13" s="16" t="s">
        <v>28</v>
      </c>
      <c r="C13" s="2" t="s">
        <v>13</v>
      </c>
      <c r="D13" s="2" t="s">
        <v>19</v>
      </c>
      <c r="E13" s="2" t="s">
        <v>36</v>
      </c>
      <c r="F13" s="3">
        <v>139860</v>
      </c>
      <c r="G13" s="4">
        <v>180</v>
      </c>
      <c r="H13" s="5">
        <v>20201121</v>
      </c>
    </row>
    <row r="14" spans="2:8" outlineLevel="1" x14ac:dyDescent="0.3">
      <c r="B14" s="45" t="s">
        <v>54</v>
      </c>
      <c r="C14" s="2">
        <f>SUBTOTAL(4,C13:C13)</f>
        <v>0</v>
      </c>
      <c r="D14" s="2"/>
      <c r="E14" s="2"/>
      <c r="F14" s="3">
        <f>SUBTOTAL(4,F13:F13)</f>
        <v>139860</v>
      </c>
      <c r="G14" s="4"/>
      <c r="H14" s="5"/>
    </row>
    <row r="15" spans="2:8" outlineLevel="2" x14ac:dyDescent="0.3">
      <c r="B15" s="16" t="s">
        <v>29</v>
      </c>
      <c r="C15" s="2" t="s">
        <v>14</v>
      </c>
      <c r="D15" s="2" t="s">
        <v>21</v>
      </c>
      <c r="E15" s="2" t="s">
        <v>37</v>
      </c>
      <c r="F15" s="3">
        <v>163800</v>
      </c>
      <c r="G15" s="4">
        <v>120</v>
      </c>
      <c r="H15" s="5">
        <v>20191008</v>
      </c>
    </row>
    <row r="16" spans="2:8" outlineLevel="1" x14ac:dyDescent="0.3">
      <c r="B16" s="46" t="s">
        <v>55</v>
      </c>
      <c r="C16" s="6">
        <f>SUBTOTAL(4,C15:C15)</f>
        <v>0</v>
      </c>
      <c r="D16" s="6"/>
      <c r="E16" s="6"/>
      <c r="F16" s="7">
        <f>SUBTOTAL(4,F15:F15)</f>
        <v>163800</v>
      </c>
      <c r="G16" s="8"/>
      <c r="H16" s="9"/>
    </row>
    <row r="17" spans="2:8" outlineLevel="2" x14ac:dyDescent="0.3">
      <c r="B17" s="17" t="s">
        <v>30</v>
      </c>
      <c r="C17" s="6" t="s">
        <v>15</v>
      </c>
      <c r="D17" s="6" t="s">
        <v>16</v>
      </c>
      <c r="E17" s="6" t="s">
        <v>38</v>
      </c>
      <c r="F17" s="7">
        <v>95000</v>
      </c>
      <c r="G17" s="8">
        <v>150</v>
      </c>
      <c r="H17" s="9">
        <v>20200919</v>
      </c>
    </row>
    <row r="18" spans="2:8" outlineLevel="1" x14ac:dyDescent="0.3">
      <c r="B18" s="51" t="s">
        <v>56</v>
      </c>
      <c r="C18" s="47">
        <f>SUBTOTAL(4,C17:C17)</f>
        <v>0</v>
      </c>
      <c r="D18" s="47"/>
      <c r="E18" s="47"/>
      <c r="F18" s="48">
        <f>SUBTOTAL(4,F17:F17)</f>
        <v>95000</v>
      </c>
      <c r="G18" s="49"/>
      <c r="H18" s="50"/>
    </row>
    <row r="19" spans="2:8" x14ac:dyDescent="0.3">
      <c r="B19" s="51" t="s">
        <v>57</v>
      </c>
      <c r="C19" s="47">
        <f>SUBTOTAL(4,C3:C17)</f>
        <v>0</v>
      </c>
      <c r="D19" s="47"/>
      <c r="E19" s="47"/>
      <c r="F19" s="48">
        <f>SUBTOTAL(4,F3:F17)</f>
        <v>220760</v>
      </c>
      <c r="G19" s="49"/>
      <c r="H19" s="50"/>
    </row>
  </sheetData>
  <phoneticPr fontId="1" type="noConversion"/>
  <conditionalFormatting sqref="B3:H19">
    <cfRule type="expression" dxfId="0" priority="1">
      <formula>$G3&lt;150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소비전력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2023-04-27T22:59:48Z</dcterms:created>
  <dcterms:modified xsi:type="dcterms:W3CDTF">2023-04-27T23:50:32Z</dcterms:modified>
</cp:coreProperties>
</file>