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NERO 25" sheetId="1" r:id="rId4"/>
    <sheet state="visible" name="FEBRERO 25" sheetId="2" r:id="rId5"/>
    <sheet state="visible" name="MARZO 25" sheetId="3" r:id="rId6"/>
    <sheet state="visible" name="ABRIL 25" sheetId="4" r:id="rId7"/>
    <sheet state="visible" name="MAYO 25" sheetId="5" r:id="rId8"/>
    <sheet state="visible" name="JUNIO 25" sheetId="6" r:id="rId9"/>
    <sheet state="visible" name="JULIO 25" sheetId="7" r:id="rId10"/>
    <sheet state="visible" name="AGOSTO 25" sheetId="8" r:id="rId11"/>
    <sheet state="visible" name="SEPTIEMBRE 25" sheetId="9" r:id="rId12"/>
    <sheet state="visible" name="OCTUBRE 25" sheetId="10" r:id="rId13"/>
    <sheet state="visible" name="NOVIEMBRE 25" sheetId="11" r:id="rId14"/>
    <sheet state="visible" name="DICIEMBRE25" sheetId="12" r:id="rId15"/>
    <sheet state="visible" name="LISTADO FINIQUITOS" sheetId="13" r:id="rId16"/>
    <sheet state="visible" name="Copia de tarja ABRIL oscar" sheetId="14" r:id="rId17"/>
  </sheets>
  <definedNames>
    <definedName hidden="1" localSheetId="2" name="_xlnm._FilterDatabase">'MARZO 25'!$B$4:$AZ$105</definedName>
    <definedName hidden="1" localSheetId="3" name="_xlnm._FilterDatabase">'ABRIL 25'!$B$4:$BB$94</definedName>
    <definedName hidden="1" localSheetId="4" name="_xlnm._FilterDatabase">'MAYO 25'!$B$4:$AS$76</definedName>
    <definedName hidden="1" localSheetId="5" name="_xlnm._FilterDatabase">'JUNIO 25'!$B$4:$BB$84</definedName>
    <definedName hidden="1" localSheetId="6" name="_xlnm._FilterDatabase">'JULIO 25'!$B$4:$BB$21</definedName>
    <definedName hidden="1" localSheetId="7" name="_xlnm._FilterDatabase">'AGOSTO 25'!$B$4:$BB$21</definedName>
    <definedName hidden="1" localSheetId="8" name="_xlnm._FilterDatabase">'SEPTIEMBRE 25'!$B$4:$AR$21</definedName>
    <definedName hidden="1" localSheetId="9" name="_xlnm._FilterDatabase">'OCTUBRE 25'!$B$4:$AS$21</definedName>
    <definedName hidden="1" localSheetId="10" name="_xlnm._FilterDatabase">'NOVIEMBRE 25'!$B$4:$AR$21</definedName>
    <definedName hidden="1" localSheetId="11" name="_xlnm._FilterDatabase">DICIEMBRE25!$B$4:$BB$21</definedName>
    <definedName hidden="1" localSheetId="13" name="_xlnm._FilterDatabase">'Copia de tarja ABRIL oscar'!$B$4:$AX$87</definedName>
  </definedNames>
  <calcPr/>
  <extLst>
    <ext uri="GoogleSheetsCustomDataVersion2">
      <go:sheetsCustomData xmlns:go="http://customooxmlschemas.google.com/" r:id="rId18" roundtripDataChecksum="8wTnn5/iCbbOiVZUBxNbOBreVO+xpe6yKeg7AQYbFvg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U14">
      <text>
        <t xml:space="preserve">======
ID#AAABeDxj9tU
Autor    (2025-02-14 14:06:55)
PERMISO NACIMIENTO</t>
      </text>
    </comment>
    <comment authorId="0" ref="K14">
      <text>
        <t xml:space="preserve">======
ID#AAABeDxj9tM
Autor    (2025-02-14 14:06:55)
retiro a las 3 para sacar papeles</t>
      </text>
    </comment>
  </commentList>
  <extLst>
    <ext uri="GoogleSheetsCustomDataVersion2">
      <go:sheetsCustomData xmlns:go="http://customooxmlschemas.google.com/" r:id="rId1" roundtripDataSignature="AMtx7mjNLgHpa9zTjaw3Ahw/EORT+7DG4w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Z51">
      <text>
        <t xml:space="preserve">======
ID#AAABgsyZ-gs
Benjamin Polanco    (2025-03-21 15:10:25)
quiza finiquito</t>
      </text>
    </comment>
    <comment authorId="0" ref="M90">
      <text>
        <t xml:space="preserve">======
ID#AAABeDxj9tI
Autor    (2025-02-14 14:06:55)
PERMISO LLEGO A MEDIO DIA</t>
      </text>
    </comment>
  </commentList>
  <extLst>
    <ext uri="GoogleSheetsCustomDataVersion2">
      <go:sheetsCustomData xmlns:go="http://customooxmlschemas.google.com/" r:id="rId1" roundtripDataSignature="AMtx7mgxTfFPT9iiiQrUlJLR6OEe6qhVpA=="/>
    </ext>
  </extLst>
</comments>
</file>

<file path=xl/sharedStrings.xml><?xml version="1.0" encoding="utf-8"?>
<sst xmlns="http://schemas.openxmlformats.org/spreadsheetml/2006/main" count="6548" uniqueCount="683">
  <si>
    <t>ENERO 25</t>
  </si>
  <si>
    <t>Nº</t>
  </si>
  <si>
    <t>M</t>
  </si>
  <si>
    <t>J</t>
  </si>
  <si>
    <t>V</t>
  </si>
  <si>
    <t>S</t>
  </si>
  <si>
    <t>D</t>
  </si>
  <si>
    <t>L</t>
  </si>
  <si>
    <t>DIAS TRABAJADOS</t>
  </si>
  <si>
    <t>VALOR A PAGO DIARIO</t>
  </si>
  <si>
    <t>SUELDO</t>
  </si>
  <si>
    <t>ANTICIPO</t>
  </si>
  <si>
    <t>LIQUIDO</t>
  </si>
  <si>
    <t>SABADO  11</t>
  </si>
  <si>
    <t>SABADO 18</t>
  </si>
  <si>
    <t>AFP</t>
  </si>
  <si>
    <t>SALUD</t>
  </si>
  <si>
    <t>RUT</t>
  </si>
  <si>
    <t>CATEGORIA</t>
  </si>
  <si>
    <t xml:space="preserve">         NOMBRES</t>
  </si>
  <si>
    <t>TOTAL MES</t>
  </si>
  <si>
    <t>SP</t>
  </si>
  <si>
    <t>ALEX MOREIRA</t>
  </si>
  <si>
    <t>F</t>
  </si>
  <si>
    <t xml:space="preserve">PROVIDA </t>
  </si>
  <si>
    <t>FONASA</t>
  </si>
  <si>
    <t>19.115.088-0</t>
  </si>
  <si>
    <t>M1</t>
  </si>
  <si>
    <t>ARNALDO CARRIZO</t>
  </si>
  <si>
    <t>CUPRUM</t>
  </si>
  <si>
    <t>14.364.151-1</t>
  </si>
  <si>
    <t>CLAUDIO LEIVA</t>
  </si>
  <si>
    <t>PROVIDA</t>
  </si>
  <si>
    <t>EMERZON VEGA</t>
  </si>
  <si>
    <t>PLAN VITAL</t>
  </si>
  <si>
    <t>20.574.578-5</t>
  </si>
  <si>
    <t>EUGENIO HUERTA</t>
  </si>
  <si>
    <t>X</t>
  </si>
  <si>
    <t>BAN MEDICA</t>
  </si>
  <si>
    <t>17.230.440-0</t>
  </si>
  <si>
    <t>FABIAN ESCUDERO</t>
  </si>
  <si>
    <t>MODELO</t>
  </si>
  <si>
    <t>13.292.329-9</t>
  </si>
  <si>
    <t>GASPAR TORRES</t>
  </si>
  <si>
    <t>HABITAT</t>
  </si>
  <si>
    <t>24.798.258-2</t>
  </si>
  <si>
    <t>JAYSON PALMA</t>
  </si>
  <si>
    <t>UNO</t>
  </si>
  <si>
    <t>20.907.945-3</t>
  </si>
  <si>
    <t>JORGE LARENAS</t>
  </si>
  <si>
    <t>P</t>
  </si>
  <si>
    <t>13.729.153-3</t>
  </si>
  <si>
    <t>JORGE TORRE</t>
  </si>
  <si>
    <t xml:space="preserve">HABITAT </t>
  </si>
  <si>
    <t>15,744,306-2</t>
  </si>
  <si>
    <t>JOSE CONCHA</t>
  </si>
  <si>
    <t>18.279.320-5</t>
  </si>
  <si>
    <t>JOSE FLORES</t>
  </si>
  <si>
    <t>11.594.970-5</t>
  </si>
  <si>
    <t>JUAM ZUÑIGA</t>
  </si>
  <si>
    <t>19.004.513-7</t>
  </si>
  <si>
    <t>JUAN BASQUEZ</t>
  </si>
  <si>
    <t>17.254.659-5</t>
  </si>
  <si>
    <t>JUAN ZOSA</t>
  </si>
  <si>
    <t>17.908.649-2</t>
  </si>
  <si>
    <t>LEONARDO SARABIA</t>
  </si>
  <si>
    <t>18.244.300-k</t>
  </si>
  <si>
    <t>BANCO CHILE CTA VISTA 303921152 SARAVIAQUIROZ1992@GMAIL.COM</t>
  </si>
  <si>
    <t>LUIS ERICES</t>
  </si>
  <si>
    <t>17.898.869-7</t>
  </si>
  <si>
    <t>LUIS ROSAS</t>
  </si>
  <si>
    <t>PROVIDAD</t>
  </si>
  <si>
    <t>8.536.281-K</t>
  </si>
  <si>
    <t>MANUEL ALCAMAN</t>
  </si>
  <si>
    <t>17.778.652-7</t>
  </si>
  <si>
    <t>MANUEL HUINCA</t>
  </si>
  <si>
    <t>CAPITAL</t>
  </si>
  <si>
    <t>11.585.836-K</t>
  </si>
  <si>
    <t>MARCO CONTRERAS</t>
  </si>
  <si>
    <t>14.486.431-K</t>
  </si>
  <si>
    <t xml:space="preserve"> </t>
  </si>
  <si>
    <t>21.368.174-5</t>
  </si>
  <si>
    <t>PEDRO CARRASCO</t>
  </si>
  <si>
    <t>19.583.365-6</t>
  </si>
  <si>
    <t>PEDRO ZUÑIGA</t>
  </si>
  <si>
    <t>19.004.514-5</t>
  </si>
  <si>
    <t>RAUL ASCENCIO</t>
  </si>
  <si>
    <t>11.565.963-4</t>
  </si>
  <si>
    <t>SERGIO PALACIOS</t>
  </si>
  <si>
    <t>13.069.458-6</t>
  </si>
  <si>
    <t>SERGIO VALVERDE</t>
  </si>
  <si>
    <t xml:space="preserve">       13.841.994-0</t>
  </si>
  <si>
    <t>AYUDANTE</t>
  </si>
  <si>
    <t>VICTOR LLANCALEO</t>
  </si>
  <si>
    <t>18.597.729-3</t>
  </si>
  <si>
    <t>TOP</t>
  </si>
  <si>
    <t>M10</t>
  </si>
  <si>
    <t>OSCAR POLANCO</t>
  </si>
  <si>
    <t>CONSALUD</t>
  </si>
  <si>
    <t>11.332.940-8</t>
  </si>
  <si>
    <t>PR</t>
  </si>
  <si>
    <t>FRANCISCA</t>
  </si>
  <si>
    <t>TOTAL</t>
  </si>
  <si>
    <t>LIQUIDO MES</t>
  </si>
  <si>
    <t>17,5% LS.SC.M</t>
  </si>
  <si>
    <t>KILO</t>
  </si>
  <si>
    <t>SUPLE</t>
  </si>
  <si>
    <t>LIQUIDACION</t>
  </si>
  <si>
    <t>HORAS EXTRAS</t>
  </si>
  <si>
    <t>VALOR</t>
  </si>
  <si>
    <t>NICOLAS VALVERDE</t>
  </si>
  <si>
    <t>SABADO  08/02</t>
  </si>
  <si>
    <t>SABADO 15/02</t>
  </si>
  <si>
    <t>SABADO 22/02</t>
  </si>
  <si>
    <t>CUENTA</t>
  </si>
  <si>
    <t>CORREO</t>
  </si>
  <si>
    <t>ALEJANDRO JESUS DE LA FUENTE PEREZ</t>
  </si>
  <si>
    <t>17.168.115-4</t>
  </si>
  <si>
    <t>ALEJANDROJESUSDELAFUENTEPEREZ@GMAIL.COM</t>
  </si>
  <si>
    <t>ALEX EDUERDO MOREIRA SOTO</t>
  </si>
  <si>
    <t>ALEXEDUARDOMOREIRA476@GMAIL.COM</t>
  </si>
  <si>
    <t>ALEX ROBERTO ARZOLA GARRIDO</t>
  </si>
  <si>
    <t>16.620.018-0</t>
  </si>
  <si>
    <t>ALEXARZOLA109@GMAIL.COM</t>
  </si>
  <si>
    <t>ALEXIS MARCELO LUENGO NAVARRO</t>
  </si>
  <si>
    <t>15.991.015-6</t>
  </si>
  <si>
    <t>ALEXINHO_22@GMAIL.COM</t>
  </si>
  <si>
    <t>ANGEL EDUARDO CORREA BARRA</t>
  </si>
  <si>
    <t>18.605.162-9</t>
  </si>
  <si>
    <t>ANGELCORREABARRA@GMAIL.COM</t>
  </si>
  <si>
    <t>ARNALDO DAVID CARRIZO HERNANDEZ</t>
  </si>
  <si>
    <t>FINIQUITO HECHO</t>
  </si>
  <si>
    <t>PENDIENTE</t>
  </si>
  <si>
    <t>BENJAMIN IGNACIO POLANCO NUÑEZ</t>
  </si>
  <si>
    <t>21.739.125-3</t>
  </si>
  <si>
    <t>CTA VISTA BCO CHILE N°322124148</t>
  </si>
  <si>
    <t>BENJAMINIGNACIO.POLANCO@GMAIL.COM</t>
  </si>
  <si>
    <t>CARLOS ALEXIS HERNANDEZ LEYTON</t>
  </si>
  <si>
    <t>p</t>
  </si>
  <si>
    <t>21.237.160-2</t>
  </si>
  <si>
    <t>CARLOSALEXISHERNANDEZLEYTON914@GMAIL.COM</t>
  </si>
  <si>
    <t>CLAUDIO ROBERT LEIVA ARTIGAS</t>
  </si>
  <si>
    <t>11.332.815-0</t>
  </si>
  <si>
    <t>BCO RIPLEY CUENTA VISTA N°4043374309</t>
  </si>
  <si>
    <t>CLAUDIOLEIVARTIGAS.68@GMAIL.COM</t>
  </si>
  <si>
    <t>DANIEL EDUARDO JERIA NAVARRETE</t>
  </si>
  <si>
    <t>16.455.318-3</t>
  </si>
  <si>
    <t>DANIELJERIA07@GMAIL.COM</t>
  </si>
  <si>
    <t>EMERZON LORENZO VEGA VARRAZA</t>
  </si>
  <si>
    <t>BCO de chile Cuenta vista 157625037</t>
  </si>
  <si>
    <t>emerzonvegavarraza@gmail.com</t>
  </si>
  <si>
    <t>ERICK ALEXIS PINOCHET RISSETI</t>
  </si>
  <si>
    <t>16.931.339-3</t>
  </si>
  <si>
    <t>BCO CHILE CUENTA VISTA 100423145</t>
  </si>
  <si>
    <t>ALEXISPIN1988@GMAIL.COM</t>
  </si>
  <si>
    <t>EUGENIO ANDRES HUERTA ARIAS</t>
  </si>
  <si>
    <t>EHUERTA.ES@GMAIL.COM</t>
  </si>
  <si>
    <t>FABIAN ALEXANDER ECHEVERRÍA GARRIDO</t>
  </si>
  <si>
    <t>17.373.285-6</t>
  </si>
  <si>
    <t>FABIAN.ECHEVERRIAG@GMAIL.COM</t>
  </si>
  <si>
    <t>FABIAN ANDRES ESCUDERO VERGARA</t>
  </si>
  <si>
    <t>ESCUDEROFABIAN423@GMAIL.COM</t>
  </si>
  <si>
    <t>FABIAN ANDRES POBLETE DONOSO</t>
  </si>
  <si>
    <t>15.403.271-1</t>
  </si>
  <si>
    <t>FABIANPOBLETE.DONOSO@GMAIL.COM</t>
  </si>
  <si>
    <t>FABIÁN ESTEBAN GACITUA SALAZAR</t>
  </si>
  <si>
    <t>17.340.698-3</t>
  </si>
  <si>
    <t>GACITUAFABIAN1@GMAIL.COM</t>
  </si>
  <si>
    <t>FELIPE CORONA-pendiente contrato</t>
  </si>
  <si>
    <t>GASPAR TORRES ANDRADE</t>
  </si>
  <si>
    <t>GASTONTORRESANDRADE0101@GMAIL.COM</t>
  </si>
  <si>
    <t>GEOFRY ANDRES ÁVILA OLIVOS</t>
  </si>
  <si>
    <t>17.390.009-0</t>
  </si>
  <si>
    <t>GEO.DI.AVILA@GMAIL.COM</t>
  </si>
  <si>
    <t>GUSTAVO FABIÁN CAMPOS SEGURA</t>
  </si>
  <si>
    <t>17.951.420-6</t>
  </si>
  <si>
    <t>GUSTAVOFABIANCAMPOSSEGURA8@GMAIL.COM</t>
  </si>
  <si>
    <t>JAIME ANTONIO TAPIA QUIROZ</t>
  </si>
  <si>
    <t>10.061.163-5</t>
  </si>
  <si>
    <t>ANTONIO QUIROS3011011@GMAIL.COM</t>
  </si>
  <si>
    <t>ALFREDO JAVIER SOTELO MARTINES</t>
  </si>
  <si>
    <t>AINHOASOTELO8@GMAIL.COM</t>
  </si>
  <si>
    <t>JAYSON RODRIGO PALMA SOLIS</t>
  </si>
  <si>
    <t>JAYSONRODRIGO23@GMAIL.COM</t>
  </si>
  <si>
    <t>JORGE ANDRES TORRES ESPINOZA</t>
  </si>
  <si>
    <t>15.744.306-2</t>
  </si>
  <si>
    <t>JORGETORRES1546@GMAIL.COM</t>
  </si>
  <si>
    <t>JORGE LARENAS LARENAS</t>
  </si>
  <si>
    <t>JORGE OMAR LLANCAO ARREGADA</t>
  </si>
  <si>
    <t>17.940.049-9</t>
  </si>
  <si>
    <t>LLANCAOJORGE9@GMAIL.COM</t>
  </si>
  <si>
    <t>JOSE ALEJANDRO CONCHA PARRAGUEZ</t>
  </si>
  <si>
    <t>J.CONCHAPARRAGUEZ@GMAIL.COM</t>
  </si>
  <si>
    <t>JOSE LUIS ECHEVERRIA GARRIDO</t>
  </si>
  <si>
    <t>14.900.986-8</t>
  </si>
  <si>
    <t>JECHEVERRIAGARRIDO@GMAIL.COM</t>
  </si>
  <si>
    <t>MM</t>
  </si>
  <si>
    <t>JOSE MIGUEL ANGEL FLORES MUÑOZ</t>
  </si>
  <si>
    <t>pantera20508@gmail.Com</t>
  </si>
  <si>
    <t>JOSE RICARDO SEPULVEDA CURIPEN</t>
  </si>
  <si>
    <t>10.934.860-0</t>
  </si>
  <si>
    <t>RICARDOSEPULVEDA967@GMAIL.COM</t>
  </si>
  <si>
    <t>JOSE SEVERINO GORMAZ AVELINO</t>
  </si>
  <si>
    <t>22.620.678-7</t>
  </si>
  <si>
    <t>JORGORMAZ2480@GMAIL.COM</t>
  </si>
  <si>
    <t>JUAN RODRIGO VASQUEZ BRAVO</t>
  </si>
  <si>
    <t>JUANVASQUEZBRAVO642@GMAIL.COM</t>
  </si>
  <si>
    <t>JUAN ROBERTO SOZA MUÑOZ</t>
  </si>
  <si>
    <t>JL7514020@GMAIL.COM</t>
  </si>
  <si>
    <t>M2</t>
  </si>
  <si>
    <t>KEVIN BRYAN TAPIA CALDERON</t>
  </si>
  <si>
    <t>19.800.925-3</t>
  </si>
  <si>
    <t>ANTONIOQUIROS3011011@GMAIL.COM</t>
  </si>
  <si>
    <t>LEONARDO SEBASTIAN SARAVIA QUIROZ</t>
  </si>
  <si>
    <t>BCO DE CHILE CUENTA VISTA 303921152</t>
  </si>
  <si>
    <t>saraviaquiroz1992@gmail.com</t>
  </si>
  <si>
    <t>LUIS ALEJANDRO GONZALEZ TAITIN</t>
  </si>
  <si>
    <t>8.605.849-9</t>
  </si>
  <si>
    <t>LUIS.GONZALEZ.TAPIN@GMAIL.COM</t>
  </si>
  <si>
    <t>LUIS ANTONIO ROZAS BASCUÑAN</t>
  </si>
  <si>
    <t>LUISROSAS57@GMAIL.COM</t>
  </si>
  <si>
    <t>LUIS EMILIO ARAYA CORTES</t>
  </si>
  <si>
    <t>12.253.431-6</t>
  </si>
  <si>
    <t>LUISARAYACORTES@GMAIL.COM</t>
  </si>
  <si>
    <t>LUIS MARCELO FLORES FLORES</t>
  </si>
  <si>
    <t>12.703.886-4</t>
  </si>
  <si>
    <t>MARCELOFLORESF28@GMAIL.COM</t>
  </si>
  <si>
    <t>LUIS RODRIGO ERICES RUBILAR</t>
  </si>
  <si>
    <t>ERICES.RUBILAR12@GMAIL.COM</t>
  </si>
  <si>
    <t>LUKAS HAGGEN DE ISAAC PARRAGUÉ JORQUERA</t>
  </si>
  <si>
    <t>19.285.695-7</t>
  </si>
  <si>
    <t>PARRAGUEJORQUERA.LUKAS@GMAIL.COM</t>
  </si>
  <si>
    <t>MANUEL ALEJANDRO MEDINA CABELLO</t>
  </si>
  <si>
    <t>15.585.294-1</t>
  </si>
  <si>
    <t>PAZSTEPHANIAO406@GMAIL.COM</t>
  </si>
  <si>
    <t>MANUEL ANTONIO ECHEVERRÍA GARRIDO</t>
  </si>
  <si>
    <t>13.063.490-7</t>
  </si>
  <si>
    <t>FALABELA CTA CORRIENTE 19821311151</t>
  </si>
  <si>
    <t>ECHEVERRIAMANUEL077@GMAIL.COM</t>
  </si>
  <si>
    <t>MANUEL EXEQUIEL ALCAMAN SEGURA</t>
  </si>
  <si>
    <t>manuel.alcaman.segura@gmail.com</t>
  </si>
  <si>
    <t>MANUEL SANDRO HUINCA MARIVIL</t>
  </si>
  <si>
    <t>MANUELHUINCAMARIVIL@GMAIL.COM</t>
  </si>
  <si>
    <t>MARCELO PAREDES -pendiente contrato</t>
  </si>
  <si>
    <t>MARCO ANTONIO CONTRERAS AVILES</t>
  </si>
  <si>
    <t>FINIQUITO FALTANTE</t>
  </si>
  <si>
    <t>pantera20508@gmail.om</t>
  </si>
  <si>
    <t>MAURICIO ANDRES CASTRO MATURANA</t>
  </si>
  <si>
    <t>20.289.805-K</t>
  </si>
  <si>
    <t>MAURICASTROMATURANA@GMAIL.COM</t>
  </si>
  <si>
    <t>Miguel Angel Llanten Llanten</t>
  </si>
  <si>
    <t>NICOLAS ALFREDO VALVERDE PEREIRA</t>
  </si>
  <si>
    <t>BUSTOSNAYARETTE@GMAIL.COM</t>
  </si>
  <si>
    <t>OSCAR SEBASTIAN CERON GALVEZ</t>
  </si>
  <si>
    <t>18.335.452-3</t>
  </si>
  <si>
    <t>OSCARSEBASTIANCCERON1993@GMAIL.COM</t>
  </si>
  <si>
    <t>PAUL YANRON LLANQUIN SANCHEZ</t>
  </si>
  <si>
    <t>LLANQUINPAUL781@GMAIL.COM</t>
  </si>
  <si>
    <t>PEDRO PATRICIO CARRASCO CAMPOS</t>
  </si>
  <si>
    <t>pedrocarrasco408@gmail.com</t>
  </si>
  <si>
    <t>RAUL ALBERTO PINO CARES</t>
  </si>
  <si>
    <t>14.093.350-3</t>
  </si>
  <si>
    <t>PINO270@GMAIL.COM</t>
  </si>
  <si>
    <t>RAUL ANTONIO ASCENCIO RETAMAL</t>
  </si>
  <si>
    <t>RAULASCENCIORETAMAL50@GMAIL.COM</t>
  </si>
  <si>
    <t>RODRIGO ANDRES MELIQUEO ZURITA</t>
  </si>
  <si>
    <t>18.546.178-5</t>
  </si>
  <si>
    <t>HANZNABUR@GMAIL.COM</t>
  </si>
  <si>
    <t>RODRIGO JOEL FILUN JORQUERA</t>
  </si>
  <si>
    <t>13.821.857-0</t>
  </si>
  <si>
    <t>scotiabank CUENTA VISTA 4130230491</t>
  </si>
  <si>
    <t>filunrodrigo1@gmail.com</t>
  </si>
  <si>
    <t>RONALD ISAIAS ALARCON VALDEZ</t>
  </si>
  <si>
    <t>17.739.724-5</t>
  </si>
  <si>
    <t>RONALDALARCON695@GMAIL.COM</t>
  </si>
  <si>
    <t>RUEDENCIO ANTILAO-pendiente contrato</t>
  </si>
  <si>
    <t>SERGIO ANDRES VALVERDE RETAMAL</t>
  </si>
  <si>
    <t>13.841.994-0</t>
  </si>
  <si>
    <t>SERGIOVALVERDE189@GMAIL.COM</t>
  </si>
  <si>
    <t>SERGIO FERNANDO PALACIOS COFRE</t>
  </si>
  <si>
    <t>13,069.458-6</t>
  </si>
  <si>
    <t>BCO FALABELA CTA CORRIENTE 10013887502</t>
  </si>
  <si>
    <t>SERGIOPALACIOSC081@GMAIL.COM</t>
  </si>
  <si>
    <t>VICTOR LLANCALEO-pendiente de contrato</t>
  </si>
  <si>
    <t>PERMISO INDEFINIDO SIN GOZE DE SUELDO</t>
  </si>
  <si>
    <t>VICTOR MANUEL ALCAPAN HUAIQUIPAN</t>
  </si>
  <si>
    <t>17.877.155-8</t>
  </si>
  <si>
    <t>AREVENAS590@GMAIL.COM</t>
  </si>
  <si>
    <t>VICTOR MANUEL ALVAREZ PEÑA</t>
  </si>
  <si>
    <t>VITTORIOALVAREZ.0707@GMAIL.COM</t>
  </si>
  <si>
    <t>Victor Manuel Rosales Aranguiz</t>
  </si>
  <si>
    <t>16.747.972-3</t>
  </si>
  <si>
    <t>BCO CHILE CTA VISTA 719161</t>
  </si>
  <si>
    <t>ARANGUIZROSALES@GMAIL.COM</t>
  </si>
  <si>
    <t>WALDO CESAR VEROIZA FICA</t>
  </si>
  <si>
    <t>LICENCIA</t>
  </si>
  <si>
    <t>12.983.791-8</t>
  </si>
  <si>
    <t>VELOIZAWALDO@GMAIL.COM</t>
  </si>
  <si>
    <t>EFRAIN ALBERTO CARDENAS SOTO</t>
  </si>
  <si>
    <t>CRISTIAN MAURICIO BENJAMIN LLANQUIN AILLAPAN</t>
  </si>
  <si>
    <t>22.099.579-8</t>
  </si>
  <si>
    <t>CRISTIANBENJAMIN.20.04.2006@GMAIL.COM</t>
  </si>
  <si>
    <t>HENRY ANTONIO CUBILLOS CÁCERES</t>
  </si>
  <si>
    <t>17.103.511-2</t>
  </si>
  <si>
    <t>HENRYANTONIOCUBILLOSCACERES@GMAIL.COM</t>
  </si>
  <si>
    <t>JOSE LUIS HERNANDEZ LEYTON</t>
  </si>
  <si>
    <t>ESTEBAN MIGUEL SANCHEZ GONZALEZ</t>
  </si>
  <si>
    <t>LEONARDO VICTORINO PINTO ARAYA</t>
  </si>
  <si>
    <t>MANUEL ALEJANDRO ALVAREZ TARRAFF</t>
  </si>
  <si>
    <t>PATRICIO ALEJANDRO VILLAVINENCIO LARA</t>
  </si>
  <si>
    <t>MAURICIO IGNACIO SOLIS GAJARDO</t>
  </si>
  <si>
    <t>MIGUEL ANGEL ROJAS FERNANDEZ</t>
  </si>
  <si>
    <t>ARMANDO IVAN ORTIS CARRASCO</t>
  </si>
  <si>
    <t>MARIO HERNAN POZO DONOSO</t>
  </si>
  <si>
    <t>JAIRO ALEJANDRO MILLAPI ORTIZ</t>
  </si>
  <si>
    <t>ANGELO MARCELO AMIGO MILLAN</t>
  </si>
  <si>
    <t>CESAR ULICES ECHEVERRIA ALARCON</t>
  </si>
  <si>
    <t>VICTOR MANUEL BADILLA ESCOBAR</t>
  </si>
  <si>
    <t>OSCAR FABIAN POLANCO TESTA</t>
  </si>
  <si>
    <t>A eleccion del trabajador</t>
  </si>
  <si>
    <t>DANIELA MUÑOZ-pendiente de contrato</t>
  </si>
  <si>
    <t>HORAS EXTRAS TOTAl</t>
  </si>
  <si>
    <t>valor</t>
  </si>
  <si>
    <t>5000 x HORA</t>
  </si>
  <si>
    <t>EMERSON VEGA-PENDIENTE DE CONTRATO</t>
  </si>
  <si>
    <t>Jose Alejandro Concha Parraguez</t>
  </si>
  <si>
    <t>JUAN SOZA-PENDIENTE DE CONTRATO</t>
  </si>
  <si>
    <t>total</t>
  </si>
  <si>
    <t>DEL 14 AL 28</t>
  </si>
  <si>
    <t>Total</t>
  </si>
  <si>
    <t>valor por semana</t>
  </si>
  <si>
    <t>ARMANDO IVAN ORTIZ CARRASCO</t>
  </si>
  <si>
    <t>CESAR ULISES ECHEVERRIA ALARCON</t>
  </si>
  <si>
    <t>SABADO  15/03</t>
  </si>
  <si>
    <t>RUT CON "." Y "-"</t>
  </si>
  <si>
    <t>NOMBRES</t>
  </si>
  <si>
    <t>BANCO</t>
  </si>
  <si>
    <t>forma de pago</t>
  </si>
  <si>
    <t>NUMERO DE CUENTA</t>
  </si>
  <si>
    <t>valor diario</t>
  </si>
  <si>
    <t>ALEJANDRO CAMILO PALMA YAÑEZ</t>
  </si>
  <si>
    <t>14.178.047-6</t>
  </si>
  <si>
    <t>DFAMILIA2755@GMAIL.COM</t>
  </si>
  <si>
    <t>051</t>
  </si>
  <si>
    <t>01</t>
  </si>
  <si>
    <t>BCO FALLABELA CNTA CORRIENTE 19830988330</t>
  </si>
  <si>
    <t>012</t>
  </si>
  <si>
    <t>ALEXIS JESUS ROJAS LEPIN</t>
  </si>
  <si>
    <t>19.985.632-4</t>
  </si>
  <si>
    <t>ALEXISJSUSROJASLEPIN@GMAIL.COM</t>
  </si>
  <si>
    <t>codigo</t>
  </si>
  <si>
    <t>BANCOS</t>
  </si>
  <si>
    <t>ANDRES RUDELINDO SOTO SOTO</t>
  </si>
  <si>
    <t>17.777.116-3</t>
  </si>
  <si>
    <t>NINO.ANDRESSSS@HOTMAIL.COM</t>
  </si>
  <si>
    <t>028</t>
  </si>
  <si>
    <t>BANCO BICE</t>
  </si>
  <si>
    <t>055</t>
  </si>
  <si>
    <t>BANCO CONSORCIO</t>
  </si>
  <si>
    <t>21.069.573-7</t>
  </si>
  <si>
    <t>AN.AMIGO@DUOCUC.CL</t>
  </si>
  <si>
    <t>001</t>
  </si>
  <si>
    <t>BANCO DE CHILE / BANCO A. EDWARDS / CREDICHILE / CITYBANK</t>
  </si>
  <si>
    <t>10.343.772-5</t>
  </si>
  <si>
    <t>DIN.ORTIZCSJ@GMAIL.COM</t>
  </si>
  <si>
    <t>016</t>
  </si>
  <si>
    <t>BANCO DE CRÉDITO E INVERSIONES / TBANC</t>
  </si>
  <si>
    <t>TENPO prepago 111121739125</t>
  </si>
  <si>
    <t>BANCO DEL ESTADO DE CHILE</t>
  </si>
  <si>
    <t>BERNARDO ANDRES ROJAS LEPIN</t>
  </si>
  <si>
    <t>16.171.924-2</t>
  </si>
  <si>
    <t>BER261985TODO@GMAIL.COM</t>
  </si>
  <si>
    <t>BCO BCI Cuenta Corriente 777916171924</t>
  </si>
  <si>
    <t>BANCO FALABELLA</t>
  </si>
  <si>
    <t>CARLOS ALBERTO CAMPOS ANDRADE</t>
  </si>
  <si>
    <t>FINIQUITO PAGADO</t>
  </si>
  <si>
    <t>16.264.547-1</t>
  </si>
  <si>
    <t>CARLOSCAMPOSANDRADE001@GMAIL.COM</t>
  </si>
  <si>
    <t>009</t>
  </si>
  <si>
    <t>BANCO INTERNACIONAL</t>
  </si>
  <si>
    <t>039</t>
  </si>
  <si>
    <t>BANCO ITAU CHILE / BANK BOSTON / CORP BANCA</t>
  </si>
  <si>
    <t>CARLOS ALFONOSO SANCHEZ ALZAMORA</t>
  </si>
  <si>
    <t>CARLOS.SANCHEZ.ALZAMORA2020@GMAIL.COM</t>
  </si>
  <si>
    <t>053</t>
  </si>
  <si>
    <t>BANCO RIPLEY</t>
  </si>
  <si>
    <t>CARLOS ALFREDO MEZA NUÑEZ</t>
  </si>
  <si>
    <t>17.414.514-8</t>
  </si>
  <si>
    <t>MEZAC0097@GMAIL.COM</t>
  </si>
  <si>
    <t>037</t>
  </si>
  <si>
    <t>BANCO SANTANDER - SANTIAGO / BANCO SANTANDER / BANEFE</t>
  </si>
  <si>
    <t>CECHEVERRIA.ALARCON@GMAIL.COM</t>
  </si>
  <si>
    <t>049</t>
  </si>
  <si>
    <t>BANCO SECURITY</t>
  </si>
  <si>
    <t>CHRISTIAN ALEJANDRO SEPULVEDA ULLOA</t>
  </si>
  <si>
    <t>17.664.905-4</t>
  </si>
  <si>
    <t>OROZCOCOFFRECAROLINE162830@GMAIL.COM</t>
  </si>
  <si>
    <t>BCO FALLABELA CUENTA CORRIENTE 19811912728</t>
  </si>
  <si>
    <t>CAJA DE COMPENSACION LOS HEROES</t>
  </si>
  <si>
    <t>ChRISTIAN MAURICIO BENJAMIN LLANQUIN AILLAPAN</t>
  </si>
  <si>
    <t>672</t>
  </si>
  <si>
    <t>COOPEUCH</t>
  </si>
  <si>
    <t>031</t>
  </si>
  <si>
    <t>HSBC BANK (Chile)</t>
  </si>
  <si>
    <t>014</t>
  </si>
  <si>
    <t>SCOTIABANK / SUD - AMERICANO/ BBVA / DEL DESARROLLO</t>
  </si>
  <si>
    <t>EDUARDO ANDRES CHAVEZ MARTINEZ</t>
  </si>
  <si>
    <t>15.586.493-1</t>
  </si>
  <si>
    <t>EDUARDOVOR@GMAIL.COM</t>
  </si>
  <si>
    <t>TENPO PREPAGO</t>
  </si>
  <si>
    <t>15.305.367-7</t>
  </si>
  <si>
    <t>EFRADREAD9@GMAIL.COM</t>
  </si>
  <si>
    <t>02</t>
  </si>
  <si>
    <t>CTA AHORRO BCO ESTADO 36362249362</t>
  </si>
  <si>
    <t>FINIQUITO PENDIENTE</t>
  </si>
  <si>
    <t>ESTEBAN777SANCHES@GMAIL.COM</t>
  </si>
  <si>
    <t>FABIAN ANDRES ESCUDERO VERGARA-PAGO A LA MAMA</t>
  </si>
  <si>
    <t>70891050 rut mama</t>
  </si>
  <si>
    <t>FRANCISCO JORDAN POBLETE LOPEZ</t>
  </si>
  <si>
    <t>18.762.584-K</t>
  </si>
  <si>
    <t>18762584K</t>
  </si>
  <si>
    <t>POBLETEFRANCISCO783@GMAIL.COM</t>
  </si>
  <si>
    <t>FRANCO EDUVIS VILLALOBOS CORDOVA</t>
  </si>
  <si>
    <t>18.329.243-9</t>
  </si>
  <si>
    <t>FRANCOVILLALOBOS471@GMAIL.COM</t>
  </si>
  <si>
    <t>CODIGO</t>
  </si>
  <si>
    <t xml:space="preserve"> MEDIOS DE PAGO</t>
  </si>
  <si>
    <t>DISPONIBLE PARA</t>
  </si>
  <si>
    <t>FREDERIC ARIEL MEJIAS CONTRERAS</t>
  </si>
  <si>
    <t>16.749.498-6</t>
  </si>
  <si>
    <t>MEJIASFREDERIC637@GMAIL.COM</t>
  </si>
  <si>
    <t>CTA CORRIENTE / CTA VISTA OTROS BANCOS</t>
  </si>
  <si>
    <t>BancoEstado y otros bancos</t>
  </si>
  <si>
    <t>CTA AHORRO</t>
  </si>
  <si>
    <t>Solo BancoEstado</t>
  </si>
  <si>
    <t>22</t>
  </si>
  <si>
    <t>CHEQUERA ELECTRÓNICA</t>
  </si>
  <si>
    <t>GUSTAVO ANDRES FIGUEROA VEGA</t>
  </si>
  <si>
    <t>GUSTAVOFV1674@GMAIL.COM</t>
  </si>
  <si>
    <t>BCO FALLABELA CTA CORRIENTE 19831457947</t>
  </si>
  <si>
    <t>PAGO CASH</t>
  </si>
  <si>
    <t>CUENTA RUT</t>
  </si>
  <si>
    <t>ISMAEL MENA SOTO</t>
  </si>
  <si>
    <t>menaismael77@GMAIL.COM</t>
  </si>
  <si>
    <t xml:space="preserve">tenpo prepago 111115296651 </t>
  </si>
  <si>
    <t>MILLAPI.ORTIZ.JAIRO@GMAIL.COM</t>
  </si>
  <si>
    <t>JAROL ANTONIO BRICEÑO MORALES</t>
  </si>
  <si>
    <t>18.324.934-7</t>
  </si>
  <si>
    <t>J.BRI.MORALES@GMAIL.COM</t>
  </si>
  <si>
    <t>BCO BCI CUENTA CORRIENTE 51043661</t>
  </si>
  <si>
    <t>JEAN PIERRE ANTONIO VERDEJO ABARCA</t>
  </si>
  <si>
    <t>17.667.646-9</t>
  </si>
  <si>
    <t>VERDEJO.ANTONIO.12 @GMAIL.COM</t>
  </si>
  <si>
    <t>JORGE ANDRES MOSCOSO BAEZA</t>
  </si>
  <si>
    <t>17.337.693-6</t>
  </si>
  <si>
    <t>JORGEMOSCOSO5455@GMAIL.COM</t>
  </si>
  <si>
    <t>Jorgeluislarenas.45@gmail.com</t>
  </si>
  <si>
    <t>BCO CHILE Cuenta Vista 525063</t>
  </si>
  <si>
    <t>16.923.772-7</t>
  </si>
  <si>
    <t>JOSELUISH1629@GMAIL.COM</t>
  </si>
  <si>
    <t>BCO BCI MACH 777917908649</t>
  </si>
  <si>
    <t xml:space="preserve">santander cta corriente 79718408 </t>
  </si>
  <si>
    <t>18.244.300-K</t>
  </si>
  <si>
    <t>18244300k</t>
  </si>
  <si>
    <t>13.774.738-3</t>
  </si>
  <si>
    <t>LPMAXLEONARDO@GMAIL.COM</t>
  </si>
  <si>
    <t>8536281K</t>
  </si>
  <si>
    <t>LUIS ROBERTO PIZARRO MIRANDA</t>
  </si>
  <si>
    <t>13.681.400-1</t>
  </si>
  <si>
    <t>LUISPIZARROMIRAMDA@GMAIL.COM</t>
  </si>
  <si>
    <t>12.812.151-K</t>
  </si>
  <si>
    <t>12812151K</t>
  </si>
  <si>
    <t>JAVIAGUSRITA@GMAIL.COM</t>
  </si>
  <si>
    <t>11585836K</t>
  </si>
  <si>
    <t>12.476.087-9</t>
  </si>
  <si>
    <t>MARIOPOZOD71@GMAIL.COM</t>
  </si>
  <si>
    <t>20289805K</t>
  </si>
  <si>
    <t>MAURICIO GAMALIER GONZALEZ DIAZ</t>
  </si>
  <si>
    <t>GONZALES.AGUASALADA.5508@GMAIL.COM</t>
  </si>
  <si>
    <t>MAURICIO.S.GAJARDO@GMAIL.COM</t>
  </si>
  <si>
    <t>SANTANDER CTA VISTA 5619560356</t>
  </si>
  <si>
    <t>17.243.826-1</t>
  </si>
  <si>
    <t>EMFIERRADOR.1989@GMAIL.COM</t>
  </si>
  <si>
    <t>11.608.786-3</t>
  </si>
  <si>
    <t>VILLAVICENCIOPATRICIO52@GMAIL.COM</t>
  </si>
  <si>
    <t>16.277.944-3</t>
  </si>
  <si>
    <t>RICARDO JESS HOFFMAN MONTECINO</t>
  </si>
  <si>
    <t>10.176.588-1</t>
  </si>
  <si>
    <t>RICARDOHOFFMAN54@GMAIL.COM</t>
  </si>
  <si>
    <t>RICHARD ANTONIO SALINAS HEMARD</t>
  </si>
  <si>
    <t>10.319.109-2</t>
  </si>
  <si>
    <t>SALINASHEMARD@GMAIL.COM</t>
  </si>
  <si>
    <t>VICTOR FELIPE CORONA LEAL</t>
  </si>
  <si>
    <t>20.536.103-0</t>
  </si>
  <si>
    <t>FELIPEVICTORCORONA@GMAIL.COM</t>
  </si>
  <si>
    <t>VICTOR HUGO LLANCALEO ÑAMCUMIL</t>
  </si>
  <si>
    <t>HUGOLLANCALEO187@GMAIL.COM</t>
  </si>
  <si>
    <t>15.266.658-6</t>
  </si>
  <si>
    <t>BADILLA.ESCOBAR27@GMAIL.COM</t>
  </si>
  <si>
    <t>VEROIZAWALDO@GMAIL.COM</t>
  </si>
  <si>
    <t>25% LS.SC.M</t>
  </si>
  <si>
    <t>PADRE HURTADO</t>
  </si>
  <si>
    <t>ANTICIPO 1</t>
  </si>
  <si>
    <t>ANTICIPO 2</t>
  </si>
  <si>
    <t>MONTOS</t>
  </si>
  <si>
    <t>BCO FALLABELA CTA CORRIENTE 19830988330</t>
  </si>
  <si>
    <t>BCO BCI CTA CORRIENTE 777919985632</t>
  </si>
  <si>
    <t>SOLICITAR FINIQUITO</t>
  </si>
  <si>
    <t>N/A</t>
  </si>
  <si>
    <t>BERNARDO FRANCISCO VILLEGAS PEÑA</t>
  </si>
  <si>
    <t>7.971.410-0</t>
  </si>
  <si>
    <t>7971410-0</t>
  </si>
  <si>
    <t>BERNARDOVILLEGASP@GMAIL.COM</t>
  </si>
  <si>
    <t>CESAR BRAMDON VEGA CONTRERAS</t>
  </si>
  <si>
    <t>BANCO CHILE CUENTA VISTA 100423145</t>
  </si>
  <si>
    <t xml:space="preserve">TRASLADADO A MELIPILLA </t>
  </si>
  <si>
    <t>70891050 rut mama Olimpia vergara jerez</t>
  </si>
  <si>
    <t>GEORGE EDISON CASTRO OLATE</t>
  </si>
  <si>
    <t>15.198.397-9</t>
  </si>
  <si>
    <t>GEORGECASTROOLATE28@GMAIL.COM</t>
  </si>
  <si>
    <t>Ismael Antonio Navea Quezada</t>
  </si>
  <si>
    <t>16.126.357-5</t>
  </si>
  <si>
    <t>ismaelnavea1985@gmail.com</t>
  </si>
  <si>
    <t>JOHN JAIRO JEAN PAUL CASTRO MARTINEZ</t>
  </si>
  <si>
    <t>21.205.415-1</t>
  </si>
  <si>
    <t>JOHNXYZ339@GMAIL.COM</t>
  </si>
  <si>
    <t>BCO CHILE CUENTA VISTA 147425092</t>
  </si>
  <si>
    <t xml:space="preserve">BCO SANTANDER cta corriente 79718408 </t>
  </si>
  <si>
    <t>JULIO ESMIDT IBARRA LOPEZ</t>
  </si>
  <si>
    <t>16.383.053-1</t>
  </si>
  <si>
    <t>Julio Esmidt Ibarra López</t>
  </si>
  <si>
    <t>loezesmidt@gmail.com</t>
  </si>
  <si>
    <t>LEONARDO ANDRES ADRIAZOLA SANHUESA</t>
  </si>
  <si>
    <t>20.145.639-8</t>
  </si>
  <si>
    <t>LEONARDO ANDRES ADRIAZOLA SANHUEZA</t>
  </si>
  <si>
    <t>ADIRAZOLALEONARDO24@GMAIL.COM</t>
  </si>
  <si>
    <t>BCO SANTANDER CTA CORRIENTE 82350349</t>
  </si>
  <si>
    <t>BCO DE CHILE CTA VISTA 303921152</t>
  </si>
  <si>
    <t>Finiquito hecho</t>
  </si>
  <si>
    <t>REQUINOA</t>
  </si>
  <si>
    <t>CESAR BRANDON VEGA CONTRERAS</t>
  </si>
  <si>
    <t>19.879415-5</t>
  </si>
  <si>
    <t>cesarbramdon.98@gmail.com</t>
  </si>
  <si>
    <t>BCO FALABELA CTA CORRIENTE 15841815300</t>
  </si>
  <si>
    <t>DIEGO ALBERTO HERRERA SANTIS</t>
  </si>
  <si>
    <t>17.227.187-1</t>
  </si>
  <si>
    <t>DIEGOSANTISHERRERA@GMAIL.COM</t>
  </si>
  <si>
    <t>BCO CHILE CTA VISTA 193195169635</t>
  </si>
  <si>
    <t>17667646-9</t>
  </si>
  <si>
    <t>JUAN BAUTISTA VALENZUELA GOMEZ</t>
  </si>
  <si>
    <t>16.700.042-8</t>
  </si>
  <si>
    <t>J21502908@GMAIL.COM</t>
  </si>
  <si>
    <t>JUAN PABLO DURAN GONZALEZ</t>
  </si>
  <si>
    <t>19.384.360-3</t>
  </si>
  <si>
    <t>DURANGONZALEZJ@ICLOUD.COM</t>
  </si>
  <si>
    <t>BCO FALABELLA CTA CTE 15040437271</t>
  </si>
  <si>
    <t>OPE…</t>
  </si>
  <si>
    <t>MARCIAL EDUARDO JARA MUÑOZ</t>
  </si>
  <si>
    <t>12292603-6</t>
  </si>
  <si>
    <t>MARCIALJARA19@GMAIL.COM</t>
  </si>
  <si>
    <t>MOISES JORDY MEJIA FUENZALIDA</t>
  </si>
  <si>
    <t>18.539.719-K</t>
  </si>
  <si>
    <t>18539719K</t>
  </si>
  <si>
    <t>MOISESJORDY5@GMAIL.COM</t>
  </si>
  <si>
    <t>PABLO ANDRE UBILLA CASERES</t>
  </si>
  <si>
    <t>17245352-K</t>
  </si>
  <si>
    <t>17245352K</t>
  </si>
  <si>
    <t>PABLO ANDRES ORTIZ VARGAS</t>
  </si>
  <si>
    <t>17.256.303-1</t>
  </si>
  <si>
    <t>PABLOORTIZVARGAS1990@GMAIL.COM</t>
  </si>
  <si>
    <t>melipila</t>
  </si>
  <si>
    <t>ERASMO IGNACIO MARTINEZ PAILAMILLA</t>
  </si>
  <si>
    <t>E</t>
  </si>
  <si>
    <t>18.163.189-9</t>
  </si>
  <si>
    <t>OWNER0922@GMAIL.COM</t>
  </si>
  <si>
    <t>DANNY DANIEL GONZALEZ SOTO</t>
  </si>
  <si>
    <t>R</t>
  </si>
  <si>
    <t>17.817.175-5</t>
  </si>
  <si>
    <t>DannyDanielGonzalezsoto@gmail.com</t>
  </si>
  <si>
    <t>I</t>
  </si>
  <si>
    <t>ALESSEIN ANTONIO ISLA MALDONADO</t>
  </si>
  <si>
    <t>A</t>
  </si>
  <si>
    <t>21.406.214-3</t>
  </si>
  <si>
    <t>ROBERT ANTONIO PILCOL SOLORZA</t>
  </si>
  <si>
    <t>JOSE RICARDO ANDRADE GALLEGUILLOS</t>
  </si>
  <si>
    <t>11.396.121-K</t>
  </si>
  <si>
    <t>11396121K</t>
  </si>
  <si>
    <t>RICARDOANDRADEGALLEGUILLOS@GMAIL.COM</t>
  </si>
  <si>
    <t>LUIS MIGUEL VALENZUELA MORALES</t>
  </si>
  <si>
    <t>O</t>
  </si>
  <si>
    <t>16.117.863-2</t>
  </si>
  <si>
    <t>LMVALENZUELA1985@GMAIL.COM</t>
  </si>
  <si>
    <t>JORGE ANTONIO  ARANCIBIA GUTIERREZ</t>
  </si>
  <si>
    <t>15.672.549-8</t>
  </si>
  <si>
    <t>JORGEARANCIBIA758@GMAIL.COM</t>
  </si>
  <si>
    <t>CARLOS HUMBERTO ROJAS FUENTES</t>
  </si>
  <si>
    <t>14.135.416-7</t>
  </si>
  <si>
    <t>CARLOS.FUENTESROJAS,1981@GMAIL.COM</t>
  </si>
  <si>
    <t>BCO CHILE CTA VISTA 82724074</t>
  </si>
  <si>
    <t>OPER</t>
  </si>
  <si>
    <t>ROBERTO EDUARDO BARRIGA DELGADO</t>
  </si>
  <si>
    <t>18.296.188-4</t>
  </si>
  <si>
    <t>R.E.BARRIGA.D@GMAIL.COM</t>
  </si>
  <si>
    <t>BCO CHILE CTA VISTA 13414087</t>
  </si>
  <si>
    <t>14.363.828-6</t>
  </si>
  <si>
    <t>LOKORROO316@GMAIL.COM</t>
  </si>
  <si>
    <t>AY</t>
  </si>
  <si>
    <t>IVAN ALEJANDRO CONTRERAS CONTRERAS</t>
  </si>
  <si>
    <t>18.624.900-3</t>
  </si>
  <si>
    <t>Ivanlia32@gmail.com</t>
  </si>
  <si>
    <t>SABADO  10/05</t>
  </si>
  <si>
    <t>SABADO 17/05</t>
  </si>
  <si>
    <t>SABADO 24/05</t>
  </si>
  <si>
    <t>SABADO 31/05</t>
  </si>
  <si>
    <t xml:space="preserve"> FINIQUITO PEDIDO</t>
  </si>
  <si>
    <t>ALFREDO JAVIER SOTELO MARTINEZ</t>
  </si>
  <si>
    <t>ANDRES ABRAHAM ARAYA FUENTES</t>
  </si>
  <si>
    <t>PEDIR FINIQUITO</t>
  </si>
  <si>
    <t>ESTEBAN ANDRES SANCHES SANDOVAL</t>
  </si>
  <si>
    <t>JORDAN ALEXANDER LATIN TORRES</t>
  </si>
  <si>
    <t>RETIRO VOLUNTARIO</t>
  </si>
  <si>
    <t>JORGE LUIS GUIMARAES FONSECA</t>
  </si>
  <si>
    <t>JORGE NICOLAS REYES TOBAR</t>
  </si>
  <si>
    <t>FALLA REITERADA</t>
  </si>
  <si>
    <t>JUAN BAUTISTA  VALENZUELA GOMEZ</t>
  </si>
  <si>
    <t>MOISES HERRERA</t>
  </si>
  <si>
    <t>ALEJANDRO DE LA FUENTE</t>
  </si>
  <si>
    <t>EFRAIN CARDENAS</t>
  </si>
  <si>
    <t>ARIEL NUÑEZ</t>
  </si>
  <si>
    <t>EDUARDO HERANDEZ</t>
  </si>
  <si>
    <t>ELISEO SIERRA</t>
  </si>
  <si>
    <t>MANUEL MEDINA</t>
  </si>
  <si>
    <t>ANDRES ALBERTO HORMAZABAL GONZALEZ</t>
  </si>
  <si>
    <t>CHRISTOFER ANTONIO VALENZUELA CARO</t>
  </si>
  <si>
    <t>ERICK ALEJANDRO ROJAS FUENTES</t>
  </si>
  <si>
    <t>EUGENIO HUERTAEUGENIO ANDRES HUERTA ARIAS</t>
  </si>
  <si>
    <t>*/</t>
  </si>
  <si>
    <t>NICOLAS ALEXIS TAPIA FUENTES</t>
  </si>
  <si>
    <t>Pago de horas extras</t>
  </si>
  <si>
    <t>17.287.121-6</t>
  </si>
  <si>
    <t>ANDRESABRAHAMARAYAFUENTES11@GMAIL.COM</t>
  </si>
  <si>
    <t>17.840.391-5</t>
  </si>
  <si>
    <t>SOYMOGOSODECORA@GMAIL.COM</t>
  </si>
  <si>
    <t>20.849.492-9</t>
  </si>
  <si>
    <t>JORDANLATIN18@GMAIL.COM</t>
  </si>
  <si>
    <t>14.739.337-7</t>
  </si>
  <si>
    <t>JORGELUISGUIMA2875@GMAIL.COM</t>
  </si>
  <si>
    <t>18.188.018-k</t>
  </si>
  <si>
    <t>18188018k</t>
  </si>
  <si>
    <t>jorgenicolasreyestobar34@gmail.com</t>
  </si>
  <si>
    <t xml:space="preserve">MANUEL ANTONIO ECHEVERRÍA GARRIDO			</t>
  </si>
  <si>
    <t>BCO FALABELA CUENTA CTE 19821311151</t>
  </si>
  <si>
    <t>BCO FALABELA CTA CTE 10013887502</t>
  </si>
  <si>
    <t>JORGE LUIS LARENAS LARENAS</t>
  </si>
  <si>
    <t xml:space="preserve">MAURICIO ALEJANDRO VASQUEZ MUÑOZ </t>
  </si>
  <si>
    <t>17.010.494-3</t>
  </si>
  <si>
    <t>JULIAN ANTONIO HUENCHULEO ANTILLANCA</t>
  </si>
  <si>
    <t>17.858.898-2</t>
  </si>
  <si>
    <t>JESUS CABRERA</t>
  </si>
  <si>
    <t>MARCELO PAREDES</t>
  </si>
  <si>
    <t>VICTOR ZUÑIGA</t>
  </si>
  <si>
    <t>OSCAR ROJAS</t>
  </si>
  <si>
    <t>JOSE MARTINEZ</t>
  </si>
  <si>
    <t>17.785.176-0</t>
  </si>
  <si>
    <t>ARIEL FERNANDO NUÑEZ  MUÑOZ</t>
  </si>
  <si>
    <t>ARIEL199142@GMAIL.COM</t>
  </si>
  <si>
    <t>20.815.412-5</t>
  </si>
  <si>
    <t>ELISEO MANUEL SIERRA VEGA</t>
  </si>
  <si>
    <t>ELICEO.ALBO.16@GMAIL.COM</t>
  </si>
  <si>
    <t>BCO FALLABELA CORRIENTE 19998383999</t>
  </si>
  <si>
    <t>BCO FALABELLA CTA CORRIENTE 15040437271</t>
  </si>
  <si>
    <t>17.542.803-8</t>
  </si>
  <si>
    <t>FEBRERO</t>
  </si>
  <si>
    <t>MARZO</t>
  </si>
  <si>
    <t>ABRIL</t>
  </si>
  <si>
    <t>ESTADO</t>
  </si>
  <si>
    <t>PAGADO</t>
  </si>
  <si>
    <t>RUEDENCIO ANTILAO</t>
  </si>
  <si>
    <t>Carlos alfonzo sanchez alzamora</t>
  </si>
  <si>
    <t>GUSTABO ANDRES FIGUEROA VEGA</t>
  </si>
  <si>
    <t xml:space="preserve">ISMAEL MENA SOTO </t>
  </si>
  <si>
    <t>MAURICIO GAMALIER GONSALEZ DIAZ</t>
  </si>
  <si>
    <t>FINIQUITO PENDIENTE: IMPORTANTE PARA DANIELA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</si>
</sst>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.0"/>
  </numFmts>
  <fonts count="39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b/>
      <sz val="28.0"/>
      <color rgb="FF548DD4"/>
      <name val="Arial"/>
    </font>
    <font/>
    <font>
      <b/>
      <sz val="10.0"/>
      <color theme="1"/>
      <name val="Arial"/>
    </font>
    <font>
      <sz val="10.0"/>
      <color theme="1"/>
      <name val="Arial"/>
    </font>
    <font>
      <b/>
      <sz val="14.0"/>
      <color theme="1"/>
      <name val="Arial"/>
    </font>
    <font>
      <b/>
      <sz val="14.0"/>
      <color theme="1"/>
      <name val="Calibri"/>
    </font>
    <font>
      <b/>
      <sz val="11.0"/>
      <color theme="1"/>
      <name val="Arial"/>
    </font>
    <font>
      <sz val="24.0"/>
      <color theme="1"/>
      <name val="Calibri"/>
    </font>
    <font>
      <sz val="28.0"/>
      <color theme="1"/>
      <name val="Calibri"/>
    </font>
    <font>
      <b/>
      <sz val="20.0"/>
      <color theme="1"/>
      <name val="Calibri"/>
    </font>
    <font>
      <b/>
      <sz val="18.0"/>
      <color theme="1"/>
      <name val="Arial"/>
    </font>
    <font>
      <sz val="16.0"/>
      <color theme="1"/>
      <name val="Calibri"/>
    </font>
    <font>
      <b/>
      <sz val="18.0"/>
      <color theme="1"/>
      <name val="Calibri"/>
    </font>
    <font>
      <b/>
      <sz val="16.0"/>
      <color theme="1"/>
      <name val="Calibri"/>
    </font>
    <font>
      <b/>
      <color theme="1"/>
      <name val="Arial"/>
    </font>
    <font>
      <sz val="11.0"/>
      <color theme="1"/>
      <name val="Arial"/>
    </font>
    <font>
      <color theme="1"/>
      <name val="Arial"/>
    </font>
    <font>
      <color theme="1"/>
      <name val="Calibri"/>
    </font>
    <font>
      <sz val="20.0"/>
      <color theme="1"/>
      <name val="Calibri"/>
    </font>
    <font>
      <b/>
      <sz val="12.0"/>
      <color theme="1"/>
      <name val="Calibri"/>
    </font>
    <font>
      <color theme="1"/>
      <name val="Century Gothic"/>
    </font>
    <font>
      <b/>
      <color theme="1"/>
      <name val="Calibri"/>
    </font>
    <font>
      <sz val="36.0"/>
      <color theme="1"/>
      <name val="Calibri"/>
    </font>
    <font>
      <b/>
      <u/>
      <sz val="10.0"/>
      <color rgb="FF0000FF"/>
      <name val="Arial"/>
    </font>
    <font>
      <sz val="10.0"/>
      <color theme="1"/>
      <name val="Calibri"/>
    </font>
    <font>
      <sz val="10.0"/>
      <color rgb="FF000000"/>
      <name val="Arial"/>
    </font>
    <font>
      <b/>
      <sz val="10.0"/>
      <color theme="1"/>
      <name val="Calibri"/>
    </font>
    <font>
      <b/>
      <sz val="10.0"/>
      <color rgb="FF000000"/>
      <name val="Arial"/>
    </font>
    <font>
      <sz val="11.0"/>
      <color theme="1"/>
      <name val="Century Gothic"/>
    </font>
    <font>
      <b/>
      <sz val="8.0"/>
      <color theme="1"/>
      <name val="Arial"/>
    </font>
    <font>
      <sz val="22.0"/>
      <color theme="1"/>
      <name val="Calibri"/>
    </font>
    <font>
      <sz val="11.0"/>
      <color rgb="FFFFFFFF"/>
      <name val="Calibri"/>
    </font>
    <font>
      <sz val="10.0"/>
      <color rgb="FFFFFFFF"/>
      <name val="Calibri"/>
    </font>
    <font>
      <b/>
      <color rgb="FFFFFFFF"/>
      <name val="Arial"/>
    </font>
    <font>
      <b/>
      <sz val="22.0"/>
      <color theme="1"/>
      <name val="Calibri"/>
    </font>
    <font>
      <b/>
      <sz val="24.0"/>
      <color theme="1"/>
      <name val="Calibri"/>
    </font>
  </fonts>
  <fills count="2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BFBFBF"/>
        <bgColor rgb="FFBFBFBF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4F81BD"/>
        <bgColor rgb="FF4F81BD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6B26B"/>
        <bgColor rgb="FFF6B26B"/>
      </patternFill>
    </fill>
    <fill>
      <patternFill patternType="solid">
        <fgColor rgb="FF6AA84F"/>
        <bgColor rgb="FF6AA84F"/>
      </patternFill>
    </fill>
    <fill>
      <patternFill patternType="solid">
        <fgColor rgb="FFF3F3F3"/>
        <bgColor rgb="FFF3F3F3"/>
      </patternFill>
    </fill>
    <fill>
      <patternFill patternType="solid">
        <fgColor theme="9"/>
        <bgColor theme="9"/>
      </patternFill>
    </fill>
    <fill>
      <patternFill patternType="solid">
        <fgColor rgb="FF93C47D"/>
        <bgColor rgb="FF93C47D"/>
      </patternFill>
    </fill>
    <fill>
      <patternFill patternType="solid">
        <fgColor rgb="FFE69138"/>
        <bgColor rgb="FFE69138"/>
      </patternFill>
    </fill>
    <fill>
      <patternFill patternType="solid">
        <fgColor rgb="FFA5A5A5"/>
        <bgColor rgb="FFA5A5A5"/>
      </patternFill>
    </fill>
  </fills>
  <borders count="71">
    <border/>
    <border>
      <left/>
      <right/>
      <top/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/>
      <bottom/>
    </border>
    <border>
      <left/>
      <top/>
      <bottom/>
    </border>
    <border>
      <top/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/>
      <bottom style="thin">
        <color rgb="FF000000"/>
      </bottom>
    </border>
    <border>
      <left/>
      <right/>
      <top/>
    </border>
    <border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/>
    </border>
    <border>
      <left/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/>
      <top/>
      <bottom/>
    </border>
    <border>
      <left style="thin">
        <color rgb="FF000000"/>
      </left>
    </border>
    <border>
      <right style="thin">
        <color rgb="FF000000"/>
      </right>
    </border>
    <border>
      <left/>
      <right/>
      <bottom/>
    </border>
    <border>
      <left/>
      <top/>
    </border>
    <border>
      <top/>
    </border>
    <border>
      <left/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/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5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1" fillId="2" fontId="2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center" wrapText="0"/>
    </xf>
    <xf borderId="2" fillId="3" fontId="3" numFmtId="49" xfId="0" applyAlignment="1" applyBorder="1" applyFill="1" applyFont="1" applyNumberFormat="1">
      <alignment horizontal="center" shrinkToFit="0" vertical="center" wrapText="0"/>
    </xf>
    <xf borderId="3" fillId="0" fontId="4" numFmtId="0" xfId="0" applyBorder="1" applyFont="1"/>
    <xf borderId="4" fillId="0" fontId="4" numFmtId="0" xfId="0" applyBorder="1" applyFont="1"/>
    <xf borderId="5" fillId="0" fontId="4" numFmtId="0" xfId="0" applyBorder="1" applyFont="1"/>
    <xf borderId="6" fillId="0" fontId="4" numFmtId="0" xfId="0" applyBorder="1" applyFont="1"/>
    <xf borderId="7" fillId="0" fontId="4" numFmtId="0" xfId="0" applyBorder="1" applyFont="1"/>
    <xf borderId="8" fillId="0" fontId="5" numFmtId="0" xfId="0" applyAlignment="1" applyBorder="1" applyFont="1">
      <alignment horizontal="center" shrinkToFit="0" vertical="bottom" wrapText="0"/>
    </xf>
    <xf borderId="9" fillId="0" fontId="1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shrinkToFit="0" vertical="bottom" wrapText="0"/>
    </xf>
    <xf borderId="11" fillId="4" fontId="5" numFmtId="0" xfId="0" applyAlignment="1" applyBorder="1" applyFill="1" applyFont="1">
      <alignment horizontal="center" shrinkToFit="0" vertical="bottom" wrapText="0"/>
    </xf>
    <xf borderId="11" fillId="0" fontId="5" numFmtId="0" xfId="0" applyAlignment="1" applyBorder="1" applyFont="1">
      <alignment horizontal="center" shrinkToFit="0" vertical="bottom" wrapText="0"/>
    </xf>
    <xf borderId="11" fillId="5" fontId="5" numFmtId="0" xfId="0" applyAlignment="1" applyBorder="1" applyFill="1" applyFont="1">
      <alignment horizontal="center" shrinkToFit="0" vertical="bottom" wrapText="0"/>
    </xf>
    <xf borderId="12" fillId="4" fontId="5" numFmtId="0" xfId="0" applyAlignment="1" applyBorder="1" applyFont="1">
      <alignment horizontal="center" shrinkToFit="0" vertical="bottom" wrapText="0"/>
    </xf>
    <xf borderId="12" fillId="0" fontId="5" numFmtId="0" xfId="0" applyAlignment="1" applyBorder="1" applyFont="1">
      <alignment horizontal="center" shrinkToFit="0" vertical="bottom" wrapText="0"/>
    </xf>
    <xf borderId="12" fillId="5" fontId="5" numFmtId="0" xfId="0" applyAlignment="1" applyBorder="1" applyFont="1">
      <alignment horizontal="center" shrinkToFit="0" vertical="bottom" wrapText="0"/>
    </xf>
    <xf borderId="4" fillId="0" fontId="5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shrinkToFit="0" vertical="center" wrapText="1"/>
    </xf>
    <xf borderId="3" fillId="0" fontId="5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14" fillId="0" fontId="5" numFmtId="0" xfId="0" applyAlignment="1" applyBorder="1" applyFont="1">
      <alignment horizontal="center" shrinkToFit="0" vertical="center" wrapText="1"/>
    </xf>
    <xf borderId="15" fillId="0" fontId="5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shrinkToFit="0" vertical="bottom" wrapText="0"/>
    </xf>
    <xf borderId="14" fillId="2" fontId="2" numFmtId="0" xfId="0" applyAlignment="1" applyBorder="1" applyFont="1">
      <alignment horizontal="center" shrinkToFit="0" vertical="center" wrapText="0"/>
    </xf>
    <xf borderId="14" fillId="2" fontId="1" numFmtId="0" xfId="0" applyAlignment="1" applyBorder="1" applyFont="1">
      <alignment shrinkToFit="0" vertical="bottom" wrapText="0"/>
    </xf>
    <xf borderId="14" fillId="0" fontId="5" numFmtId="0" xfId="0" applyAlignment="1" applyBorder="1" applyFont="1">
      <alignment horizontal="center" shrinkToFit="0" vertical="bottom" wrapText="0"/>
    </xf>
    <xf borderId="16" fillId="0" fontId="5" numFmtId="0" xfId="0" applyAlignment="1" applyBorder="1" applyFont="1">
      <alignment horizontal="center" shrinkToFit="0" vertical="bottom" wrapText="0"/>
    </xf>
    <xf borderId="17" fillId="0" fontId="5" numFmtId="0" xfId="0" applyAlignment="1" applyBorder="1" applyFont="1">
      <alignment horizontal="center" shrinkToFit="0" vertical="bottom" wrapText="0"/>
    </xf>
    <xf borderId="18" fillId="4" fontId="5" numFmtId="0" xfId="0" applyAlignment="1" applyBorder="1" applyFont="1">
      <alignment horizontal="center" shrinkToFit="0" vertical="bottom" wrapText="0"/>
    </xf>
    <xf borderId="19" fillId="0" fontId="5" numFmtId="0" xfId="0" applyAlignment="1" applyBorder="1" applyFont="1">
      <alignment horizontal="center" shrinkToFit="0" vertical="bottom" wrapText="0"/>
    </xf>
    <xf borderId="20" fillId="5" fontId="5" numFmtId="0" xfId="0" applyAlignment="1" applyBorder="1" applyFont="1">
      <alignment horizontal="center" shrinkToFit="0" vertical="bottom" wrapText="0"/>
    </xf>
    <xf borderId="20" fillId="4" fontId="5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center" shrinkToFit="0" vertical="bottom" wrapText="0"/>
    </xf>
    <xf borderId="21" fillId="0" fontId="5" numFmtId="0" xfId="0" applyAlignment="1" applyBorder="1" applyFont="1">
      <alignment horizontal="center" shrinkToFit="0" vertical="bottom" wrapText="0"/>
    </xf>
    <xf borderId="14" fillId="0" fontId="2" numFmtId="3" xfId="0" applyAlignment="1" applyBorder="1" applyFont="1" applyNumberFormat="1">
      <alignment horizontal="center" shrinkToFit="0" vertical="bottom" wrapText="0"/>
    </xf>
    <xf borderId="15" fillId="0" fontId="1" numFmtId="164" xfId="0" applyAlignment="1" applyBorder="1" applyFont="1" applyNumberFormat="1">
      <alignment shrinkToFit="0" vertical="bottom" wrapText="0"/>
    </xf>
    <xf borderId="22" fillId="0" fontId="5" numFmtId="0" xfId="0" applyAlignment="1" applyBorder="1" applyFont="1">
      <alignment horizontal="center" shrinkToFit="0" vertical="bottom" wrapText="0"/>
    </xf>
    <xf borderId="23" fillId="6" fontId="5" numFmtId="0" xfId="0" applyAlignment="1" applyBorder="1" applyFill="1" applyFont="1">
      <alignment horizontal="left" shrinkToFit="0" vertical="bottom" wrapText="0"/>
    </xf>
    <xf borderId="14" fillId="7" fontId="5" numFmtId="0" xfId="0" applyAlignment="1" applyBorder="1" applyFill="1" applyFont="1">
      <alignment horizontal="center" shrinkToFit="0" vertical="bottom" wrapText="0"/>
    </xf>
    <xf borderId="14" fillId="5" fontId="5" numFmtId="0" xfId="0" applyAlignment="1" applyBorder="1" applyFont="1">
      <alignment horizontal="center" shrinkToFit="0" vertical="bottom" wrapText="0"/>
    </xf>
    <xf borderId="14" fillId="4" fontId="5" numFmtId="0" xfId="0" applyAlignment="1" applyBorder="1" applyFont="1">
      <alignment horizontal="center" shrinkToFit="0" vertical="bottom" wrapText="0"/>
    </xf>
    <xf borderId="14" fillId="0" fontId="5" numFmtId="165" xfId="0" applyAlignment="1" applyBorder="1" applyFont="1" applyNumberFormat="1">
      <alignment shrinkToFit="0" vertical="bottom" wrapText="0"/>
    </xf>
    <xf borderId="14" fillId="0" fontId="5" numFmtId="3" xfId="0" applyAlignment="1" applyBorder="1" applyFont="1" applyNumberFormat="1">
      <alignment horizontal="center" shrinkToFit="0" vertical="center" wrapText="1"/>
    </xf>
    <xf borderId="15" fillId="0" fontId="5" numFmtId="3" xfId="0" applyAlignment="1" applyBorder="1" applyFont="1" applyNumberFormat="1">
      <alignment shrinkToFit="0" vertical="center" wrapText="0"/>
    </xf>
    <xf borderId="14" fillId="0" fontId="5" numFmtId="3" xfId="0" applyAlignment="1" applyBorder="1" applyFont="1" applyNumberFormat="1">
      <alignment horizontal="center" shrinkToFit="0" vertical="center" wrapText="0"/>
    </xf>
    <xf borderId="24" fillId="0" fontId="5" numFmtId="3" xfId="0" applyAlignment="1" applyBorder="1" applyFont="1" applyNumberFormat="1">
      <alignment shrinkToFit="0" vertical="bottom" wrapText="0"/>
    </xf>
    <xf borderId="14" fillId="0" fontId="1" numFmtId="3" xfId="0" applyAlignment="1" applyBorder="1" applyFont="1" applyNumberFormat="1">
      <alignment horizontal="center" shrinkToFit="0" vertical="bottom" wrapText="0"/>
    </xf>
    <xf borderId="15" fillId="0" fontId="2" numFmtId="3" xfId="0" applyAlignment="1" applyBorder="1" applyFont="1" applyNumberFormat="1">
      <alignment horizontal="center" shrinkToFit="0" vertical="bottom" wrapText="0"/>
    </xf>
    <xf borderId="14" fillId="2" fontId="6" numFmtId="3" xfId="0" applyAlignment="1" applyBorder="1" applyFont="1" applyNumberFormat="1">
      <alignment shrinkToFit="0" vertical="center" wrapText="0"/>
    </xf>
    <xf borderId="23" fillId="0" fontId="5" numFmtId="0" xfId="0" applyAlignment="1" applyBorder="1" applyFont="1">
      <alignment horizontal="left" shrinkToFit="0" vertical="bottom" wrapText="0"/>
    </xf>
    <xf borderId="14" fillId="0" fontId="5" numFmtId="0" xfId="0" applyAlignment="1" applyBorder="1" applyFont="1">
      <alignment horizontal="left" shrinkToFit="0" vertical="bottom" wrapText="0"/>
    </xf>
    <xf borderId="15" fillId="6" fontId="5" numFmtId="0" xfId="0" applyAlignment="1" applyBorder="1" applyFont="1">
      <alignment horizontal="left" shrinkToFit="0" vertical="bottom" wrapText="0"/>
    </xf>
    <xf borderId="15" fillId="0" fontId="5" numFmtId="0" xfId="0" applyAlignment="1" applyBorder="1" applyFont="1">
      <alignment horizontal="left" shrinkToFit="0" vertical="bottom" wrapText="0"/>
    </xf>
    <xf borderId="15" fillId="0" fontId="1" numFmtId="3" xfId="0" applyAlignment="1" applyBorder="1" applyFont="1" applyNumberFormat="1">
      <alignment horizontal="center" shrinkToFit="0" vertical="bottom" wrapText="0"/>
    </xf>
    <xf borderId="25" fillId="2" fontId="1" numFmtId="0" xfId="0" applyAlignment="1" applyBorder="1" applyFont="1">
      <alignment shrinkToFit="0" vertical="bottom" wrapText="0"/>
    </xf>
    <xf borderId="9" fillId="2" fontId="6" numFmtId="3" xfId="0" applyAlignment="1" applyBorder="1" applyFont="1" applyNumberFormat="1">
      <alignment shrinkToFit="0" vertical="center" wrapText="0"/>
    </xf>
    <xf borderId="26" fillId="2" fontId="6" numFmtId="3" xfId="0" applyAlignment="1" applyBorder="1" applyFont="1" applyNumberFormat="1">
      <alignment shrinkToFit="0" vertical="center" wrapText="0"/>
    </xf>
    <xf borderId="27" fillId="2" fontId="6" numFmtId="3" xfId="0" applyAlignment="1" applyBorder="1" applyFont="1" applyNumberFormat="1">
      <alignment shrinkToFit="0" vertical="center" wrapText="0"/>
    </xf>
    <xf borderId="28" fillId="2" fontId="1" numFmtId="0" xfId="0" applyAlignment="1" applyBorder="1" applyFont="1">
      <alignment shrinkToFit="0" vertical="bottom" wrapText="0"/>
    </xf>
    <xf borderId="0" fillId="2" fontId="1" numFmtId="0" xfId="0" applyAlignment="1" applyFont="1">
      <alignment shrinkToFit="0" vertical="bottom" wrapText="0"/>
    </xf>
    <xf borderId="1" fillId="2" fontId="6" numFmtId="3" xfId="0" applyAlignment="1" applyBorder="1" applyFont="1" applyNumberFormat="1">
      <alignment shrinkToFit="0" vertical="center" wrapText="0"/>
    </xf>
    <xf borderId="29" fillId="2" fontId="1" numFmtId="0" xfId="0" applyAlignment="1" applyBorder="1" applyFont="1">
      <alignment horizontal="center" shrinkToFit="0" vertical="bottom" wrapText="0"/>
    </xf>
    <xf borderId="30" fillId="0" fontId="4" numFmtId="0" xfId="0" applyBorder="1" applyFont="1"/>
    <xf borderId="14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15" fillId="0" fontId="1" numFmtId="3" xfId="0" applyAlignment="1" applyBorder="1" applyFont="1" applyNumberFormat="1">
      <alignment shrinkToFit="0" vertical="bottom" wrapText="0"/>
    </xf>
    <xf borderId="24" fillId="0" fontId="5" numFmtId="0" xfId="0" applyAlignment="1" applyBorder="1" applyFont="1">
      <alignment horizontal="center" shrinkToFit="0" vertical="bottom" wrapText="0"/>
    </xf>
    <xf borderId="15" fillId="0" fontId="5" numFmtId="0" xfId="0" applyAlignment="1" applyBorder="1" applyFont="1">
      <alignment horizontal="center" shrinkToFit="0" vertical="bottom" wrapText="0"/>
    </xf>
    <xf borderId="24" fillId="0" fontId="4" numFmtId="0" xfId="0" applyBorder="1" applyFont="1"/>
    <xf borderId="14" fillId="4" fontId="5" numFmtId="1" xfId="0" applyAlignment="1" applyBorder="1" applyFont="1" applyNumberFormat="1">
      <alignment horizontal="center" shrinkToFit="0" vertical="bottom" wrapText="0"/>
    </xf>
    <xf borderId="14" fillId="0" fontId="5" numFmtId="1" xfId="0" applyAlignment="1" applyBorder="1" applyFont="1" applyNumberFormat="1">
      <alignment horizontal="center" shrinkToFit="0" vertical="bottom" wrapText="0"/>
    </xf>
    <xf borderId="14" fillId="5" fontId="5" numFmtId="1" xfId="0" applyAlignment="1" applyBorder="1" applyFont="1" applyNumberFormat="1">
      <alignment horizontal="center" shrinkToFit="0" vertical="bottom" wrapText="0"/>
    </xf>
    <xf borderId="14" fillId="0" fontId="7" numFmtId="3" xfId="0" applyAlignment="1" applyBorder="1" applyFont="1" applyNumberFormat="1">
      <alignment shrinkToFit="0" vertical="bottom" wrapText="0"/>
    </xf>
    <xf borderId="15" fillId="0" fontId="7" numFmtId="3" xfId="0" applyAlignment="1" applyBorder="1" applyFont="1" applyNumberFormat="1">
      <alignment shrinkToFit="0" vertical="bottom" wrapText="0"/>
    </xf>
    <xf borderId="1" fillId="2" fontId="5" numFmtId="0" xfId="0" applyAlignment="1" applyBorder="1" applyFon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5" numFmtId="0" xfId="0" applyAlignment="1" applyFont="1">
      <alignment shrinkToFit="0" vertical="bottom" wrapText="0"/>
    </xf>
    <xf borderId="0" fillId="0" fontId="5" numFmtId="3" xfId="0" applyAlignment="1" applyFont="1" applyNumberFormat="1">
      <alignment horizontal="center" shrinkToFit="0" vertical="center" wrapText="0"/>
    </xf>
    <xf borderId="31" fillId="0" fontId="5" numFmtId="0" xfId="0" applyAlignment="1" applyBorder="1" applyFont="1">
      <alignment shrinkToFit="0" vertical="bottom" wrapText="0"/>
    </xf>
    <xf borderId="7" fillId="0" fontId="7" numFmtId="3" xfId="0" applyAlignment="1" applyBorder="1" applyFont="1" applyNumberFormat="1">
      <alignment shrinkToFit="0" vertical="bottom" wrapText="0"/>
    </xf>
    <xf borderId="0" fillId="0" fontId="5" numFmtId="3" xfId="0" applyAlignment="1" applyFont="1" applyNumberFormat="1">
      <alignment shrinkToFit="0" vertical="bottom" wrapText="0"/>
    </xf>
    <xf borderId="0" fillId="0" fontId="7" numFmtId="3" xfId="0" applyAlignment="1" applyFont="1" applyNumberFormat="1">
      <alignment shrinkToFit="0" vertical="bottom" wrapText="0"/>
    </xf>
    <xf borderId="0" fillId="0" fontId="8" numFmtId="0" xfId="0" applyAlignment="1" applyFont="1">
      <alignment horizontal="center" shrinkToFit="0" vertical="center" wrapText="0"/>
    </xf>
    <xf borderId="14" fillId="0" fontId="2" numFmtId="0" xfId="0" applyAlignment="1" applyBorder="1" applyFont="1">
      <alignment horizontal="center" shrinkToFit="0" vertical="bottom" wrapText="0"/>
    </xf>
    <xf borderId="14" fillId="0" fontId="5" numFmtId="0" xfId="0" applyAlignment="1" applyBorder="1" applyFont="1">
      <alignment horizontal="center" shrinkToFit="0" vertical="center" wrapText="0"/>
    </xf>
    <xf borderId="32" fillId="6" fontId="9" numFmtId="3" xfId="0" applyAlignment="1" applyBorder="1" applyFont="1" applyNumberFormat="1">
      <alignment horizontal="center" shrinkToFit="0" vertical="center" wrapText="0"/>
    </xf>
    <xf borderId="14" fillId="0" fontId="8" numFmtId="0" xfId="0" applyAlignment="1" applyBorder="1" applyFont="1">
      <alignment horizontal="center" shrinkToFit="0" vertical="bottom" wrapText="0"/>
    </xf>
    <xf borderId="14" fillId="0" fontId="8" numFmtId="3" xfId="0" applyAlignment="1" applyBorder="1" applyFont="1" applyNumberFormat="1">
      <alignment shrinkToFit="0" vertical="bottom" wrapText="0"/>
    </xf>
    <xf borderId="0" fillId="0" fontId="5" numFmtId="0" xfId="0" applyAlignment="1" applyFont="1">
      <alignment horizontal="center" shrinkToFit="0" vertical="center" wrapText="0"/>
    </xf>
    <xf borderId="14" fillId="0" fontId="1" numFmtId="0" xfId="0" applyAlignment="1" applyBorder="1" applyFont="1">
      <alignment horizontal="center" shrinkToFit="0" vertical="bottom" wrapText="0"/>
    </xf>
    <xf borderId="0" fillId="0" fontId="1" numFmtId="3" xfId="0" applyAlignment="1" applyFont="1" applyNumberFormat="1">
      <alignment horizontal="center"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0" fontId="11" numFmtId="0" xfId="0" applyAlignment="1" applyFont="1">
      <alignment horizontal="center" shrinkToFit="0" vertical="bottom" wrapText="0"/>
    </xf>
    <xf borderId="14" fillId="0" fontId="12" numFmtId="0" xfId="0" applyAlignment="1" applyBorder="1" applyFont="1">
      <alignment horizontal="center" shrinkToFit="0" vertical="center" wrapText="0"/>
    </xf>
    <xf borderId="14" fillId="0" fontId="13" numFmtId="3" xfId="0" applyAlignment="1" applyBorder="1" applyFont="1" applyNumberFormat="1">
      <alignment shrinkToFit="0" vertical="bottom" wrapText="0"/>
    </xf>
    <xf borderId="0" fillId="0" fontId="1" numFmtId="3" xfId="0" applyAlignment="1" applyFont="1" applyNumberFormat="1">
      <alignment shrinkToFit="0" vertical="bottom" wrapText="0"/>
    </xf>
    <xf borderId="14" fillId="0" fontId="12" numFmtId="3" xfId="0" applyAlignment="1" applyBorder="1" applyFont="1" applyNumberFormat="1">
      <alignment shrinkToFit="0" vertical="bottom" wrapText="0"/>
    </xf>
    <xf borderId="0" fillId="0" fontId="14" numFmtId="0" xfId="0" applyAlignment="1" applyFont="1">
      <alignment horizontal="center" shrinkToFit="0" vertical="bottom" wrapText="0"/>
    </xf>
    <xf borderId="14" fillId="0" fontId="15" numFmtId="0" xfId="0" applyAlignment="1" applyBorder="1" applyFont="1">
      <alignment horizontal="center" shrinkToFit="0" vertical="center" wrapText="0"/>
    </xf>
    <xf borderId="14" fillId="0" fontId="5" numFmtId="3" xfId="0" applyAlignment="1" applyBorder="1" applyFont="1" applyNumberFormat="1">
      <alignment horizontal="center" shrinkToFit="0" vertical="bottom" wrapText="0"/>
    </xf>
    <xf borderId="14" fillId="4" fontId="1" numFmtId="0" xfId="0" applyAlignment="1" applyBorder="1" applyFont="1">
      <alignment shrinkToFit="0" vertical="bottom" wrapText="0"/>
    </xf>
    <xf borderId="14" fillId="5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14" fillId="0" fontId="1" numFmtId="3" xfId="0" applyAlignment="1" applyBorder="1" applyFont="1" applyNumberFormat="1">
      <alignment shrinkToFit="0" vertical="bottom" wrapText="0"/>
    </xf>
    <xf borderId="32" fillId="8" fontId="16" numFmtId="0" xfId="0" applyAlignment="1" applyBorder="1" applyFill="1" applyFont="1">
      <alignment shrinkToFit="0" vertical="bottom" wrapText="0"/>
    </xf>
    <xf borderId="14" fillId="8" fontId="16" numFmtId="3" xfId="0" applyAlignment="1" applyBorder="1" applyFont="1" applyNumberFormat="1">
      <alignment shrinkToFit="0" vertical="bottom" wrapText="0"/>
    </xf>
    <xf borderId="1" fillId="2" fontId="1" numFmtId="0" xfId="0" applyAlignment="1" applyBorder="1" applyFont="1">
      <alignment shrinkToFit="0" vertical="bottom" wrapText="1"/>
    </xf>
    <xf borderId="8" fillId="0" fontId="17" numFmtId="0" xfId="0" applyAlignment="1" applyBorder="1" applyFont="1">
      <alignment horizontal="center" vertical="bottom"/>
    </xf>
    <xf borderId="9" fillId="0" fontId="1" numFmtId="0" xfId="0" applyAlignment="1" applyBorder="1" applyFont="1">
      <alignment vertical="bottom"/>
    </xf>
    <xf borderId="10" fillId="0" fontId="1" numFmtId="0" xfId="0" applyAlignment="1" applyBorder="1" applyFont="1">
      <alignment vertical="bottom"/>
    </xf>
    <xf borderId="11" fillId="5" fontId="17" numFmtId="0" xfId="0" applyAlignment="1" applyBorder="1" applyFont="1">
      <alignment horizontal="center" vertical="bottom"/>
    </xf>
    <xf borderId="12" fillId="4" fontId="17" numFmtId="0" xfId="0" applyAlignment="1" applyBorder="1" applyFont="1">
      <alignment horizontal="center" vertical="bottom"/>
    </xf>
    <xf borderId="11" fillId="0" fontId="17" numFmtId="0" xfId="0" applyAlignment="1" applyBorder="1" applyFont="1">
      <alignment horizontal="center" vertical="bottom"/>
    </xf>
    <xf borderId="12" fillId="0" fontId="17" numFmtId="0" xfId="0" applyAlignment="1" applyBorder="1" applyFont="1">
      <alignment horizontal="center" vertical="bottom"/>
    </xf>
    <xf borderId="12" fillId="5" fontId="17" numFmtId="0" xfId="0" applyAlignment="1" applyBorder="1" applyFont="1">
      <alignment horizontal="center" vertical="bottom"/>
    </xf>
    <xf borderId="33" fillId="0" fontId="17" numFmtId="0" xfId="0" applyAlignment="1" applyBorder="1" applyFont="1">
      <alignment horizontal="center" vertical="bottom"/>
    </xf>
    <xf borderId="34" fillId="5" fontId="17" numFmtId="0" xfId="0" applyAlignment="1" applyBorder="1" applyFont="1">
      <alignment horizontal="center" vertical="bottom"/>
    </xf>
    <xf borderId="34" fillId="4" fontId="17" numFmtId="0" xfId="0" applyAlignment="1" applyBorder="1" applyFont="1">
      <alignment horizontal="center" vertical="bottom"/>
    </xf>
    <xf borderId="4" fillId="0" fontId="17" numFmtId="0" xfId="0" applyAlignment="1" applyBorder="1" applyFont="1">
      <alignment horizontal="center" shrinkToFit="0" wrapText="1"/>
    </xf>
    <xf borderId="13" fillId="0" fontId="17" numFmtId="0" xfId="0" applyAlignment="1" applyBorder="1" applyFont="1">
      <alignment horizontal="center" shrinkToFit="0" wrapText="1"/>
    </xf>
    <xf borderId="8" fillId="0" fontId="17" numFmtId="0" xfId="0" applyAlignment="1" applyBorder="1" applyFont="1">
      <alignment horizontal="center" shrinkToFit="0" wrapText="1"/>
    </xf>
    <xf borderId="3" fillId="0" fontId="17" numFmtId="0" xfId="0" applyAlignment="1" applyBorder="1" applyFont="1">
      <alignment horizontal="center" shrinkToFit="0" wrapText="1"/>
    </xf>
    <xf borderId="2" fillId="0" fontId="17" numFmtId="0" xfId="0" applyAlignment="1" applyBorder="1" applyFont="1">
      <alignment horizontal="center" shrinkToFit="0" wrapText="1"/>
    </xf>
    <xf borderId="14" fillId="0" fontId="17" numFmtId="0" xfId="0" applyAlignment="1" applyBorder="1" applyFont="1">
      <alignment horizontal="center" shrinkToFit="0" wrapText="1"/>
    </xf>
    <xf borderId="15" fillId="0" fontId="17" numFmtId="0" xfId="0" applyAlignment="1" applyBorder="1" applyFont="1">
      <alignment horizontal="center" shrinkToFit="0" wrapText="1"/>
    </xf>
    <xf borderId="14" fillId="0" fontId="1" numFmtId="0" xfId="0" applyAlignment="1" applyBorder="1" applyFont="1">
      <alignment vertical="bottom"/>
    </xf>
    <xf borderId="14" fillId="9" fontId="1" numFmtId="0" xfId="0" applyAlignment="1" applyBorder="1" applyFill="1" applyFont="1">
      <alignment vertical="bottom"/>
    </xf>
    <xf borderId="0" fillId="0" fontId="1" numFmtId="0" xfId="0" applyAlignment="1" applyFont="1">
      <alignment shrinkToFit="0" vertical="bottom" wrapText="0"/>
    </xf>
    <xf borderId="14" fillId="0" fontId="17" numFmtId="0" xfId="0" applyAlignment="1" applyBorder="1" applyFont="1">
      <alignment horizontal="center" vertical="bottom"/>
    </xf>
    <xf borderId="16" fillId="0" fontId="17" numFmtId="0" xfId="0" applyAlignment="1" applyBorder="1" applyFont="1">
      <alignment horizontal="center" vertical="bottom"/>
    </xf>
    <xf borderId="17" fillId="0" fontId="17" numFmtId="0" xfId="0" applyAlignment="1" applyBorder="1" applyFont="1">
      <alignment horizontal="center" vertical="bottom"/>
    </xf>
    <xf borderId="18" fillId="5" fontId="17" numFmtId="0" xfId="0" applyAlignment="1" applyBorder="1" applyFont="1">
      <alignment horizontal="center" vertical="bottom"/>
    </xf>
    <xf borderId="20" fillId="4" fontId="17" numFmtId="0" xfId="0" applyAlignment="1" applyBorder="1" applyFont="1">
      <alignment horizontal="center" vertical="bottom"/>
    </xf>
    <xf borderId="20" fillId="9" fontId="17" numFmtId="0" xfId="0" applyAlignment="1" applyBorder="1" applyFont="1">
      <alignment horizontal="center" vertical="bottom"/>
    </xf>
    <xf borderId="14" fillId="5" fontId="17" numFmtId="0" xfId="0" applyAlignment="1" applyBorder="1" applyFont="1">
      <alignment horizontal="center" vertical="bottom"/>
    </xf>
    <xf borderId="20" fillId="5" fontId="17" numFmtId="0" xfId="0" applyAlignment="1" applyBorder="1" applyFont="1">
      <alignment horizontal="center" vertical="bottom"/>
    </xf>
    <xf borderId="4" fillId="0" fontId="1" numFmtId="0" xfId="0" applyBorder="1" applyFont="1"/>
    <xf borderId="8" fillId="0" fontId="1" numFmtId="0" xfId="0" applyBorder="1" applyFont="1"/>
    <xf borderId="14" fillId="0" fontId="1" numFmtId="3" xfId="0" applyAlignment="1" applyBorder="1" applyFont="1" applyNumberFormat="1">
      <alignment vertical="bottom"/>
    </xf>
    <xf borderId="15" fillId="0" fontId="1" numFmtId="14" xfId="0" applyAlignment="1" applyBorder="1" applyFont="1" applyNumberFormat="1">
      <alignment vertical="bottom"/>
    </xf>
    <xf borderId="14" fillId="0" fontId="1" numFmtId="14" xfId="0" applyAlignment="1" applyBorder="1" applyFont="1" applyNumberFormat="1">
      <alignment vertical="bottom"/>
    </xf>
    <xf borderId="1" fillId="9" fontId="1" numFmtId="0" xfId="0" applyAlignment="1" applyBorder="1" applyFont="1">
      <alignment vertical="bottom"/>
    </xf>
    <xf borderId="22" fillId="0" fontId="17" numFmtId="0" xfId="0" applyAlignment="1" applyBorder="1" applyFont="1">
      <alignment horizontal="center" vertical="bottom"/>
    </xf>
    <xf borderId="35" fillId="9" fontId="2" numFmtId="0" xfId="0" applyAlignment="1" applyBorder="1" applyFont="1">
      <alignment vertical="bottom"/>
    </xf>
    <xf borderId="14" fillId="10" fontId="1" numFmtId="0" xfId="0" applyAlignment="1" applyBorder="1" applyFill="1" applyFont="1">
      <alignment vertical="bottom"/>
    </xf>
    <xf borderId="14" fillId="5" fontId="1" numFmtId="0" xfId="0" applyAlignment="1" applyBorder="1" applyFont="1">
      <alignment vertical="bottom"/>
    </xf>
    <xf borderId="14" fillId="4" fontId="1" numFmtId="0" xfId="0" applyAlignment="1" applyBorder="1" applyFont="1">
      <alignment vertical="bottom"/>
    </xf>
    <xf borderId="14" fillId="0" fontId="17" numFmtId="165" xfId="0" applyAlignment="1" applyBorder="1" applyFont="1" applyNumberFormat="1">
      <alignment horizontal="right" vertical="bottom"/>
    </xf>
    <xf borderId="15" fillId="0" fontId="17" numFmtId="3" xfId="0" applyAlignment="1" applyBorder="1" applyFont="1" applyNumberFormat="1">
      <alignment horizontal="right"/>
    </xf>
    <xf borderId="24" fillId="0" fontId="17" numFmtId="3" xfId="0" applyAlignment="1" applyBorder="1" applyFont="1" applyNumberFormat="1">
      <alignment horizontal="right" vertical="bottom"/>
    </xf>
    <xf borderId="35" fillId="9" fontId="17" numFmtId="0" xfId="0" applyAlignment="1" applyBorder="1" applyFont="1">
      <alignment vertical="bottom"/>
    </xf>
    <xf borderId="15" fillId="0" fontId="1" numFmtId="3" xfId="0" applyAlignment="1" applyBorder="1" applyFont="1" applyNumberFormat="1">
      <alignment vertical="bottom"/>
    </xf>
    <xf borderId="14" fillId="4" fontId="17" numFmtId="0" xfId="0" applyAlignment="1" applyBorder="1" applyFont="1">
      <alignment vertical="bottom"/>
    </xf>
    <xf borderId="14" fillId="4" fontId="17" numFmtId="0" xfId="0" applyAlignment="1" applyBorder="1" applyFont="1">
      <alignment horizontal="center" vertical="bottom"/>
    </xf>
    <xf borderId="14" fillId="9" fontId="1" numFmtId="164" xfId="0" applyAlignment="1" applyBorder="1" applyFont="1" applyNumberFormat="1">
      <alignment vertical="bottom"/>
    </xf>
    <xf borderId="32" fillId="4" fontId="2" numFmtId="0" xfId="0" applyAlignment="1" applyBorder="1" applyFont="1">
      <alignment vertical="bottom"/>
    </xf>
    <xf borderId="3" fillId="0" fontId="17" numFmtId="165" xfId="0" applyAlignment="1" applyBorder="1" applyFont="1" applyNumberFormat="1">
      <alignment horizontal="center" shrinkToFit="0" wrapText="1"/>
    </xf>
    <xf borderId="36" fillId="2" fontId="1" numFmtId="0" xfId="0" applyAlignment="1" applyBorder="1" applyFont="1">
      <alignment shrinkToFit="0" vertical="bottom" wrapText="0"/>
    </xf>
    <xf borderId="32" fillId="9" fontId="17" numFmtId="0" xfId="0" applyAlignment="1" applyBorder="1" applyFont="1">
      <alignment vertical="bottom"/>
    </xf>
    <xf borderId="32" fillId="4" fontId="17" numFmtId="0" xfId="0" applyAlignment="1" applyBorder="1" applyFont="1">
      <alignment vertical="bottom"/>
    </xf>
    <xf borderId="15" fillId="6" fontId="17" numFmtId="0" xfId="0" applyAlignment="1" applyBorder="1" applyFont="1">
      <alignment horizontal="center" vertical="bottom"/>
    </xf>
    <xf borderId="37" fillId="0" fontId="4" numFmtId="0" xfId="0" applyBorder="1" applyFont="1"/>
    <xf borderId="3" fillId="0" fontId="1" numFmtId="0" xfId="0" applyBorder="1" applyFont="1"/>
    <xf borderId="14" fillId="9" fontId="1" numFmtId="3" xfId="0" applyAlignment="1" applyBorder="1" applyFont="1" applyNumberFormat="1">
      <alignment vertical="bottom"/>
    </xf>
    <xf borderId="14" fillId="0" fontId="1" numFmtId="3" xfId="0" applyAlignment="1" applyBorder="1" applyFont="1" applyNumberFormat="1">
      <alignment horizontal="center" vertical="bottom"/>
    </xf>
    <xf borderId="15" fillId="0" fontId="2" numFmtId="3" xfId="0" applyAlignment="1" applyBorder="1" applyFont="1" applyNumberFormat="1">
      <alignment horizontal="center" vertical="bottom"/>
    </xf>
    <xf borderId="15" fillId="0" fontId="1" numFmtId="3" xfId="0" applyAlignment="1" applyBorder="1" applyFont="1" applyNumberFormat="1">
      <alignment horizontal="right" vertical="bottom"/>
    </xf>
    <xf borderId="14" fillId="11" fontId="17" numFmtId="0" xfId="0" applyAlignment="1" applyBorder="1" applyFill="1" applyFont="1">
      <alignment horizontal="center" vertical="bottom"/>
    </xf>
    <xf borderId="32" fillId="9" fontId="2" numFmtId="0" xfId="0" applyAlignment="1" applyBorder="1" applyFont="1">
      <alignment vertical="bottom"/>
    </xf>
    <xf borderId="14" fillId="6" fontId="17" numFmtId="0" xfId="0" applyAlignment="1" applyBorder="1" applyFont="1">
      <alignment horizontal="center" vertical="bottom"/>
    </xf>
    <xf borderId="14" fillId="9" fontId="17" numFmtId="0" xfId="0" applyAlignment="1" applyBorder="1" applyFont="1">
      <alignment horizontal="center" vertical="bottom"/>
    </xf>
    <xf borderId="15" fillId="0" fontId="17" numFmtId="0" xfId="0" applyAlignment="1" applyBorder="1" applyFont="1">
      <alignment vertical="bottom"/>
    </xf>
    <xf borderId="14" fillId="12" fontId="17" numFmtId="165" xfId="0" applyAlignment="1" applyBorder="1" applyFill="1" applyFont="1" applyNumberFormat="1">
      <alignment horizontal="center" vertical="bottom"/>
    </xf>
    <xf borderId="14" fillId="4" fontId="17" numFmtId="165" xfId="0" applyAlignment="1" applyBorder="1" applyFont="1" applyNumberFormat="1">
      <alignment horizontal="center" vertical="bottom"/>
    </xf>
    <xf borderId="32" fillId="6" fontId="2" numFmtId="0" xfId="0" applyAlignment="1" applyBorder="1" applyFont="1">
      <alignment vertical="bottom"/>
    </xf>
    <xf borderId="14" fillId="6" fontId="1" numFmtId="0" xfId="0" applyAlignment="1" applyBorder="1" applyFont="1">
      <alignment vertical="bottom"/>
    </xf>
    <xf borderId="14" fillId="6" fontId="17" numFmtId="165" xfId="0" applyAlignment="1" applyBorder="1" applyFont="1" applyNumberFormat="1">
      <alignment horizontal="right" vertical="bottom"/>
    </xf>
    <xf borderId="38" fillId="6" fontId="17" numFmtId="165" xfId="0" applyAlignment="1" applyBorder="1" applyFont="1" applyNumberFormat="1">
      <alignment horizontal="center" shrinkToFit="0" wrapText="1"/>
    </xf>
    <xf borderId="38" fillId="6" fontId="17" numFmtId="0" xfId="0" applyAlignment="1" applyBorder="1" applyFont="1">
      <alignment horizontal="center" shrinkToFit="0" wrapText="1"/>
    </xf>
    <xf borderId="14" fillId="6" fontId="1" numFmtId="3" xfId="0" applyAlignment="1" applyBorder="1" applyFont="1" applyNumberFormat="1">
      <alignment vertical="bottom"/>
    </xf>
    <xf borderId="32" fillId="6" fontId="1" numFmtId="3" xfId="0" applyAlignment="1" applyBorder="1" applyFont="1" applyNumberFormat="1">
      <alignment vertical="bottom"/>
    </xf>
    <xf borderId="14" fillId="10" fontId="1" numFmtId="165" xfId="0" applyAlignment="1" applyBorder="1" applyFont="1" applyNumberFormat="1">
      <alignment vertical="bottom"/>
    </xf>
    <xf borderId="14" fillId="5" fontId="1" numFmtId="165" xfId="0" applyAlignment="1" applyBorder="1" applyFont="1" applyNumberFormat="1">
      <alignment vertical="bottom"/>
    </xf>
    <xf borderId="14" fillId="4" fontId="1" numFmtId="165" xfId="0" applyAlignment="1" applyBorder="1" applyFont="1" applyNumberFormat="1">
      <alignment vertical="bottom"/>
    </xf>
    <xf borderId="1" fillId="4" fontId="17" numFmtId="0" xfId="0" applyAlignment="1" applyBorder="1" applyFont="1">
      <alignment vertical="bottom"/>
    </xf>
    <xf borderId="15" fillId="13" fontId="17" numFmtId="0" xfId="0" applyAlignment="1" applyBorder="1" applyFill="1" applyFont="1">
      <alignment horizontal="center" vertical="bottom"/>
    </xf>
    <xf borderId="1" fillId="9" fontId="17" numFmtId="0" xfId="0" applyAlignment="1" applyBorder="1" applyFont="1">
      <alignment vertical="bottom"/>
    </xf>
    <xf borderId="14" fillId="0" fontId="18" numFmtId="49" xfId="0" applyAlignment="1" applyBorder="1" applyFont="1" applyNumberFormat="1">
      <alignment shrinkToFit="0" vertical="bottom" wrapText="1"/>
    </xf>
    <xf borderId="14" fillId="9" fontId="2" numFmtId="0" xfId="0" applyAlignment="1" applyBorder="1" applyFont="1">
      <alignment vertical="bottom"/>
    </xf>
    <xf borderId="14" fillId="9" fontId="17" numFmtId="0" xfId="0" applyAlignment="1" applyBorder="1" applyFont="1">
      <alignment vertical="bottom"/>
    </xf>
    <xf borderId="15" fillId="0" fontId="1" numFmtId="3" xfId="0" applyAlignment="1" applyBorder="1" applyFont="1" applyNumberFormat="1">
      <alignment horizontal="center" vertical="bottom"/>
    </xf>
    <xf borderId="1" fillId="5" fontId="17" numFmtId="0" xfId="0" applyAlignment="1" applyBorder="1" applyFont="1">
      <alignment horizontal="center" vertical="bottom"/>
    </xf>
    <xf borderId="1" fillId="4" fontId="1" numFmtId="0" xfId="0" applyAlignment="1" applyBorder="1" applyFont="1">
      <alignment vertical="bottom"/>
    </xf>
    <xf borderId="0" fillId="0" fontId="17" numFmtId="0" xfId="0" applyAlignment="1" applyFont="1">
      <alignment horizontal="center" vertical="bottom"/>
    </xf>
    <xf borderId="1" fillId="5" fontId="1" numFmtId="0" xfId="0" applyAlignment="1" applyBorder="1" applyFont="1">
      <alignment vertical="bottom"/>
    </xf>
    <xf borderId="14" fillId="0" fontId="17" numFmtId="0" xfId="0" applyAlignment="1" applyBorder="1" applyFont="1">
      <alignment vertical="bottom"/>
    </xf>
    <xf borderId="39" fillId="4" fontId="1" numFmtId="0" xfId="0" applyAlignment="1" applyBorder="1" applyFont="1">
      <alignment vertical="bottom"/>
    </xf>
    <xf borderId="37" fillId="0" fontId="1" numFmtId="0" xfId="0" applyAlignment="1" applyBorder="1" applyFont="1">
      <alignment horizontal="right" vertical="bottom"/>
    </xf>
    <xf borderId="14" fillId="6" fontId="18" numFmtId="49" xfId="0" applyAlignment="1" applyBorder="1" applyFont="1" applyNumberFormat="1">
      <alignment shrinkToFit="0" vertical="bottom" wrapText="1"/>
    </xf>
    <xf borderId="15" fillId="4" fontId="17" numFmtId="0" xfId="0" applyAlignment="1" applyBorder="1" applyFont="1">
      <alignment horizontal="center" vertical="bottom"/>
    </xf>
    <xf borderId="14" fillId="0" fontId="19" numFmtId="49" xfId="0" applyAlignment="1" applyBorder="1" applyFont="1" applyNumberFormat="1">
      <alignment shrinkToFit="0" vertical="bottom" wrapText="1"/>
    </xf>
    <xf borderId="40" fillId="0" fontId="17" numFmtId="0" xfId="0" applyAlignment="1" applyBorder="1" applyFont="1">
      <alignment horizontal="center" vertical="bottom"/>
    </xf>
    <xf borderId="14" fillId="0" fontId="2" numFmtId="0" xfId="0" applyAlignment="1" applyBorder="1" applyFont="1">
      <alignment vertical="bottom"/>
    </xf>
    <xf borderId="14" fillId="6" fontId="2" numFmtId="0" xfId="0" applyAlignment="1" applyBorder="1" applyFont="1">
      <alignment vertical="bottom"/>
    </xf>
    <xf borderId="40" fillId="0" fontId="1" numFmtId="0" xfId="0" applyAlignment="1" applyBorder="1" applyFont="1">
      <alignment vertical="bottom"/>
    </xf>
    <xf borderId="3" fillId="0" fontId="1" numFmtId="165" xfId="0" applyBorder="1" applyFont="1" applyNumberFormat="1"/>
    <xf borderId="24" fillId="0" fontId="1" numFmtId="3" xfId="0" applyAlignment="1" applyBorder="1" applyFont="1" applyNumberFormat="1">
      <alignment vertical="bottom"/>
    </xf>
    <xf borderId="14" fillId="0" fontId="1" numFmtId="1" xfId="0" applyAlignment="1" applyBorder="1" applyFont="1" applyNumberFormat="1">
      <alignment vertical="bottom"/>
    </xf>
    <xf borderId="14" fillId="0" fontId="17" numFmtId="1" xfId="0" applyAlignment="1" applyBorder="1" applyFont="1" applyNumberFormat="1">
      <alignment horizontal="center" vertical="bottom"/>
    </xf>
    <xf borderId="14" fillId="5" fontId="1" numFmtId="1" xfId="0" applyAlignment="1" applyBorder="1" applyFont="1" applyNumberFormat="1">
      <alignment vertical="bottom"/>
    </xf>
    <xf borderId="14" fillId="4" fontId="1" numFmtId="1" xfId="0" applyAlignment="1" applyBorder="1" applyFont="1" applyNumberFormat="1">
      <alignment vertical="bottom"/>
    </xf>
    <xf borderId="14" fillId="0" fontId="17" numFmtId="165" xfId="0" applyAlignment="1" applyBorder="1" applyFont="1" applyNumberFormat="1">
      <alignment horizontal="center" shrinkToFit="0" wrapText="1"/>
    </xf>
    <xf borderId="3" fillId="0" fontId="1" numFmtId="3" xfId="0" applyBorder="1" applyFont="1" applyNumberFormat="1"/>
    <xf borderId="15" fillId="0" fontId="1" numFmtId="0" xfId="0" applyAlignment="1" applyBorder="1" applyFont="1">
      <alignment vertical="bottom"/>
    </xf>
    <xf borderId="14" fillId="14" fontId="17" numFmtId="0" xfId="0" applyAlignment="1" applyBorder="1" applyFill="1" applyFont="1">
      <alignment vertical="bottom"/>
    </xf>
    <xf borderId="14" fillId="14" fontId="17" numFmtId="1" xfId="0" applyAlignment="1" applyBorder="1" applyFont="1" applyNumberFormat="1">
      <alignment horizontal="center" vertical="bottom"/>
    </xf>
    <xf borderId="14" fillId="14" fontId="1" numFmtId="1" xfId="0" applyAlignment="1" applyBorder="1" applyFont="1" applyNumberFormat="1">
      <alignment vertical="bottom"/>
    </xf>
    <xf borderId="14" fillId="14" fontId="17" numFmtId="165" xfId="0" applyAlignment="1" applyBorder="1" applyFont="1" applyNumberFormat="1">
      <alignment horizontal="right" vertical="bottom"/>
    </xf>
    <xf borderId="14" fillId="14" fontId="1" numFmtId="3" xfId="0" applyBorder="1" applyFont="1" applyNumberFormat="1"/>
    <xf borderId="14" fillId="14" fontId="7" numFmtId="3" xfId="0" applyAlignment="1" applyBorder="1" applyFont="1" applyNumberFormat="1">
      <alignment horizontal="right" vertical="bottom"/>
    </xf>
    <xf borderId="32" fillId="14" fontId="7" numFmtId="3" xfId="0" applyAlignment="1" applyBorder="1" applyFont="1" applyNumberFormat="1">
      <alignment horizontal="right" vertical="bottom"/>
    </xf>
    <xf borderId="14" fillId="14" fontId="2" numFmtId="3" xfId="0" applyAlignment="1" applyBorder="1" applyFont="1" applyNumberFormat="1">
      <alignment horizontal="center" vertical="bottom"/>
    </xf>
    <xf borderId="32" fillId="14" fontId="1" numFmtId="3" xfId="0" applyAlignment="1" applyBorder="1" applyFont="1" applyNumberFormat="1">
      <alignment horizontal="right" vertical="bottom"/>
    </xf>
    <xf borderId="32" fillId="14" fontId="2" numFmtId="3" xfId="0" applyAlignment="1" applyBorder="1" applyFont="1" applyNumberFormat="1">
      <alignment horizontal="right" vertical="bottom"/>
    </xf>
    <xf borderId="14" fillId="14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1" numFmtId="3" xfId="0" applyFont="1" applyNumberFormat="1"/>
    <xf borderId="14" fillId="0" fontId="7" numFmtId="3" xfId="0" applyAlignment="1" applyBorder="1" applyFont="1" applyNumberFormat="1">
      <alignment horizontal="right" vertical="bottom"/>
    </xf>
    <xf borderId="0" fillId="0" fontId="1" numFmtId="3" xfId="0" applyAlignment="1" applyFont="1" applyNumberFormat="1">
      <alignment vertical="bottom"/>
    </xf>
    <xf borderId="1" fillId="9" fontId="1" numFmtId="3" xfId="0" applyAlignment="1" applyBorder="1" applyFont="1" applyNumberFormat="1">
      <alignment vertical="bottom"/>
    </xf>
    <xf borderId="41" fillId="0" fontId="1" numFmtId="0" xfId="0" applyAlignment="1" applyBorder="1" applyFont="1">
      <alignment vertical="bottom"/>
    </xf>
    <xf borderId="14" fillId="0" fontId="17" numFmtId="3" xfId="0" applyAlignment="1" applyBorder="1" applyFont="1" applyNumberFormat="1">
      <alignment vertical="bottom"/>
    </xf>
    <xf borderId="0" fillId="0" fontId="1" numFmtId="0" xfId="0" applyFont="1"/>
    <xf borderId="1" fillId="9" fontId="1" numFmtId="1" xfId="0" applyAlignment="1" applyBorder="1" applyFont="1" applyNumberFormat="1">
      <alignment vertical="bottom"/>
    </xf>
    <xf borderId="14" fillId="0" fontId="17" numFmtId="3" xfId="0" applyAlignment="1" applyBorder="1" applyFont="1" applyNumberFormat="1">
      <alignment horizontal="center"/>
    </xf>
    <xf borderId="42" fillId="0" fontId="17" numFmtId="0" xfId="0" applyAlignment="1" applyBorder="1" applyFont="1">
      <alignment horizontal="center"/>
    </xf>
    <xf borderId="15" fillId="0" fontId="9" numFmtId="3" xfId="0" applyAlignment="1" applyBorder="1" applyFont="1" applyNumberFormat="1">
      <alignment horizontal="center"/>
    </xf>
    <xf borderId="14" fillId="0" fontId="8" numFmtId="3" xfId="0" applyAlignment="1" applyBorder="1" applyFont="1" applyNumberFormat="1">
      <alignment horizontal="center" vertical="bottom"/>
    </xf>
    <xf borderId="0" fillId="0" fontId="17" numFmtId="0" xfId="0" applyAlignment="1" applyFont="1">
      <alignment horizontal="right" vertical="bottom"/>
    </xf>
    <xf borderId="14" fillId="0" fontId="12" numFmtId="0" xfId="0" applyAlignment="1" applyBorder="1" applyFont="1">
      <alignment horizontal="center"/>
    </xf>
    <xf borderId="14" fillId="0" fontId="13" numFmtId="3" xfId="0" applyAlignment="1" applyBorder="1" applyFont="1" applyNumberFormat="1">
      <alignment horizontal="right" vertical="bottom"/>
    </xf>
    <xf borderId="14" fillId="0" fontId="12" numFmtId="3" xfId="0" applyAlignment="1" applyBorder="1" applyFont="1" applyNumberFormat="1">
      <alignment horizontal="right" vertical="bottom"/>
    </xf>
    <xf borderId="1" fillId="9" fontId="1" numFmtId="3" xfId="0" applyAlignment="1" applyBorder="1" applyFont="1" applyNumberFormat="1">
      <alignment horizontal="right" vertical="bottom"/>
    </xf>
    <xf borderId="14" fillId="0" fontId="15" numFmtId="0" xfId="0" applyAlignment="1" applyBorder="1" applyFont="1">
      <alignment horizontal="center"/>
    </xf>
    <xf borderId="43" fillId="9" fontId="1" numFmtId="0" xfId="0" applyAlignment="1" applyBorder="1" applyFont="1">
      <alignment shrinkToFit="0" vertical="bottom" wrapText="0"/>
    </xf>
    <xf borderId="44" fillId="9" fontId="1" numFmtId="0" xfId="0" applyAlignment="1" applyBorder="1" applyFont="1">
      <alignment shrinkToFit="0" vertical="bottom" wrapText="0"/>
    </xf>
    <xf borderId="1" fillId="9" fontId="1" numFmtId="0" xfId="0" applyAlignment="1" applyBorder="1" applyFont="1">
      <alignment shrinkToFit="0" vertical="bottom" wrapText="0"/>
    </xf>
    <xf borderId="0" fillId="9" fontId="1" numFmtId="3" xfId="0" applyAlignment="1" applyFont="1" applyNumberFormat="1">
      <alignment shrinkToFit="0" vertical="bottom" wrapText="0"/>
    </xf>
    <xf borderId="43" fillId="9" fontId="5" numFmtId="0" xfId="0" applyAlignment="1" applyBorder="1" applyFont="1">
      <alignment horizontal="center" shrinkToFit="0" vertical="center" wrapText="1"/>
    </xf>
    <xf borderId="43" fillId="9" fontId="2" numFmtId="0" xfId="0" applyAlignment="1" applyBorder="1" applyFont="1">
      <alignment horizontal="center" shrinkToFit="0" vertical="bottom" wrapText="0"/>
    </xf>
    <xf borderId="18" fillId="6" fontId="5" numFmtId="0" xfId="0" applyAlignment="1" applyBorder="1" applyFont="1">
      <alignment horizontal="center" shrinkToFit="0" vertical="bottom" wrapText="0"/>
    </xf>
    <xf borderId="19" fillId="4" fontId="5" numFmtId="0" xfId="0" applyAlignment="1" applyBorder="1" applyFont="1">
      <alignment horizontal="center" shrinkToFit="0" vertical="bottom" wrapText="0"/>
    </xf>
    <xf borderId="19" fillId="9" fontId="5" numFmtId="0" xfId="0" applyAlignment="1" applyBorder="1" applyFont="1">
      <alignment horizontal="center" shrinkToFit="0" vertical="bottom" wrapText="0"/>
    </xf>
    <xf borderId="19" fillId="15" fontId="5" numFmtId="0" xfId="0" applyAlignment="1" applyBorder="1" applyFill="1" applyFont="1">
      <alignment horizontal="center" shrinkToFit="0" vertical="bottom" wrapText="0"/>
    </xf>
    <xf borderId="45" fillId="16" fontId="5" numFmtId="0" xfId="0" applyAlignment="1" applyBorder="1" applyFill="1" applyFont="1">
      <alignment horizontal="center" shrinkToFit="0" vertical="bottom" wrapText="0"/>
    </xf>
    <xf borderId="46" fillId="0" fontId="4" numFmtId="0" xfId="0" applyBorder="1" applyFont="1"/>
    <xf borderId="19" fillId="6" fontId="5" numFmtId="0" xfId="0" applyAlignment="1" applyBorder="1" applyFont="1">
      <alignment horizontal="center" shrinkToFit="0" vertical="bottom" wrapText="0"/>
    </xf>
    <xf borderId="43" fillId="9" fontId="5" numFmtId="0" xfId="0" applyAlignment="1" applyBorder="1" applyFont="1">
      <alignment horizontal="center" shrinkToFit="0" vertical="bottom" wrapText="0"/>
    </xf>
    <xf borderId="14" fillId="6" fontId="2" numFmtId="0" xfId="0" applyAlignment="1" applyBorder="1" applyFont="1">
      <alignment shrinkToFit="0" vertical="bottom" wrapText="0"/>
    </xf>
    <xf borderId="14" fillId="4" fontId="2" numFmtId="0" xfId="0" applyAlignment="1" applyBorder="1" applyFont="1">
      <alignment shrinkToFit="0" vertical="bottom" wrapText="0"/>
    </xf>
    <xf borderId="14" fillId="9" fontId="2" numFmtId="0" xfId="0" applyAlignment="1" applyBorder="1" applyFont="1">
      <alignment shrinkToFit="0" vertical="bottom" wrapText="0"/>
    </xf>
    <xf borderId="14" fillId="15" fontId="2" numFmtId="0" xfId="0" applyAlignment="1" applyBorder="1" applyFont="1">
      <alignment shrinkToFit="0" vertical="bottom" wrapText="0"/>
    </xf>
    <xf borderId="15" fillId="16" fontId="2" numFmtId="0" xfId="0" applyAlignment="1" applyBorder="1" applyFont="1">
      <alignment shrinkToFit="0" vertical="bottom" wrapText="0"/>
    </xf>
    <xf borderId="14" fillId="14" fontId="1" numFmtId="0" xfId="0" applyAlignment="1" applyBorder="1" applyFont="1">
      <alignment shrinkToFit="0" vertical="bottom" wrapText="0"/>
    </xf>
    <xf borderId="29" fillId="2" fontId="1" numFmtId="0" xfId="0" applyAlignment="1" applyBorder="1" applyFont="1">
      <alignment shrinkToFit="0" vertical="bottom" wrapText="0"/>
    </xf>
    <xf borderId="14" fillId="13" fontId="1" numFmtId="0" xfId="0" applyAlignment="1" applyBorder="1" applyFont="1">
      <alignment shrinkToFit="0" vertical="bottom" wrapText="0"/>
    </xf>
    <xf borderId="14" fillId="9" fontId="20" numFmtId="0" xfId="0" applyBorder="1" applyFont="1"/>
    <xf borderId="14" fillId="9" fontId="1" numFmtId="0" xfId="0" applyAlignment="1" applyBorder="1" applyFont="1">
      <alignment shrinkToFit="0" vertical="bottom" wrapText="0"/>
    </xf>
    <xf borderId="14" fillId="0" fontId="20" numFmtId="0" xfId="0" applyBorder="1" applyFont="1"/>
    <xf borderId="14" fillId="15" fontId="1" numFmtId="0" xfId="0" applyAlignment="1" applyBorder="1" applyFont="1">
      <alignment shrinkToFit="0" vertical="bottom" wrapText="0"/>
    </xf>
    <xf borderId="15" fillId="16" fontId="1" numFmtId="0" xfId="0" applyAlignment="1" applyBorder="1" applyFont="1">
      <alignment shrinkToFit="0" vertical="bottom" wrapText="0"/>
    </xf>
    <xf borderId="44" fillId="2" fontId="1" numFmtId="0" xfId="0" applyAlignment="1" applyBorder="1" applyFont="1">
      <alignment shrinkToFit="0" vertical="bottom" wrapText="0"/>
    </xf>
    <xf borderId="43" fillId="2" fontId="1" numFmtId="0" xfId="0" applyAlignment="1" applyBorder="1" applyFont="1">
      <alignment shrinkToFit="0" vertical="bottom" wrapText="0"/>
    </xf>
    <xf borderId="47" fillId="2" fontId="1" numFmtId="0" xfId="0" applyAlignment="1" applyBorder="1" applyFont="1">
      <alignment shrinkToFit="0" vertical="bottom" wrapText="0"/>
    </xf>
    <xf borderId="48" fillId="2" fontId="21" numFmtId="0" xfId="0" applyAlignment="1" applyBorder="1" applyFont="1">
      <alignment shrinkToFit="0" vertical="bottom" wrapText="0"/>
    </xf>
    <xf borderId="49" fillId="0" fontId="4" numFmtId="0" xfId="0" applyBorder="1" applyFont="1"/>
    <xf borderId="50" fillId="0" fontId="4" numFmtId="0" xfId="0" applyBorder="1" applyFont="1"/>
    <xf borderId="11" fillId="6" fontId="5" numFmtId="0" xfId="0" applyAlignment="1" applyBorder="1" applyFont="1">
      <alignment horizontal="center" shrinkToFit="0" vertical="bottom" wrapText="0"/>
    </xf>
    <xf borderId="11" fillId="9" fontId="5" numFmtId="0" xfId="0" applyAlignment="1" applyBorder="1" applyFont="1">
      <alignment horizontal="center" shrinkToFit="0" vertical="bottom" wrapText="0"/>
    </xf>
    <xf borderId="12" fillId="9" fontId="5" numFmtId="0" xfId="0" applyAlignment="1" applyBorder="1" applyFont="1">
      <alignment horizontal="center" shrinkToFit="0" vertical="bottom" wrapText="0"/>
    </xf>
    <xf borderId="12" fillId="15" fontId="5" numFmtId="0" xfId="0" applyAlignment="1" applyBorder="1" applyFont="1">
      <alignment horizontal="center" shrinkToFit="0" vertical="bottom" wrapText="1"/>
    </xf>
    <xf borderId="33" fillId="16" fontId="5" numFmtId="0" xfId="0" applyAlignment="1" applyBorder="1" applyFont="1">
      <alignment horizontal="center" shrinkToFit="0" vertical="bottom" wrapText="1"/>
    </xf>
    <xf borderId="26" fillId="0" fontId="4" numFmtId="0" xfId="0" applyBorder="1" applyFont="1"/>
    <xf borderId="51" fillId="0" fontId="4" numFmtId="0" xfId="0" applyBorder="1" applyFont="1"/>
    <xf borderId="48" fillId="2" fontId="1" numFmtId="0" xfId="0" applyAlignment="1" applyBorder="1" applyFont="1">
      <alignment shrinkToFit="0" vertical="bottom" wrapText="0"/>
    </xf>
    <xf borderId="52" fillId="6" fontId="5" numFmtId="0" xfId="0" applyAlignment="1" applyBorder="1" applyFont="1">
      <alignment horizontal="center" shrinkToFit="0" vertical="bottom" wrapText="0"/>
    </xf>
    <xf borderId="14" fillId="15" fontId="5" numFmtId="0" xfId="0" applyAlignment="1" applyBorder="1" applyFont="1">
      <alignment horizontal="center" shrinkToFit="0" vertical="bottom" wrapText="0"/>
    </xf>
    <xf borderId="15" fillId="2" fontId="1" numFmtId="0" xfId="0" applyAlignment="1" applyBorder="1" applyFont="1">
      <alignment shrinkToFit="0" vertical="bottom" wrapText="0"/>
    </xf>
    <xf borderId="36" fillId="2" fontId="1" numFmtId="0" xfId="0" applyAlignment="1" applyBorder="1" applyFont="1">
      <alignment horizontal="center" shrinkToFit="0" vertical="bottom" wrapText="0"/>
    </xf>
    <xf borderId="36" fillId="2" fontId="2" numFmtId="0" xfId="0" applyAlignment="1" applyBorder="1" applyFont="1">
      <alignment horizontal="center" shrinkToFit="0" vertical="bottom" wrapText="0"/>
    </xf>
    <xf borderId="36" fillId="2" fontId="1" numFmtId="0" xfId="0" applyAlignment="1" applyBorder="1" applyFont="1">
      <alignment horizontal="center" shrinkToFit="0" vertical="center" wrapText="0"/>
    </xf>
    <xf borderId="53" fillId="0" fontId="1" numFmtId="0" xfId="0" applyAlignment="1" applyBorder="1" applyFont="1">
      <alignment shrinkToFit="0" vertical="bottom" wrapText="0"/>
    </xf>
    <xf borderId="54" fillId="0" fontId="4" numFmtId="0" xfId="0" applyBorder="1" applyFont="1"/>
    <xf borderId="55" fillId="0" fontId="4" numFmtId="0" xfId="0" applyBorder="1" applyFont="1"/>
    <xf borderId="14" fillId="2" fontId="1" numFmtId="0" xfId="0" applyAlignment="1" applyBorder="1" applyFont="1">
      <alignment horizontal="center" shrinkToFit="0" vertical="bottom" wrapText="0"/>
    </xf>
    <xf borderId="56" fillId="0" fontId="4" numFmtId="0" xfId="0" applyBorder="1" applyFont="1"/>
    <xf borderId="40" fillId="0" fontId="4" numFmtId="0" xfId="0" applyBorder="1" applyFont="1"/>
    <xf borderId="42" fillId="0" fontId="4" numFmtId="0" xfId="0" applyBorder="1" applyFont="1"/>
    <xf borderId="14" fillId="2" fontId="22" numFmtId="3" xfId="0" applyAlignment="1" applyBorder="1" applyFont="1" applyNumberFormat="1">
      <alignment shrinkToFit="0" vertical="bottom" wrapText="0"/>
    </xf>
    <xf borderId="14" fillId="9" fontId="5" numFmtId="0" xfId="0" applyAlignment="1" applyBorder="1" applyFont="1">
      <alignment horizontal="center" shrinkToFit="0" vertical="bottom" wrapText="0"/>
    </xf>
    <xf borderId="14" fillId="0" fontId="1" numFmtId="0" xfId="0" applyAlignment="1" applyBorder="1" applyFont="1">
      <alignment shrinkToFit="0" vertical="bottom" wrapText="1"/>
    </xf>
    <xf borderId="14" fillId="17" fontId="5" numFmtId="0" xfId="0" applyAlignment="1" applyBorder="1" applyFill="1" applyFont="1">
      <alignment horizontal="center" shrinkToFit="0" vertical="bottom" wrapText="0"/>
    </xf>
    <xf borderId="14" fillId="0" fontId="5" numFmtId="3" xfId="0" applyAlignment="1" applyBorder="1" applyFont="1" applyNumberFormat="1">
      <alignment shrinkToFit="0" vertical="center" wrapText="0"/>
    </xf>
    <xf borderId="14" fillId="0" fontId="5" numFmtId="3" xfId="0" applyAlignment="1" applyBorder="1" applyFont="1" applyNumberFormat="1">
      <alignment shrinkToFit="0" vertical="bottom" wrapText="0"/>
    </xf>
    <xf borderId="14" fillId="0" fontId="1" numFmtId="0" xfId="0" applyAlignment="1" applyBorder="1" applyFont="1">
      <alignment horizontal="left" shrinkToFit="0" vertical="bottom" wrapText="0"/>
    </xf>
    <xf borderId="14" fillId="0" fontId="23" numFmtId="49" xfId="0" applyAlignment="1" applyBorder="1" applyFont="1" applyNumberFormat="1">
      <alignment horizontal="center" vertical="bottom"/>
    </xf>
    <xf borderId="14" fillId="0" fontId="23" numFmtId="0" xfId="0" applyAlignment="1" applyBorder="1" applyFont="1">
      <alignment horizontal="center" vertical="bottom"/>
    </xf>
    <xf borderId="14" fillId="9" fontId="24" numFmtId="0" xfId="0" applyBorder="1" applyFont="1"/>
    <xf borderId="14" fillId="9" fontId="5" numFmtId="0" xfId="0" applyAlignment="1" applyBorder="1" applyFont="1">
      <alignment horizontal="left" shrinkToFit="0" vertical="bottom" wrapText="0"/>
    </xf>
    <xf borderId="14" fillId="2" fontId="1" numFmtId="0" xfId="0" applyAlignment="1" applyBorder="1" applyFont="1">
      <alignment horizontal="left" shrinkToFit="0" vertical="bottom" wrapText="0"/>
    </xf>
    <xf borderId="14" fillId="0" fontId="24" numFmtId="0" xfId="0" applyBorder="1" applyFont="1"/>
    <xf borderId="14" fillId="13" fontId="5" numFmtId="0" xfId="0" applyAlignment="1" applyBorder="1" applyFont="1">
      <alignment horizontal="center" shrinkToFit="0" vertical="bottom" wrapText="0"/>
    </xf>
    <xf borderId="0" fillId="13" fontId="1" numFmtId="0" xfId="0" applyAlignment="1" applyFont="1">
      <alignment shrinkToFit="0" vertical="bottom" wrapText="0"/>
    </xf>
    <xf borderId="14" fillId="0" fontId="23" numFmtId="49" xfId="0" applyAlignment="1" applyBorder="1" applyFont="1" applyNumberFormat="1">
      <alignment vertical="bottom"/>
    </xf>
    <xf borderId="14" fillId="0" fontId="23" numFmtId="0" xfId="0" applyAlignment="1" applyBorder="1" applyFont="1">
      <alignment horizontal="center"/>
    </xf>
    <xf borderId="14" fillId="4" fontId="24" numFmtId="0" xfId="0" applyBorder="1" applyFont="1"/>
    <xf borderId="15" fillId="14" fontId="5" numFmtId="0" xfId="0" applyAlignment="1" applyBorder="1" applyFont="1">
      <alignment horizontal="center" shrinkToFit="0" vertical="bottom" wrapText="0"/>
    </xf>
    <xf borderId="14" fillId="0" fontId="23" numFmtId="49" xfId="0" applyAlignment="1" applyBorder="1" applyFont="1" applyNumberFormat="1">
      <alignment horizontal="center"/>
    </xf>
    <xf borderId="14" fillId="0" fontId="23" numFmtId="49" xfId="0" applyBorder="1" applyFont="1" applyNumberFormat="1"/>
    <xf borderId="14" fillId="4" fontId="5" numFmtId="0" xfId="0" applyAlignment="1" applyBorder="1" applyFont="1">
      <alignment horizontal="left" shrinkToFit="0" vertical="bottom" wrapText="0"/>
    </xf>
    <xf borderId="14" fillId="0" fontId="23" numFmtId="0" xfId="0" applyBorder="1" applyFont="1"/>
    <xf borderId="0" fillId="0" fontId="23" numFmtId="49" xfId="0" applyAlignment="1" applyFont="1" applyNumberFormat="1">
      <alignment horizontal="center" vertical="bottom"/>
    </xf>
    <xf borderId="0" fillId="0" fontId="23" numFmtId="49" xfId="0" applyAlignment="1" applyFont="1" applyNumberFormat="1">
      <alignment vertical="bottom"/>
    </xf>
    <xf borderId="0" fillId="0" fontId="23" numFmtId="0" xfId="0" applyAlignment="1" applyFont="1">
      <alignment horizontal="center"/>
    </xf>
    <xf borderId="0" fillId="0" fontId="23" numFmtId="0" xfId="0" applyFont="1"/>
    <xf borderId="15" fillId="6" fontId="5" numFmtId="0" xfId="0" applyAlignment="1" applyBorder="1" applyFont="1">
      <alignment horizontal="center" shrinkToFit="0" vertical="bottom" wrapText="0"/>
    </xf>
    <xf borderId="14" fillId="18" fontId="5" numFmtId="0" xfId="0" applyAlignment="1" applyBorder="1" applyFill="1" applyFont="1">
      <alignment horizontal="left" shrinkToFit="0" vertical="bottom" wrapText="0"/>
    </xf>
    <xf borderId="14" fillId="0" fontId="23" numFmtId="0" xfId="0" applyAlignment="1" applyBorder="1" applyFont="1">
      <alignment vertical="bottom"/>
    </xf>
    <xf borderId="0" fillId="0" fontId="23" numFmtId="0" xfId="0" applyAlignment="1" applyFont="1">
      <alignment horizontal="center" vertical="bottom"/>
    </xf>
    <xf borderId="0" fillId="0" fontId="23" numFmtId="0" xfId="0" applyAlignment="1" applyFont="1">
      <alignment vertical="bottom"/>
    </xf>
    <xf borderId="0" fillId="0" fontId="20" numFmtId="0" xfId="0" applyFont="1"/>
    <xf borderId="15" fillId="5" fontId="5" numFmtId="0" xfId="0" applyAlignment="1" applyBorder="1" applyFont="1">
      <alignment horizontal="center" shrinkToFit="0" vertical="bottom" wrapText="0"/>
    </xf>
    <xf borderId="14" fillId="2" fontId="2" numFmtId="0" xfId="0" applyAlignment="1" applyBorder="1" applyFont="1">
      <alignment horizontal="left" shrinkToFit="0" vertical="bottom" wrapText="0"/>
    </xf>
    <xf borderId="0" fillId="0" fontId="19" numFmtId="49" xfId="0" applyAlignment="1" applyFont="1" applyNumberFormat="1">
      <alignment shrinkToFit="0" vertical="bottom" wrapText="1"/>
    </xf>
    <xf borderId="14" fillId="14" fontId="5" numFmtId="0" xfId="0" applyAlignment="1" applyBorder="1" applyFont="1">
      <alignment horizontal="left" shrinkToFit="0" vertical="bottom" wrapText="0"/>
    </xf>
    <xf borderId="14" fillId="14" fontId="5" numFmtId="1" xfId="0" applyAlignment="1" applyBorder="1" applyFont="1" applyNumberFormat="1">
      <alignment horizontal="center" shrinkToFit="0" vertical="bottom" wrapText="0"/>
    </xf>
    <xf borderId="14" fillId="14" fontId="5" numFmtId="165" xfId="0" applyAlignment="1" applyBorder="1" applyFont="1" applyNumberFormat="1">
      <alignment shrinkToFit="0" vertical="bottom" wrapText="0"/>
    </xf>
    <xf borderId="14" fillId="14" fontId="5" numFmtId="3" xfId="0" applyAlignment="1" applyBorder="1" applyFont="1" applyNumberFormat="1">
      <alignment horizontal="center" shrinkToFit="0" vertical="center" wrapText="0"/>
    </xf>
    <xf borderId="14" fillId="14" fontId="7" numFmtId="3" xfId="0" applyAlignment="1" applyBorder="1" applyFont="1" applyNumberFormat="1">
      <alignment shrinkToFit="0" vertical="bottom" wrapText="0"/>
    </xf>
    <xf borderId="14" fillId="14" fontId="2" numFmtId="3" xfId="0" applyAlignment="1" applyBorder="1" applyFont="1" applyNumberFormat="1">
      <alignment horizontal="center" shrinkToFit="0" vertical="bottom" wrapText="0"/>
    </xf>
    <xf borderId="14" fillId="14" fontId="1" numFmtId="3" xfId="0" applyAlignment="1" applyBorder="1" applyFont="1" applyNumberFormat="1">
      <alignment shrinkToFit="0" vertical="bottom" wrapText="0"/>
    </xf>
    <xf borderId="14" fillId="14" fontId="2" numFmtId="3" xfId="0" applyAlignment="1" applyBorder="1" applyFont="1" applyNumberFormat="1">
      <alignment shrinkToFit="0" vertical="bottom" wrapText="0"/>
    </xf>
    <xf borderId="0" fillId="14" fontId="1" numFmtId="0" xfId="0" applyAlignment="1" applyFont="1">
      <alignment shrinkToFit="0" vertical="bottom" wrapText="0"/>
    </xf>
    <xf borderId="47" fillId="2" fontId="5" numFmtId="0" xfId="0" applyAlignment="1" applyBorder="1" applyFont="1">
      <alignment horizontal="center" shrinkToFit="0" vertical="bottom" wrapText="0"/>
    </xf>
    <xf borderId="14" fillId="0" fontId="5" numFmtId="0" xfId="0" applyAlignment="1" applyBorder="1" applyFont="1">
      <alignment shrinkToFit="0" vertical="bottom" wrapText="0"/>
    </xf>
    <xf borderId="41" fillId="0" fontId="5" numFmtId="0" xfId="0" applyAlignment="1" applyBorder="1" applyFont="1">
      <alignment shrinkToFit="0" vertical="bottom" wrapText="0"/>
    </xf>
    <xf borderId="42" fillId="0" fontId="5" numFmtId="0" xfId="0" applyAlignment="1" applyBorder="1" applyFont="1">
      <alignment horizontal="center" shrinkToFit="0" vertical="center" wrapText="0"/>
    </xf>
    <xf borderId="15" fillId="0" fontId="9" numFmtId="3" xfId="0" applyAlignment="1" applyBorder="1" applyFont="1" applyNumberFormat="1">
      <alignment horizontal="center" shrinkToFit="0" vertical="center" wrapText="0"/>
    </xf>
    <xf borderId="53" fillId="19" fontId="25" numFmtId="0" xfId="0" applyAlignment="1" applyBorder="1" applyFill="1" applyFont="1">
      <alignment shrinkToFit="0" vertical="bottom" wrapText="0"/>
    </xf>
    <xf borderId="14" fillId="0" fontId="26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shrinkToFit="0" vertical="bottom" wrapText="0"/>
    </xf>
    <xf borderId="14" fillId="10" fontId="27" numFmtId="0" xfId="0" applyAlignment="1" applyBorder="1" applyFont="1">
      <alignment vertical="bottom"/>
    </xf>
    <xf borderId="14" fillId="2" fontId="20" numFmtId="0" xfId="0" applyAlignment="1" applyBorder="1" applyFont="1">
      <alignment horizontal="center" shrinkToFit="0" wrapText="1"/>
    </xf>
    <xf borderId="14" fillId="0" fontId="2" numFmtId="3" xfId="0" applyAlignment="1" applyBorder="1" applyFont="1" applyNumberFormat="1">
      <alignment shrinkToFit="0" vertical="center" wrapText="0"/>
    </xf>
    <xf borderId="14" fillId="9" fontId="17" numFmtId="3" xfId="0" applyAlignment="1" applyBorder="1" applyFont="1" applyNumberFormat="1">
      <alignment horizontal="center" shrinkToFit="0" vertical="bottom" wrapText="1"/>
    </xf>
    <xf borderId="14" fillId="0" fontId="20" numFmtId="3" xfId="0" applyAlignment="1" applyBorder="1" applyFont="1" applyNumberFormat="1">
      <alignment horizontal="center" shrinkToFit="0" wrapText="1"/>
    </xf>
    <xf borderId="14" fillId="9" fontId="17" numFmtId="3" xfId="0" applyAlignment="1" applyBorder="1" applyFont="1" applyNumberFormat="1">
      <alignment horizontal="center" shrinkToFit="0" wrapText="1"/>
    </xf>
    <xf borderId="14" fillId="6" fontId="1" numFmtId="3" xfId="0" applyBorder="1" applyFont="1" applyNumberFormat="1"/>
    <xf borderId="14" fillId="4" fontId="5" numFmtId="0" xfId="0" applyAlignment="1" applyBorder="1" applyFont="1">
      <alignment horizontal="center" shrinkToFit="0" vertical="center" wrapText="1"/>
    </xf>
    <xf borderId="14" fillId="0" fontId="28" numFmtId="3" xfId="0" applyAlignment="1" applyBorder="1" applyFont="1" applyNumberFormat="1">
      <alignment horizontal="left" shrinkToFit="0" wrapText="1"/>
    </xf>
    <xf borderId="37" fillId="6" fontId="17" numFmtId="0" xfId="0" applyAlignment="1" applyBorder="1" applyFont="1">
      <alignment horizontal="center" vertical="bottom"/>
    </xf>
    <xf borderId="24" fillId="0" fontId="5" numFmtId="165" xfId="0" applyAlignment="1" applyBorder="1" applyFont="1" applyNumberFormat="1">
      <alignment shrinkToFit="0" vertical="bottom" wrapText="0"/>
    </xf>
    <xf borderId="0" fillId="0" fontId="28" numFmtId="0" xfId="0" applyAlignment="1" applyFont="1">
      <alignment horizontal="left" shrinkToFit="0" wrapText="1"/>
    </xf>
    <xf borderId="15" fillId="20" fontId="2" numFmtId="0" xfId="0" applyAlignment="1" applyBorder="1" applyFill="1" applyFont="1">
      <alignment horizontal="center" vertical="bottom"/>
    </xf>
    <xf borderId="14" fillId="20" fontId="2" numFmtId="0" xfId="0" applyAlignment="1" applyBorder="1" applyFont="1">
      <alignment horizontal="center" vertical="bottom"/>
    </xf>
    <xf borderId="15" fillId="5" fontId="17" numFmtId="0" xfId="0" applyAlignment="1" applyBorder="1" applyFont="1">
      <alignment horizontal="center" vertical="bottom"/>
    </xf>
    <xf borderId="14" fillId="6" fontId="24" numFmtId="0" xfId="0" applyBorder="1" applyFont="1"/>
    <xf borderId="0" fillId="9" fontId="5" numFmtId="0" xfId="0" applyAlignment="1" applyFont="1">
      <alignment horizontal="left" shrinkToFit="0" vertical="bottom" wrapText="0"/>
    </xf>
    <xf borderId="0" fillId="9" fontId="24" numFmtId="0" xfId="0" applyFont="1"/>
    <xf borderId="14" fillId="14" fontId="17" numFmtId="0" xfId="0" applyAlignment="1" applyBorder="1" applyFont="1">
      <alignment horizontal="center" vertical="bottom"/>
    </xf>
    <xf borderId="14" fillId="10" fontId="5" numFmtId="0" xfId="0" applyAlignment="1" applyBorder="1" applyFont="1">
      <alignment horizontal="center" shrinkToFit="0" vertical="bottom" wrapText="0"/>
    </xf>
    <xf borderId="14" fillId="10" fontId="5" numFmtId="0" xfId="0" applyAlignment="1" applyBorder="1" applyFont="1">
      <alignment horizontal="left" shrinkToFit="0" vertical="bottom" wrapText="0"/>
    </xf>
    <xf borderId="14" fillId="10" fontId="17" numFmtId="0" xfId="0" applyAlignment="1" applyBorder="1" applyFont="1">
      <alignment horizontal="center" vertical="bottom"/>
    </xf>
    <xf borderId="14" fillId="10" fontId="5" numFmtId="165" xfId="0" applyAlignment="1" applyBorder="1" applyFont="1" applyNumberFormat="1">
      <alignment shrinkToFit="0" vertical="bottom" wrapText="0"/>
    </xf>
    <xf borderId="14" fillId="10" fontId="20" numFmtId="0" xfId="0" applyAlignment="1" applyBorder="1" applyFont="1">
      <alignment horizontal="center" shrinkToFit="0" wrapText="1"/>
    </xf>
    <xf borderId="14" fillId="10" fontId="2" numFmtId="3" xfId="0" applyAlignment="1" applyBorder="1" applyFont="1" applyNumberFormat="1">
      <alignment shrinkToFit="0" vertical="center" wrapText="0"/>
    </xf>
    <xf borderId="14" fillId="10" fontId="20" numFmtId="3" xfId="0" applyAlignment="1" applyBorder="1" applyFont="1" applyNumberFormat="1">
      <alignment horizontal="center" shrinkToFit="0" wrapText="1"/>
    </xf>
    <xf borderId="14" fillId="10" fontId="5" numFmtId="3" xfId="0" applyAlignment="1" applyBorder="1" applyFont="1" applyNumberFormat="1">
      <alignment shrinkToFit="0" vertical="bottom" wrapText="0"/>
    </xf>
    <xf borderId="14" fillId="10" fontId="1" numFmtId="3" xfId="0" applyAlignment="1" applyBorder="1" applyFont="1" applyNumberFormat="1">
      <alignment horizontal="center" shrinkToFit="0" vertical="bottom" wrapText="0"/>
    </xf>
    <xf borderId="14" fillId="10" fontId="2" numFmtId="3" xfId="0" applyAlignment="1" applyBorder="1" applyFont="1" applyNumberFormat="1">
      <alignment horizontal="center" shrinkToFit="0" vertical="bottom" wrapText="0"/>
    </xf>
    <xf borderId="14" fillId="10" fontId="1" numFmtId="3" xfId="0" applyAlignment="1" applyBorder="1" applyFont="1" applyNumberFormat="1">
      <alignment shrinkToFit="0" vertical="bottom" wrapText="0"/>
    </xf>
    <xf borderId="14" fillId="10" fontId="1" numFmtId="0" xfId="0" applyAlignment="1" applyBorder="1" applyFont="1">
      <alignment horizontal="left" shrinkToFit="0" vertical="bottom" wrapText="0"/>
    </xf>
    <xf borderId="14" fillId="10" fontId="1" numFmtId="0" xfId="0" applyAlignment="1" applyBorder="1" applyFont="1">
      <alignment shrinkToFit="0" vertical="bottom" wrapText="0"/>
    </xf>
    <xf borderId="14" fillId="10" fontId="23" numFmtId="49" xfId="0" applyAlignment="1" applyBorder="1" applyFont="1" applyNumberFormat="1">
      <alignment horizontal="center" vertical="bottom"/>
    </xf>
    <xf borderId="14" fillId="10" fontId="23" numFmtId="0" xfId="0" applyAlignment="1" applyBorder="1" applyFont="1">
      <alignment horizontal="center" vertical="bottom"/>
    </xf>
    <xf borderId="0" fillId="10" fontId="1" numFmtId="0" xfId="0" applyAlignment="1" applyFont="1">
      <alignment shrinkToFit="0" vertical="bottom" wrapText="0"/>
    </xf>
    <xf borderId="14" fillId="0" fontId="29" numFmtId="0" xfId="0" applyAlignment="1" applyBorder="1" applyFont="1">
      <alignment horizontal="center" shrinkToFit="0" vertical="center" wrapText="1"/>
    </xf>
    <xf borderId="14" fillId="0" fontId="29" numFmtId="3" xfId="0" applyAlignment="1" applyBorder="1" applyFont="1" applyNumberFormat="1">
      <alignment shrinkToFit="0" vertical="center" wrapText="0"/>
    </xf>
    <xf borderId="41" fillId="0" fontId="7" numFmtId="3" xfId="0" applyAlignment="1" applyBorder="1" applyFont="1" applyNumberFormat="1">
      <alignment shrinkToFit="0" vertical="bottom" wrapText="0"/>
    </xf>
    <xf borderId="42" fillId="0" fontId="7" numFmtId="3" xfId="0" applyAlignment="1" applyBorder="1" applyFont="1" applyNumberFormat="1">
      <alignment shrinkToFit="0" vertical="bottom" wrapText="0"/>
    </xf>
    <xf borderId="53" fillId="20" fontId="25" numFmtId="0" xfId="0" applyAlignment="1" applyBorder="1" applyFont="1">
      <alignment shrinkToFit="0" vertical="bottom" wrapText="0"/>
    </xf>
    <xf borderId="17" fillId="0" fontId="9" numFmtId="0" xfId="0" applyAlignment="1" applyBorder="1" applyFont="1">
      <alignment horizontal="center" vertical="bottom"/>
    </xf>
    <xf borderId="24" fillId="9" fontId="30" numFmtId="0" xfId="0" applyAlignment="1" applyBorder="1" applyFont="1">
      <alignment horizontal="left"/>
    </xf>
    <xf borderId="14" fillId="4" fontId="27" numFmtId="0" xfId="0" applyAlignment="1" applyBorder="1" applyFont="1">
      <alignment vertical="bottom"/>
    </xf>
    <xf borderId="57" fillId="9" fontId="5" numFmtId="0" xfId="0" applyAlignment="1" applyBorder="1" applyFont="1">
      <alignment horizontal="center" shrinkToFit="0" vertical="bottom" wrapText="0"/>
    </xf>
    <xf borderId="57" fillId="9" fontId="5" numFmtId="0" xfId="0" applyAlignment="1" applyBorder="1" applyFont="1">
      <alignment horizontal="center" vertical="bottom"/>
    </xf>
    <xf borderId="57" fillId="5" fontId="5" numFmtId="0" xfId="0" applyAlignment="1" applyBorder="1" applyFont="1">
      <alignment horizontal="center" vertical="bottom"/>
    </xf>
    <xf borderId="57" fillId="0" fontId="5" numFmtId="0" xfId="0" applyAlignment="1" applyBorder="1" applyFont="1">
      <alignment horizontal="center" vertical="bottom"/>
    </xf>
    <xf borderId="58" fillId="0" fontId="5" numFmtId="0" xfId="0" applyAlignment="1" applyBorder="1" applyFont="1">
      <alignment horizontal="center" vertical="bottom"/>
    </xf>
    <xf borderId="56" fillId="0" fontId="5" numFmtId="0" xfId="0" applyAlignment="1" applyBorder="1" applyFont="1">
      <alignment horizontal="center" vertical="bottom"/>
    </xf>
    <xf borderId="17" fillId="0" fontId="5" numFmtId="3" xfId="0" applyAlignment="1" applyBorder="1" applyFont="1" applyNumberFormat="1">
      <alignment horizontal="center"/>
    </xf>
    <xf borderId="59" fillId="0" fontId="5" numFmtId="3" xfId="0" applyAlignment="1" applyBorder="1" applyFont="1" applyNumberFormat="1">
      <alignment horizontal="right"/>
    </xf>
    <xf borderId="40" fillId="9" fontId="5" numFmtId="3" xfId="0" applyAlignment="1" applyBorder="1" applyFont="1" applyNumberFormat="1">
      <alignment horizontal="center"/>
    </xf>
    <xf borderId="14" fillId="9" fontId="5" numFmtId="3" xfId="0" applyAlignment="1" applyBorder="1" applyFont="1" applyNumberFormat="1">
      <alignment horizontal="center"/>
    </xf>
    <xf borderId="16" fillId="0" fontId="5" numFmtId="3" xfId="0" applyAlignment="1" applyBorder="1" applyFont="1" applyNumberFormat="1">
      <alignment horizontal="right" vertical="bottom"/>
    </xf>
    <xf borderId="14" fillId="9" fontId="28" numFmtId="0" xfId="0" applyAlignment="1" applyBorder="1" applyFont="1">
      <alignment horizontal="left"/>
    </xf>
    <xf borderId="14" fillId="9" fontId="30" numFmtId="0" xfId="0" applyAlignment="1" applyBorder="1" applyFont="1">
      <alignment horizontal="left"/>
    </xf>
    <xf borderId="60" fillId="0" fontId="9" numFmtId="0" xfId="0" applyAlignment="1" applyBorder="1" applyFont="1">
      <alignment horizontal="center" vertical="bottom"/>
    </xf>
    <xf borderId="26" fillId="9" fontId="30" numFmtId="0" xfId="0" applyAlignment="1" applyBorder="1" applyFont="1">
      <alignment horizontal="left"/>
    </xf>
    <xf borderId="61" fillId="0" fontId="5" numFmtId="3" xfId="0" applyAlignment="1" applyBorder="1" applyFont="1" applyNumberFormat="1">
      <alignment horizontal="center"/>
    </xf>
    <xf borderId="14" fillId="0" fontId="31" numFmtId="49" xfId="0" applyAlignment="1" applyBorder="1" applyFont="1" applyNumberFormat="1">
      <alignment horizontal="center" vertical="bottom"/>
    </xf>
    <xf borderId="14" fillId="9" fontId="5" numFmtId="0" xfId="0" applyAlignment="1" applyBorder="1" applyFont="1">
      <alignment horizontal="center" vertical="bottom"/>
    </xf>
    <xf borderId="14" fillId="5" fontId="5" numFmtId="0" xfId="0" applyAlignment="1" applyBorder="1" applyFont="1">
      <alignment horizontal="center" vertical="bottom"/>
    </xf>
    <xf borderId="26" fillId="9" fontId="5" numFmtId="0" xfId="0" applyAlignment="1" applyBorder="1" applyFont="1">
      <alignment horizontal="left"/>
    </xf>
    <xf borderId="14" fillId="9" fontId="6" numFmtId="0" xfId="0" applyAlignment="1" applyBorder="1" applyFont="1">
      <alignment horizontal="left"/>
    </xf>
    <xf borderId="14" fillId="9" fontId="5" numFmtId="0" xfId="0" applyAlignment="1" applyBorder="1" applyFont="1">
      <alignment horizontal="left"/>
    </xf>
    <xf borderId="14" fillId="4" fontId="5" numFmtId="0" xfId="0" applyAlignment="1" applyBorder="1" applyFont="1">
      <alignment horizontal="center" vertical="bottom"/>
    </xf>
    <xf borderId="25" fillId="0" fontId="5" numFmtId="0" xfId="0" applyAlignment="1" applyBorder="1" applyFont="1">
      <alignment horizontal="center" vertical="bottom"/>
    </xf>
    <xf borderId="15" fillId="0" fontId="5" numFmtId="0" xfId="0" applyAlignment="1" applyBorder="1" applyFont="1">
      <alignment horizontal="center" vertical="bottom"/>
    </xf>
    <xf borderId="14" fillId="0" fontId="5" numFmtId="0" xfId="0" applyAlignment="1" applyBorder="1" applyFont="1">
      <alignment horizontal="center" vertical="bottom"/>
    </xf>
    <xf borderId="3" fillId="9" fontId="30" numFmtId="0" xfId="0" applyAlignment="1" applyBorder="1" applyFont="1">
      <alignment horizontal="left"/>
    </xf>
    <xf borderId="14" fillId="0" fontId="9" numFmtId="0" xfId="0" applyAlignment="1" applyBorder="1" applyFont="1">
      <alignment horizontal="center" vertical="bottom"/>
    </xf>
    <xf borderId="14" fillId="0" fontId="5" numFmtId="3" xfId="0" applyAlignment="1" applyBorder="1" applyFont="1" applyNumberFormat="1">
      <alignment horizontal="center"/>
    </xf>
    <xf borderId="14" fillId="0" fontId="5" numFmtId="3" xfId="0" applyAlignment="1" applyBorder="1" applyFont="1" applyNumberFormat="1">
      <alignment horizontal="right"/>
    </xf>
    <xf borderId="14" fillId="0" fontId="5" numFmtId="3" xfId="0" applyAlignment="1" applyBorder="1" applyFont="1" applyNumberFormat="1">
      <alignment horizontal="right" vertical="bottom"/>
    </xf>
    <xf borderId="0" fillId="9" fontId="29" numFmtId="0" xfId="0" applyAlignment="1" applyFont="1">
      <alignment horizontal="center"/>
    </xf>
    <xf borderId="0" fillId="9" fontId="5" numFmtId="0" xfId="0" applyAlignment="1" applyFont="1">
      <alignment horizontal="center" shrinkToFit="0" vertical="bottom" wrapText="0"/>
    </xf>
    <xf borderId="0" fillId="0" fontId="5" numFmtId="165" xfId="0" applyAlignment="1" applyFont="1" applyNumberFormat="1">
      <alignment shrinkToFit="0" vertical="bottom" wrapText="0"/>
    </xf>
    <xf borderId="0" fillId="0" fontId="5" numFmtId="0" xfId="0" applyAlignment="1" applyFont="1">
      <alignment horizontal="center" shrinkToFit="0" vertical="center" wrapText="1"/>
    </xf>
    <xf borderId="0" fillId="0" fontId="5" numFmtId="3" xfId="0" applyAlignment="1" applyFont="1" applyNumberFormat="1">
      <alignment shrinkToFit="0" vertical="center" wrapText="0"/>
    </xf>
    <xf borderId="0" fillId="0" fontId="1" numFmtId="0" xfId="0" applyAlignment="1" applyFont="1">
      <alignment horizontal="left" shrinkToFit="0" vertical="bottom" wrapText="0"/>
    </xf>
    <xf borderId="0" fillId="0" fontId="2" numFmtId="3" xfId="0" applyAlignment="1" applyFont="1" applyNumberFormat="1">
      <alignment horizontal="center" shrinkToFit="0" vertical="bottom" wrapText="0"/>
    </xf>
    <xf borderId="0" fillId="2" fontId="1" numFmtId="0" xfId="0" applyAlignment="1" applyFont="1">
      <alignment horizontal="left" shrinkToFit="0" vertical="bottom" wrapText="0"/>
    </xf>
    <xf borderId="0" fillId="0" fontId="24" numFmtId="0" xfId="0" applyFont="1"/>
    <xf borderId="53" fillId="0" fontId="25" numFmtId="0" xfId="0" applyAlignment="1" applyBorder="1" applyFont="1">
      <alignment vertical="bottom"/>
    </xf>
    <xf borderId="14" fillId="9" fontId="1" numFmtId="49" xfId="0" applyAlignment="1" applyBorder="1" applyFont="1" applyNumberFormat="1">
      <alignment vertical="bottom"/>
    </xf>
    <xf borderId="14" fillId="0" fontId="2" numFmtId="0" xfId="0" applyAlignment="1" applyBorder="1" applyFont="1">
      <alignment horizontal="center" vertical="bottom"/>
    </xf>
    <xf borderId="14" fillId="0" fontId="17" numFmtId="3" xfId="0" applyAlignment="1" applyBorder="1" applyFont="1" applyNumberFormat="1">
      <alignment horizontal="center" shrinkToFit="0" wrapText="1"/>
    </xf>
    <xf borderId="14" fillId="0" fontId="2" numFmtId="0" xfId="0" applyAlignment="1" applyBorder="1" applyFont="1">
      <alignment shrinkToFit="0" vertical="bottom" wrapText="1"/>
    </xf>
    <xf borderId="14" fillId="0" fontId="2" numFmtId="49" xfId="0" applyAlignment="1" applyBorder="1" applyFont="1" applyNumberFormat="1">
      <alignment vertical="bottom"/>
    </xf>
    <xf borderId="14" fillId="10" fontId="1" numFmtId="3" xfId="0" applyAlignment="1" applyBorder="1" applyFont="1" applyNumberFormat="1">
      <alignment vertical="bottom"/>
    </xf>
    <xf borderId="14" fillId="10" fontId="1" numFmtId="49" xfId="0" applyAlignment="1" applyBorder="1" applyFont="1" applyNumberFormat="1">
      <alignment vertical="bottom"/>
    </xf>
    <xf borderId="17" fillId="0" fontId="5" numFmtId="0" xfId="0" applyAlignment="1" applyBorder="1" applyFont="1">
      <alignment horizontal="center" vertical="bottom"/>
    </xf>
    <xf borderId="17" fillId="0" fontId="5" numFmtId="0" xfId="0" applyAlignment="1" applyBorder="1" applyFont="1">
      <alignment horizontal="left" vertical="bottom"/>
    </xf>
    <xf borderId="62" fillId="9" fontId="27" numFmtId="0" xfId="0" applyAlignment="1" applyBorder="1" applyFont="1">
      <alignment horizontal="center" vertical="bottom"/>
    </xf>
    <xf borderId="57" fillId="9" fontId="27" numFmtId="0" xfId="0" applyAlignment="1" applyBorder="1" applyFont="1">
      <alignment horizontal="center" vertical="bottom"/>
    </xf>
    <xf borderId="57" fillId="6" fontId="5" numFmtId="0" xfId="0" applyAlignment="1" applyBorder="1" applyFont="1">
      <alignment horizontal="center" vertical="bottom"/>
    </xf>
    <xf borderId="14" fillId="0" fontId="17" numFmtId="3" xfId="0" applyAlignment="1" applyBorder="1" applyFont="1" applyNumberFormat="1">
      <alignment horizontal="right" vertical="bottom"/>
    </xf>
    <xf borderId="59" fillId="5" fontId="32" numFmtId="3" xfId="0" applyAlignment="1" applyBorder="1" applyFont="1" applyNumberFormat="1">
      <alignment horizontal="center"/>
    </xf>
    <xf borderId="17" fillId="0" fontId="32" numFmtId="0" xfId="0" applyAlignment="1" applyBorder="1" applyFont="1">
      <alignment horizontal="center" vertical="bottom"/>
    </xf>
    <xf borderId="14" fillId="0" fontId="6" numFmtId="0" xfId="0" applyAlignment="1" applyBorder="1" applyFont="1">
      <alignment horizontal="left" vertical="bottom"/>
    </xf>
    <xf borderId="14" fillId="9" fontId="6" numFmtId="3" xfId="0" applyAlignment="1" applyBorder="1" applyFont="1" applyNumberFormat="1">
      <alignment horizontal="center"/>
    </xf>
    <xf borderId="60" fillId="0" fontId="5" numFmtId="0" xfId="0" applyAlignment="1" applyBorder="1" applyFont="1">
      <alignment horizontal="center" vertical="bottom"/>
    </xf>
    <xf borderId="61" fillId="0" fontId="5" numFmtId="0" xfId="0" applyAlignment="1" applyBorder="1" applyFont="1">
      <alignment horizontal="left" vertical="bottom"/>
    </xf>
    <xf borderId="63" fillId="9" fontId="27" numFmtId="0" xfId="0" applyAlignment="1" applyBorder="1" applyFont="1">
      <alignment horizontal="center" vertical="bottom"/>
    </xf>
    <xf borderId="14" fillId="9" fontId="27" numFmtId="0" xfId="0" applyAlignment="1" applyBorder="1" applyFont="1">
      <alignment horizontal="center" vertical="bottom"/>
    </xf>
    <xf borderId="14" fillId="6" fontId="5" numFmtId="0" xfId="0" applyAlignment="1" applyBorder="1" applyFont="1">
      <alignment horizontal="center" vertical="bottom"/>
    </xf>
    <xf borderId="60" fillId="0" fontId="32" numFmtId="0" xfId="0" applyAlignment="1" applyBorder="1" applyFont="1">
      <alignment horizontal="center" vertical="bottom"/>
    </xf>
    <xf borderId="40" fillId="5" fontId="32" numFmtId="3" xfId="0" applyAlignment="1" applyBorder="1" applyFont="1" applyNumberFormat="1">
      <alignment horizontal="center"/>
    </xf>
    <xf borderId="14" fillId="6" fontId="27" numFmtId="0" xfId="0" applyAlignment="1" applyBorder="1" applyFont="1">
      <alignment horizontal="center" vertical="bottom"/>
    </xf>
    <xf borderId="14" fillId="0" fontId="27" numFmtId="0" xfId="0" applyAlignment="1" applyBorder="1" applyFont="1">
      <alignment horizontal="left" vertical="bottom"/>
    </xf>
    <xf borderId="64" fillId="9" fontId="30" numFmtId="0" xfId="0" applyAlignment="1" applyBorder="1" applyFont="1">
      <alignment horizontal="left" vertical="bottom"/>
    </xf>
    <xf borderId="14" fillId="9" fontId="2" numFmtId="3" xfId="0" applyAlignment="1" applyBorder="1" applyFont="1" applyNumberFormat="1">
      <alignment horizontal="right" vertical="bottom"/>
    </xf>
    <xf borderId="14" fillId="19" fontId="2" numFmtId="3" xfId="0" applyAlignment="1" applyBorder="1" applyFont="1" applyNumberFormat="1">
      <alignment horizontal="right" vertical="bottom"/>
    </xf>
    <xf borderId="0" fillId="0" fontId="9" numFmtId="3" xfId="0" applyAlignment="1" applyFont="1" applyNumberFormat="1">
      <alignment horizontal="right" shrinkToFit="0" vertical="bottom" wrapText="1"/>
    </xf>
    <xf borderId="14" fillId="5" fontId="27" numFmtId="0" xfId="0" applyAlignment="1" applyBorder="1" applyFont="1">
      <alignment horizontal="center" vertical="bottom"/>
    </xf>
    <xf borderId="15" fillId="6" fontId="2" numFmtId="0" xfId="0" applyAlignment="1" applyBorder="1" applyFont="1">
      <alignment horizontal="center" vertical="bottom"/>
    </xf>
    <xf borderId="14" fillId="0" fontId="28" numFmtId="0" xfId="0" applyAlignment="1" applyBorder="1" applyFont="1">
      <alignment horizontal="left" shrinkToFit="0" wrapText="1"/>
    </xf>
    <xf borderId="24" fillId="0" fontId="19" numFmtId="0" xfId="0" applyAlignment="1" applyBorder="1" applyFont="1">
      <alignment horizontal="center"/>
    </xf>
    <xf borderId="14" fillId="0" fontId="1" numFmtId="0" xfId="0" applyBorder="1" applyFont="1"/>
    <xf borderId="14" fillId="5" fontId="1" numFmtId="0" xfId="0" applyBorder="1" applyFont="1"/>
    <xf borderId="14" fillId="4" fontId="27" numFmtId="0" xfId="0" applyAlignment="1" applyBorder="1" applyFont="1">
      <alignment horizontal="center" vertical="bottom"/>
    </xf>
    <xf borderId="17" fillId="0" fontId="17" numFmtId="3" xfId="0" applyAlignment="1" applyBorder="1" applyFont="1" applyNumberFormat="1">
      <alignment horizontal="center" shrinkToFit="0" wrapText="1"/>
    </xf>
    <xf borderId="59" fillId="0" fontId="17" numFmtId="3" xfId="0" applyAlignment="1" applyBorder="1" applyFont="1" applyNumberFormat="1">
      <alignment horizontal="right"/>
    </xf>
    <xf borderId="65" fillId="5" fontId="17" numFmtId="3" xfId="0" applyAlignment="1" applyBorder="1" applyFont="1" applyNumberFormat="1">
      <alignment horizontal="center"/>
    </xf>
    <xf borderId="16" fillId="0" fontId="17" numFmtId="3" xfId="0" applyAlignment="1" applyBorder="1" applyFont="1" applyNumberFormat="1">
      <alignment horizontal="right" vertical="bottom"/>
    </xf>
    <xf borderId="26" fillId="0" fontId="19" numFmtId="0" xfId="0" applyAlignment="1" applyBorder="1" applyFont="1">
      <alignment horizontal="center" shrinkToFit="0" wrapText="1"/>
    </xf>
    <xf borderId="61" fillId="0" fontId="17" numFmtId="3" xfId="0" applyAlignment="1" applyBorder="1" applyFont="1" applyNumberFormat="1">
      <alignment horizontal="center" shrinkToFit="0" wrapText="1"/>
    </xf>
    <xf borderId="37" fillId="0" fontId="17" numFmtId="3" xfId="0" applyAlignment="1" applyBorder="1" applyFont="1" applyNumberFormat="1">
      <alignment horizontal="right"/>
    </xf>
    <xf borderId="65" fillId="5" fontId="1" numFmtId="3" xfId="0" applyBorder="1" applyFont="1" applyNumberFormat="1"/>
    <xf borderId="66" fillId="0" fontId="17" numFmtId="3" xfId="0" applyAlignment="1" applyBorder="1" applyFont="1" applyNumberFormat="1">
      <alignment horizontal="right" vertical="bottom"/>
    </xf>
    <xf borderId="14" fillId="0" fontId="19" numFmtId="0" xfId="0" applyAlignment="1" applyBorder="1" applyFont="1">
      <alignment horizontal="center"/>
    </xf>
    <xf borderId="14" fillId="5" fontId="19" numFmtId="0" xfId="0" applyAlignment="1" applyBorder="1" applyFont="1">
      <alignment horizontal="center"/>
    </xf>
    <xf borderId="67" fillId="6" fontId="19" numFmtId="0" xfId="0" applyAlignment="1" applyBorder="1" applyFont="1">
      <alignment horizontal="center"/>
    </xf>
    <xf borderId="68" fillId="6" fontId="19" numFmtId="0" xfId="0" applyAlignment="1" applyBorder="1" applyFont="1">
      <alignment horizontal="center" shrinkToFit="0" wrapText="1"/>
    </xf>
    <xf borderId="3" fillId="0" fontId="19" numFmtId="0" xfId="0" applyAlignment="1" applyBorder="1" applyFont="1">
      <alignment horizontal="center" shrinkToFit="0" wrapText="1"/>
    </xf>
    <xf borderId="9" fillId="0" fontId="19" numFmtId="0" xfId="0" applyAlignment="1" applyBorder="1" applyFont="1">
      <alignment horizontal="center" shrinkToFit="0" wrapText="1"/>
    </xf>
    <xf borderId="27" fillId="0" fontId="19" numFmtId="0" xfId="0" applyAlignment="1" applyBorder="1" applyFont="1">
      <alignment horizontal="center" shrinkToFit="0" wrapText="1"/>
    </xf>
    <xf borderId="14" fillId="0" fontId="17" numFmtId="0" xfId="0" applyAlignment="1" applyBorder="1" applyFont="1">
      <alignment horizontal="center"/>
    </xf>
    <xf borderId="0" fillId="0" fontId="19" numFmtId="0" xfId="0" applyAlignment="1" applyFont="1">
      <alignment horizontal="center" shrinkToFit="0" wrapText="1"/>
    </xf>
    <xf borderId="69" fillId="6" fontId="19" numFmtId="0" xfId="0" applyAlignment="1" applyBorder="1" applyFont="1">
      <alignment vertical="bottom"/>
    </xf>
    <xf borderId="7" fillId="0" fontId="19" numFmtId="0" xfId="0" applyAlignment="1" applyBorder="1" applyFont="1">
      <alignment vertical="bottom"/>
    </xf>
    <xf borderId="70" fillId="6" fontId="19" numFmtId="0" xfId="0" applyAlignment="1" applyBorder="1" applyFont="1">
      <alignment vertical="bottom"/>
    </xf>
    <xf borderId="37" fillId="0" fontId="17" numFmtId="3" xfId="0" applyAlignment="1" applyBorder="1" applyFont="1" applyNumberFormat="1">
      <alignment horizontal="right" shrinkToFit="0" wrapText="1"/>
    </xf>
    <xf borderId="0" fillId="0" fontId="19" numFmtId="0" xfId="0" applyAlignment="1" applyFont="1">
      <alignment horizontal="center"/>
    </xf>
    <xf borderId="17" fillId="0" fontId="17" numFmtId="0" xfId="0" applyAlignment="1" applyBorder="1" applyFont="1">
      <alignment vertical="bottom"/>
    </xf>
    <xf borderId="14" fillId="0" fontId="27" numFmtId="0" xfId="0" applyAlignment="1" applyBorder="1" applyFont="1">
      <alignment horizontal="center" vertical="bottom"/>
    </xf>
    <xf borderId="57" fillId="0" fontId="17" numFmtId="0" xfId="0" applyAlignment="1" applyBorder="1" applyFont="1">
      <alignment horizontal="center" vertical="bottom"/>
    </xf>
    <xf borderId="57" fillId="5" fontId="27" numFmtId="0" xfId="0" applyAlignment="1" applyBorder="1" applyFont="1">
      <alignment horizontal="center" vertical="bottom"/>
    </xf>
    <xf borderId="57" fillId="4" fontId="27" numFmtId="0" xfId="0" applyAlignment="1" applyBorder="1" applyFont="1">
      <alignment horizontal="center" vertical="bottom"/>
    </xf>
    <xf borderId="65" fillId="0" fontId="17" numFmtId="3" xfId="0" applyAlignment="1" applyBorder="1" applyFont="1" applyNumberFormat="1">
      <alignment horizontal="center"/>
    </xf>
    <xf borderId="40" fillId="0" fontId="1" numFmtId="3" xfId="0" applyAlignment="1" applyBorder="1" applyFont="1" applyNumberFormat="1">
      <alignment vertical="bottom"/>
    </xf>
    <xf borderId="61" fillId="9" fontId="2" numFmtId="0" xfId="0" applyAlignment="1" applyBorder="1" applyFont="1">
      <alignment vertical="bottom"/>
    </xf>
    <xf borderId="57" fillId="0" fontId="1" numFmtId="0" xfId="0" applyAlignment="1" applyBorder="1" applyFont="1">
      <alignment vertical="bottom"/>
    </xf>
    <xf borderId="61" fillId="0" fontId="17" numFmtId="0" xfId="0" applyAlignment="1" applyBorder="1" applyFont="1">
      <alignment vertical="bottom"/>
    </xf>
    <xf borderId="57" fillId="10" fontId="1" numFmtId="0" xfId="0" applyAlignment="1" applyBorder="1" applyFont="1">
      <alignment vertical="bottom"/>
    </xf>
    <xf borderId="57" fillId="0" fontId="27" numFmtId="0" xfId="0" applyAlignment="1" applyBorder="1" applyFont="1">
      <alignment horizontal="center" vertical="bottom"/>
    </xf>
    <xf borderId="57" fillId="5" fontId="17" numFmtId="0" xfId="0" applyAlignment="1" applyBorder="1" applyFont="1">
      <alignment horizontal="center" vertical="bottom"/>
    </xf>
    <xf borderId="57" fillId="6" fontId="1" numFmtId="0" xfId="0" applyAlignment="1" applyBorder="1" applyFont="1">
      <alignment vertical="bottom"/>
    </xf>
    <xf borderId="65" fillId="0" fontId="1" numFmtId="3" xfId="0" applyBorder="1" applyFont="1" applyNumberFormat="1"/>
    <xf borderId="14" fillId="0" fontId="27" numFmtId="0" xfId="0" applyAlignment="1" applyBorder="1" applyFont="1">
      <alignment vertical="bottom"/>
    </xf>
    <xf borderId="0" fillId="2" fontId="33" numFmtId="0" xfId="0" applyAlignment="1" applyFont="1">
      <alignment shrinkToFit="0" vertical="bottom" wrapText="0"/>
    </xf>
    <xf borderId="14" fillId="4" fontId="2" numFmtId="0" xfId="0" applyBorder="1" applyFont="1"/>
    <xf borderId="14" fillId="5" fontId="2" numFmtId="0" xfId="0" applyBorder="1" applyFont="1"/>
    <xf borderId="14" fillId="9" fontId="6" numFmtId="0" xfId="0" applyAlignment="1" applyBorder="1" applyFont="1">
      <alignment shrinkToFit="0" vertical="center" wrapText="1"/>
    </xf>
    <xf borderId="61" fillId="9" fontId="17" numFmtId="0" xfId="0" applyAlignment="1" applyBorder="1" applyFont="1">
      <alignment vertical="bottom"/>
    </xf>
    <xf borderId="14" fillId="0" fontId="5" numFmtId="0" xfId="0" applyAlignment="1" applyBorder="1" applyFont="1">
      <alignment horizontal="left" vertical="bottom"/>
    </xf>
    <xf borderId="14" fillId="0" fontId="17" numFmtId="0" xfId="0" applyAlignment="1" applyBorder="1" applyFont="1">
      <alignment horizontal="center" readingOrder="0" vertical="bottom"/>
    </xf>
    <xf borderId="14" fillId="5" fontId="17" numFmtId="0" xfId="0" applyAlignment="1" applyBorder="1" applyFont="1">
      <alignment horizontal="center" readingOrder="0" vertical="bottom"/>
    </xf>
    <xf borderId="14" fillId="4" fontId="17" numFmtId="0" xfId="0" applyAlignment="1" applyBorder="1" applyFont="1">
      <alignment horizontal="center" readingOrder="0" vertical="bottom"/>
    </xf>
    <xf borderId="0" fillId="2" fontId="34" numFmtId="0" xfId="0" applyAlignment="1" applyFont="1">
      <alignment shrinkToFit="0" vertical="bottom" wrapText="0"/>
    </xf>
    <xf borderId="14" fillId="9" fontId="35" numFmtId="0" xfId="0" applyAlignment="1" applyBorder="1" applyFont="1">
      <alignment vertical="bottom"/>
    </xf>
    <xf borderId="14" fillId="9" fontId="36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vertical="bottom"/>
    </xf>
    <xf borderId="14" fillId="0" fontId="9" numFmtId="0" xfId="0" applyAlignment="1" applyBorder="1" applyFont="1">
      <alignment horizontal="center" readingOrder="0" vertical="bottom"/>
    </xf>
    <xf borderId="41" fillId="0" fontId="37" numFmtId="0" xfId="0" applyAlignment="1" applyBorder="1" applyFont="1">
      <alignment horizontal="center" vertical="bottom"/>
    </xf>
    <xf borderId="41" fillId="0" fontId="38" numFmtId="0" xfId="0" applyAlignment="1" applyBorder="1" applyFont="1">
      <alignment horizontal="center" vertical="bottom"/>
    </xf>
    <xf borderId="14" fillId="0" fontId="1" numFmtId="0" xfId="0" applyAlignment="1" applyBorder="1" applyFont="1">
      <alignment horizontal="center" vertical="bottom"/>
    </xf>
    <xf borderId="57" fillId="0" fontId="4" numFmtId="0" xfId="0" applyBorder="1" applyFont="1"/>
    <xf borderId="14" fillId="21" fontId="1" numFmtId="0" xfId="0" applyAlignment="1" applyBorder="1" applyFill="1" applyFont="1">
      <alignment vertical="bottom"/>
    </xf>
    <xf borderId="40" fillId="0" fontId="17" numFmtId="0" xfId="0" applyAlignment="1" applyBorder="1" applyFont="1">
      <alignment vertical="bottom"/>
    </xf>
    <xf borderId="37" fillId="0" fontId="17" numFmtId="0" xfId="0" applyAlignment="1" applyBorder="1" applyFont="1">
      <alignment vertical="bottom"/>
    </xf>
    <xf borderId="37" fillId="0" fontId="2" numFmtId="0" xfId="0" applyAlignment="1" applyBorder="1" applyFont="1">
      <alignment vertical="bottom"/>
    </xf>
    <xf borderId="0" fillId="0" fontId="17" numFmtId="0" xfId="0" applyAlignment="1" applyFont="1">
      <alignment vertical="bottom"/>
    </xf>
    <xf borderId="24" fillId="0" fontId="2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18" Type="http://customschemas.google.com/relationships/workbookmetadata" Target="metadata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_N7IOabxkDPUnfsJkk3uzhkFuuVgc9F7/edit?usp=sharing&amp;ouid=106312331760762301586&amp;rtpof=true&amp;sd=true" TargetMode="External"/><Relationship Id="rId2" Type="http://schemas.openxmlformats.org/officeDocument/2006/relationships/hyperlink" Target="https://docs.google.com/spreadsheets/d/1Dyp9X22HoGG0OllLJ9mLRvkt_C--e0c_/edit?usp=sharing&amp;ouid=106312331760762301586&amp;rtpof=true&amp;sd=true" TargetMode="External"/><Relationship Id="rId3" Type="http://schemas.openxmlformats.org/officeDocument/2006/relationships/hyperlink" Target="https://docs.google.com/spreadsheets/d/1-wRJnC_sN1sZegVWGRgyf-34yxH7aQx5/edit?usp=sharing&amp;ouid=106312331760762301586&amp;rtpof=true&amp;sd=true" TargetMode="External"/><Relationship Id="rId4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6.14"/>
    <col customWidth="1" min="3" max="3" width="11.71"/>
    <col customWidth="1" min="4" max="4" width="30.57"/>
    <col customWidth="1" min="5" max="5" width="5.0"/>
    <col customWidth="1" min="6" max="6" width="4.43"/>
    <col customWidth="1" min="7" max="7" width="4.86"/>
    <col customWidth="1" min="8" max="8" width="4.57"/>
    <col customWidth="1" min="9" max="9" width="4.29"/>
    <col customWidth="1" min="10" max="10" width="4.86"/>
    <col customWidth="1" min="11" max="11" width="5.14"/>
    <col customWidth="1" min="12" max="14" width="4.86"/>
    <col customWidth="1" min="15" max="16" width="4.29"/>
    <col customWidth="1" min="17" max="17" width="4.86"/>
    <col customWidth="1" min="18" max="18" width="3.86"/>
    <col customWidth="1" min="19" max="21" width="4.29"/>
    <col customWidth="1" min="22" max="23" width="4.86"/>
    <col customWidth="1" min="24" max="24" width="4.29"/>
    <col customWidth="1" min="25" max="25" width="3.43"/>
    <col customWidth="1" min="26" max="26" width="4.86"/>
    <col customWidth="1" min="27" max="28" width="4.29"/>
    <col customWidth="1" min="29" max="30" width="4.71"/>
    <col customWidth="1" min="31" max="31" width="4.29"/>
    <col customWidth="1" min="32" max="33" width="4.86"/>
    <col customWidth="1" min="34" max="34" width="4.29"/>
    <col customWidth="1" min="35" max="35" width="3.86"/>
    <col customWidth="1" min="36" max="36" width="18.57"/>
    <col customWidth="1" min="37" max="37" width="16.57"/>
    <col customWidth="1" min="38" max="38" width="19.0"/>
    <col customWidth="1" min="39" max="39" width="22.14"/>
    <col customWidth="1" min="40" max="40" width="15.29"/>
    <col customWidth="1" min="41" max="41" width="14.0"/>
    <col customWidth="1" min="42" max="42" width="13.29"/>
    <col customWidth="1" min="43" max="43" width="11.43"/>
    <col customWidth="1" min="44" max="44" width="16.57"/>
    <col customWidth="1" min="45" max="45" width="16.29"/>
    <col customWidth="1" min="46" max="46" width="18.29"/>
    <col customWidth="1" min="47" max="52" width="11.43"/>
  </cols>
  <sheetData>
    <row r="1" ht="40.5" customHeight="1">
      <c r="A1" s="1"/>
      <c r="B1" s="2"/>
      <c r="C1" s="2"/>
      <c r="D1" s="1"/>
      <c r="E1" s="1"/>
      <c r="F1" s="1"/>
      <c r="G1" s="1"/>
      <c r="H1" s="1"/>
      <c r="I1" s="1"/>
      <c r="J1" s="2"/>
      <c r="K1" s="1"/>
      <c r="L1" s="1"/>
      <c r="M1" s="2"/>
      <c r="N1" s="2"/>
      <c r="O1" s="2"/>
      <c r="P1" s="2"/>
      <c r="Q1" s="2"/>
      <c r="R1" s="1"/>
      <c r="S1" s="1"/>
      <c r="T1" s="3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1"/>
      <c r="AK1" s="4"/>
      <c r="AL1" s="1"/>
      <c r="AM1" s="1"/>
      <c r="AN1" s="1"/>
      <c r="AO1" s="2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ht="27.75" customHeight="1">
      <c r="A2" s="1"/>
      <c r="B2" s="5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7"/>
      <c r="AO2" s="2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ht="10.5" customHeight="1">
      <c r="A3" s="1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10"/>
      <c r="AO3" s="2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ht="24.75" customHeight="1">
      <c r="A4" s="1"/>
      <c r="B4" s="11" t="s">
        <v>1</v>
      </c>
      <c r="C4" s="12"/>
      <c r="D4" s="13"/>
      <c r="E4" s="14" t="s">
        <v>2</v>
      </c>
      <c r="F4" s="15" t="s">
        <v>3</v>
      </c>
      <c r="G4" s="15" t="s">
        <v>4</v>
      </c>
      <c r="H4" s="16" t="s">
        <v>5</v>
      </c>
      <c r="I4" s="17" t="s">
        <v>6</v>
      </c>
      <c r="J4" s="15" t="s">
        <v>7</v>
      </c>
      <c r="K4" s="15" t="s">
        <v>2</v>
      </c>
      <c r="L4" s="18" t="s">
        <v>2</v>
      </c>
      <c r="M4" s="15" t="s">
        <v>3</v>
      </c>
      <c r="N4" s="15" t="s">
        <v>4</v>
      </c>
      <c r="O4" s="19" t="s">
        <v>5</v>
      </c>
      <c r="P4" s="17" t="s">
        <v>6</v>
      </c>
      <c r="Q4" s="15" t="s">
        <v>7</v>
      </c>
      <c r="R4" s="18" t="s">
        <v>2</v>
      </c>
      <c r="S4" s="15" t="s">
        <v>2</v>
      </c>
      <c r="T4" s="18" t="s">
        <v>3</v>
      </c>
      <c r="U4" s="18" t="s">
        <v>4</v>
      </c>
      <c r="V4" s="16" t="s">
        <v>5</v>
      </c>
      <c r="W4" s="17" t="s">
        <v>6</v>
      </c>
      <c r="X4" s="15" t="s">
        <v>7</v>
      </c>
      <c r="Y4" s="18" t="s">
        <v>2</v>
      </c>
      <c r="Z4" s="18" t="s">
        <v>2</v>
      </c>
      <c r="AA4" s="15" t="s">
        <v>3</v>
      </c>
      <c r="AB4" s="18" t="s">
        <v>4</v>
      </c>
      <c r="AC4" s="19" t="s">
        <v>5</v>
      </c>
      <c r="AD4" s="14" t="s">
        <v>6</v>
      </c>
      <c r="AE4" s="18" t="s">
        <v>7</v>
      </c>
      <c r="AF4" s="18" t="s">
        <v>2</v>
      </c>
      <c r="AG4" s="15" t="s">
        <v>2</v>
      </c>
      <c r="AH4" s="18" t="s">
        <v>3</v>
      </c>
      <c r="AI4" s="18" t="s">
        <v>4</v>
      </c>
      <c r="AJ4" s="20" t="s">
        <v>8</v>
      </c>
      <c r="AK4" s="21" t="s">
        <v>9</v>
      </c>
      <c r="AL4" s="22" t="s">
        <v>10</v>
      </c>
      <c r="AM4" s="23" t="s">
        <v>11</v>
      </c>
      <c r="AN4" s="24" t="s">
        <v>12</v>
      </c>
      <c r="AO4" s="25" t="s">
        <v>13</v>
      </c>
      <c r="AP4" s="26" t="s">
        <v>14</v>
      </c>
      <c r="AQ4" s="27"/>
      <c r="AR4" s="25" t="s">
        <v>15</v>
      </c>
      <c r="AS4" s="28" t="s">
        <v>16</v>
      </c>
      <c r="AT4" s="29" t="s">
        <v>17</v>
      </c>
      <c r="AU4" s="1"/>
      <c r="AV4" s="1"/>
      <c r="AW4" s="1"/>
      <c r="AX4" s="1"/>
      <c r="AY4" s="1"/>
      <c r="AZ4" s="1"/>
    </row>
    <row r="5" ht="15.0" customHeight="1">
      <c r="A5" s="1"/>
      <c r="B5" s="30" t="s">
        <v>1</v>
      </c>
      <c r="C5" s="31" t="s">
        <v>18</v>
      </c>
      <c r="D5" s="32" t="s">
        <v>19</v>
      </c>
      <c r="E5" s="33">
        <v>1.0</v>
      </c>
      <c r="F5" s="34">
        <v>2.0</v>
      </c>
      <c r="G5" s="34">
        <v>3.0</v>
      </c>
      <c r="H5" s="35">
        <v>4.0</v>
      </c>
      <c r="I5" s="36">
        <v>5.0</v>
      </c>
      <c r="J5" s="34">
        <v>6.0</v>
      </c>
      <c r="K5" s="34">
        <v>7.0</v>
      </c>
      <c r="L5" s="34">
        <v>8.0</v>
      </c>
      <c r="M5" s="34">
        <v>9.0</v>
      </c>
      <c r="N5" s="34">
        <v>10.0</v>
      </c>
      <c r="O5" s="35">
        <v>11.0</v>
      </c>
      <c r="P5" s="36">
        <v>12.0</v>
      </c>
      <c r="Q5" s="34">
        <v>13.0</v>
      </c>
      <c r="R5" s="34">
        <v>14.0</v>
      </c>
      <c r="S5" s="34">
        <v>15.0</v>
      </c>
      <c r="T5" s="34">
        <v>16.0</v>
      </c>
      <c r="U5" s="34">
        <v>17.0</v>
      </c>
      <c r="V5" s="35">
        <v>18.0</v>
      </c>
      <c r="W5" s="36">
        <v>19.0</v>
      </c>
      <c r="X5" s="34">
        <v>20.0</v>
      </c>
      <c r="Y5" s="34">
        <v>21.0</v>
      </c>
      <c r="Z5" s="34">
        <v>22.0</v>
      </c>
      <c r="AA5" s="34">
        <v>23.0</v>
      </c>
      <c r="AB5" s="34">
        <v>24.0</v>
      </c>
      <c r="AC5" s="35">
        <v>25.0</v>
      </c>
      <c r="AD5" s="36">
        <v>26.0</v>
      </c>
      <c r="AE5" s="34">
        <v>27.0</v>
      </c>
      <c r="AF5" s="34">
        <v>28.0</v>
      </c>
      <c r="AG5" s="34">
        <v>29.0</v>
      </c>
      <c r="AH5" s="37">
        <v>30.0</v>
      </c>
      <c r="AI5" s="38">
        <v>31.0</v>
      </c>
      <c r="AJ5" s="20"/>
      <c r="AK5" s="23"/>
      <c r="AL5" s="22"/>
      <c r="AM5" s="23" t="s">
        <v>11</v>
      </c>
      <c r="AN5" s="24" t="s">
        <v>20</v>
      </c>
      <c r="AO5" s="39"/>
      <c r="AP5" s="40"/>
      <c r="AQ5" s="27"/>
      <c r="AR5" s="27"/>
      <c r="AS5" s="29"/>
      <c r="AT5" s="29"/>
      <c r="AU5" s="1"/>
      <c r="AV5" s="1"/>
      <c r="AW5" s="1"/>
      <c r="AX5" s="1"/>
      <c r="AY5" s="1"/>
      <c r="AZ5" s="1"/>
    </row>
    <row r="6" ht="14.25" customHeight="1">
      <c r="A6" s="1"/>
      <c r="B6" s="30">
        <v>1.0</v>
      </c>
      <c r="C6" s="41" t="s">
        <v>21</v>
      </c>
      <c r="D6" s="42" t="s">
        <v>22</v>
      </c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30">
        <v>1.0</v>
      </c>
      <c r="T6" s="30">
        <v>1.0</v>
      </c>
      <c r="U6" s="30">
        <v>1.0</v>
      </c>
      <c r="V6" s="44"/>
      <c r="W6" s="45"/>
      <c r="X6" s="30">
        <v>1.0</v>
      </c>
      <c r="Y6" s="30">
        <v>1.0</v>
      </c>
      <c r="Z6" s="30">
        <v>1.0</v>
      </c>
      <c r="AA6" s="30">
        <v>1.0</v>
      </c>
      <c r="AB6" s="45" t="s">
        <v>23</v>
      </c>
      <c r="AC6" s="44"/>
      <c r="AD6" s="45"/>
      <c r="AE6" s="30">
        <v>1.0</v>
      </c>
      <c r="AF6" s="30">
        <v>1.0</v>
      </c>
      <c r="AG6" s="30">
        <v>1.0</v>
      </c>
      <c r="AH6" s="30">
        <v>1.0</v>
      </c>
      <c r="AI6" s="30">
        <v>1.0</v>
      </c>
      <c r="AJ6" s="46">
        <f t="shared" ref="AJ6:AJ36" si="1">SUM(E6:AI6)</f>
        <v>12</v>
      </c>
      <c r="AK6" s="47">
        <v>50000.0</v>
      </c>
      <c r="AL6" s="48">
        <f t="shared" ref="AL6:AL36" si="2">AN6-AM6</f>
        <v>500000</v>
      </c>
      <c r="AM6" s="49">
        <v>100000.0</v>
      </c>
      <c r="AN6" s="50">
        <f t="shared" ref="AN6:AN9" si="3">AJ6*AK6</f>
        <v>600000</v>
      </c>
      <c r="AO6" s="51"/>
      <c r="AP6" s="52"/>
      <c r="AQ6" s="27"/>
      <c r="AR6" s="27" t="s">
        <v>24</v>
      </c>
      <c r="AS6" s="29" t="s">
        <v>25</v>
      </c>
      <c r="AT6" s="53" t="s">
        <v>26</v>
      </c>
      <c r="AU6" s="1"/>
      <c r="AV6" s="1"/>
      <c r="AW6" s="1"/>
      <c r="AX6" s="1"/>
      <c r="AY6" s="1"/>
      <c r="AZ6" s="1"/>
    </row>
    <row r="7" ht="15.0" customHeight="1">
      <c r="A7" s="1"/>
      <c r="B7" s="30">
        <v>2.0</v>
      </c>
      <c r="C7" s="41" t="s">
        <v>27</v>
      </c>
      <c r="D7" s="54" t="s">
        <v>28</v>
      </c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30">
        <v>1.0</v>
      </c>
      <c r="AA7" s="30">
        <v>1.0</v>
      </c>
      <c r="AB7" s="30">
        <v>1.0</v>
      </c>
      <c r="AC7" s="44"/>
      <c r="AD7" s="45"/>
      <c r="AE7" s="30">
        <v>1.0</v>
      </c>
      <c r="AF7" s="30">
        <v>1.0</v>
      </c>
      <c r="AG7" s="30">
        <v>1.0</v>
      </c>
      <c r="AH7" s="30">
        <v>1.0</v>
      </c>
      <c r="AI7" s="30">
        <v>1.0</v>
      </c>
      <c r="AJ7" s="46">
        <f t="shared" si="1"/>
        <v>8</v>
      </c>
      <c r="AK7" s="47">
        <v>50000.0</v>
      </c>
      <c r="AL7" s="48">
        <f t="shared" si="2"/>
        <v>400000</v>
      </c>
      <c r="AM7" s="49"/>
      <c r="AN7" s="50">
        <f t="shared" si="3"/>
        <v>400000</v>
      </c>
      <c r="AO7" s="51"/>
      <c r="AP7" s="52"/>
      <c r="AQ7" s="27"/>
      <c r="AR7" s="27" t="s">
        <v>29</v>
      </c>
      <c r="AS7" s="29" t="s">
        <v>25</v>
      </c>
      <c r="AT7" s="53" t="s">
        <v>30</v>
      </c>
      <c r="AU7" s="1"/>
      <c r="AV7" s="1"/>
      <c r="AW7" s="1"/>
      <c r="AX7" s="1"/>
      <c r="AY7" s="1"/>
      <c r="AZ7" s="1"/>
    </row>
    <row r="8" ht="15.0" customHeight="1">
      <c r="A8" s="1"/>
      <c r="B8" s="30">
        <v>3.0</v>
      </c>
      <c r="C8" s="41" t="s">
        <v>27</v>
      </c>
      <c r="D8" s="55" t="s">
        <v>31</v>
      </c>
      <c r="E8" s="43"/>
      <c r="F8" s="43"/>
      <c r="G8" s="43"/>
      <c r="H8" s="43"/>
      <c r="I8" s="43"/>
      <c r="J8" s="43"/>
      <c r="K8" s="43"/>
      <c r="L8" s="30">
        <v>1.0</v>
      </c>
      <c r="M8" s="30">
        <v>1.0</v>
      </c>
      <c r="N8" s="30">
        <v>1.0</v>
      </c>
      <c r="O8" s="44"/>
      <c r="P8" s="45"/>
      <c r="Q8" s="30">
        <v>1.0</v>
      </c>
      <c r="R8" s="30">
        <v>1.0</v>
      </c>
      <c r="S8" s="30">
        <v>1.0</v>
      </c>
      <c r="T8" s="30">
        <v>1.0</v>
      </c>
      <c r="U8" s="30">
        <v>1.0</v>
      </c>
      <c r="V8" s="44"/>
      <c r="W8" s="45"/>
      <c r="X8" s="30">
        <v>1.0</v>
      </c>
      <c r="Y8" s="30">
        <v>1.0</v>
      </c>
      <c r="Z8" s="30">
        <v>1.0</v>
      </c>
      <c r="AA8" s="30">
        <v>1.0</v>
      </c>
      <c r="AB8" s="30">
        <v>1.0</v>
      </c>
      <c r="AC8" s="44"/>
      <c r="AD8" s="45"/>
      <c r="AE8" s="30">
        <v>1.0</v>
      </c>
      <c r="AF8" s="30">
        <v>1.0</v>
      </c>
      <c r="AG8" s="30">
        <v>1.0</v>
      </c>
      <c r="AH8" s="30">
        <v>1.0</v>
      </c>
      <c r="AI8" s="30">
        <v>1.0</v>
      </c>
      <c r="AJ8" s="46">
        <f t="shared" si="1"/>
        <v>18</v>
      </c>
      <c r="AK8" s="47">
        <v>50000.0</v>
      </c>
      <c r="AL8" s="48">
        <f t="shared" si="2"/>
        <v>600000</v>
      </c>
      <c r="AM8" s="49">
        <v>300000.0</v>
      </c>
      <c r="AN8" s="50">
        <f t="shared" si="3"/>
        <v>900000</v>
      </c>
      <c r="AO8" s="51"/>
      <c r="AP8" s="52"/>
      <c r="AQ8" s="27"/>
      <c r="AR8" s="27" t="s">
        <v>32</v>
      </c>
      <c r="AS8" s="29" t="s">
        <v>25</v>
      </c>
      <c r="AT8" s="29"/>
      <c r="AU8" s="1"/>
      <c r="AV8" s="1"/>
      <c r="AW8" s="1"/>
      <c r="AX8" s="1"/>
      <c r="AY8" s="1"/>
      <c r="AZ8" s="1"/>
    </row>
    <row r="9" ht="14.25" customHeight="1">
      <c r="A9" s="1"/>
      <c r="B9" s="30">
        <v>4.0</v>
      </c>
      <c r="C9" s="41" t="s">
        <v>27</v>
      </c>
      <c r="D9" s="56" t="s">
        <v>33</v>
      </c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30">
        <v>1.0</v>
      </c>
      <c r="AF9" s="30">
        <v>1.0</v>
      </c>
      <c r="AG9" s="30">
        <v>1.0</v>
      </c>
      <c r="AH9" s="30">
        <v>1.0</v>
      </c>
      <c r="AI9" s="30">
        <v>1.0</v>
      </c>
      <c r="AJ9" s="46">
        <f t="shared" si="1"/>
        <v>5</v>
      </c>
      <c r="AK9" s="47">
        <v>50000.0</v>
      </c>
      <c r="AL9" s="48">
        <f t="shared" si="2"/>
        <v>250000</v>
      </c>
      <c r="AM9" s="49"/>
      <c r="AN9" s="50">
        <f t="shared" si="3"/>
        <v>250000</v>
      </c>
      <c r="AO9" s="51"/>
      <c r="AP9" s="52"/>
      <c r="AQ9" s="27"/>
      <c r="AR9" s="27" t="s">
        <v>34</v>
      </c>
      <c r="AS9" s="29" t="s">
        <v>25</v>
      </c>
      <c r="AT9" s="29" t="s">
        <v>35</v>
      </c>
      <c r="AU9" s="1"/>
      <c r="AV9" s="1"/>
      <c r="AW9" s="1"/>
      <c r="AX9" s="1"/>
      <c r="AY9" s="1"/>
      <c r="AZ9" s="1"/>
    </row>
    <row r="10" ht="14.25" customHeight="1">
      <c r="A10" s="1"/>
      <c r="B10" s="30">
        <v>5.0</v>
      </c>
      <c r="C10" s="41" t="s">
        <v>27</v>
      </c>
      <c r="D10" s="57" t="s">
        <v>36</v>
      </c>
      <c r="E10" s="45"/>
      <c r="F10" s="44">
        <v>0.5</v>
      </c>
      <c r="G10" s="30">
        <v>1.0</v>
      </c>
      <c r="H10" s="44"/>
      <c r="I10" s="45"/>
      <c r="J10" s="30">
        <v>1.0</v>
      </c>
      <c r="K10" s="30">
        <v>1.0</v>
      </c>
      <c r="L10" s="30">
        <v>1.0</v>
      </c>
      <c r="M10" s="30">
        <v>1.0</v>
      </c>
      <c r="N10" s="30">
        <v>1.0</v>
      </c>
      <c r="O10" s="44" t="s">
        <v>37</v>
      </c>
      <c r="P10" s="45"/>
      <c r="Q10" s="30">
        <v>1.0</v>
      </c>
      <c r="R10" s="30">
        <v>1.0</v>
      </c>
      <c r="S10" s="30">
        <v>1.0</v>
      </c>
      <c r="T10" s="30">
        <v>1.0</v>
      </c>
      <c r="U10" s="30">
        <v>1.0</v>
      </c>
      <c r="V10" s="44" t="s">
        <v>37</v>
      </c>
      <c r="W10" s="45"/>
      <c r="X10" s="30">
        <v>1.0</v>
      </c>
      <c r="Y10" s="30">
        <v>1.0</v>
      </c>
      <c r="Z10" s="30">
        <v>1.0</v>
      </c>
      <c r="AA10" s="30">
        <v>1.0</v>
      </c>
      <c r="AB10" s="30">
        <v>1.0</v>
      </c>
      <c r="AC10" s="44"/>
      <c r="AD10" s="45"/>
      <c r="AE10" s="30">
        <v>1.0</v>
      </c>
      <c r="AF10" s="30">
        <v>1.0</v>
      </c>
      <c r="AG10" s="30">
        <v>1.0</v>
      </c>
      <c r="AH10" s="30">
        <v>1.0</v>
      </c>
      <c r="AI10" s="30">
        <v>1.0</v>
      </c>
      <c r="AJ10" s="46">
        <f t="shared" si="1"/>
        <v>21.5</v>
      </c>
      <c r="AK10" s="47">
        <v>55000.0</v>
      </c>
      <c r="AL10" s="48">
        <f t="shared" si="2"/>
        <v>962500</v>
      </c>
      <c r="AM10" s="49">
        <v>300000.0</v>
      </c>
      <c r="AN10" s="50">
        <f>AJ10*AK10+(AO10+AP10)</f>
        <v>1262500</v>
      </c>
      <c r="AO10" s="51">
        <v>40000.0</v>
      </c>
      <c r="AP10" s="58">
        <v>40000.0</v>
      </c>
      <c r="AQ10" s="27"/>
      <c r="AR10" s="27" t="s">
        <v>32</v>
      </c>
      <c r="AS10" s="29" t="s">
        <v>38</v>
      </c>
      <c r="AT10" s="29" t="s">
        <v>39</v>
      </c>
      <c r="AU10" s="1"/>
      <c r="AV10" s="1"/>
      <c r="AW10" s="1"/>
      <c r="AX10" s="1"/>
      <c r="AY10" s="1"/>
      <c r="AZ10" s="1"/>
    </row>
    <row r="11" ht="14.25" customHeight="1">
      <c r="A11" s="1"/>
      <c r="B11" s="30">
        <v>6.0</v>
      </c>
      <c r="C11" s="41" t="s">
        <v>27</v>
      </c>
      <c r="D11" s="56" t="s">
        <v>40</v>
      </c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30">
        <v>1.0</v>
      </c>
      <c r="AA11" s="30">
        <v>1.0</v>
      </c>
      <c r="AB11" s="30">
        <v>1.0</v>
      </c>
      <c r="AC11" s="44"/>
      <c r="AD11" s="45"/>
      <c r="AE11" s="30">
        <v>1.0</v>
      </c>
      <c r="AF11" s="30">
        <v>1.0</v>
      </c>
      <c r="AG11" s="30">
        <v>1.0</v>
      </c>
      <c r="AH11" s="30">
        <v>1.0</v>
      </c>
      <c r="AI11" s="30">
        <v>1.0</v>
      </c>
      <c r="AJ11" s="46">
        <f t="shared" si="1"/>
        <v>8</v>
      </c>
      <c r="AK11" s="47">
        <v>50000.0</v>
      </c>
      <c r="AL11" s="48">
        <f t="shared" si="2"/>
        <v>400000</v>
      </c>
      <c r="AM11" s="49"/>
      <c r="AN11" s="50">
        <f t="shared" ref="AN11:AN29" si="4">AJ11*AK11</f>
        <v>400000</v>
      </c>
      <c r="AO11" s="51"/>
      <c r="AP11" s="52"/>
      <c r="AQ11" s="27"/>
      <c r="AR11" s="27" t="s">
        <v>41</v>
      </c>
      <c r="AS11" s="29" t="s">
        <v>25</v>
      </c>
      <c r="AT11" s="53" t="s">
        <v>42</v>
      </c>
      <c r="AU11" s="29"/>
      <c r="AV11" s="29"/>
      <c r="AW11" s="59"/>
      <c r="AX11" s="1"/>
      <c r="AY11" s="1"/>
      <c r="AZ11" s="1"/>
    </row>
    <row r="12" ht="14.25" customHeight="1">
      <c r="A12" s="1"/>
      <c r="B12" s="30">
        <v>7.0</v>
      </c>
      <c r="C12" s="41" t="s">
        <v>27</v>
      </c>
      <c r="D12" s="57" t="s">
        <v>43</v>
      </c>
      <c r="E12" s="45"/>
      <c r="F12" s="44">
        <v>0.5</v>
      </c>
      <c r="G12" s="30">
        <v>1.0</v>
      </c>
      <c r="H12" s="44"/>
      <c r="I12" s="45"/>
      <c r="J12" s="30">
        <v>1.0</v>
      </c>
      <c r="K12" s="30">
        <v>1.0</v>
      </c>
      <c r="L12" s="30">
        <v>1.0</v>
      </c>
      <c r="M12" s="30">
        <v>1.0</v>
      </c>
      <c r="N12" s="30">
        <v>1.0</v>
      </c>
      <c r="O12" s="44"/>
      <c r="P12" s="45"/>
      <c r="Q12" s="30">
        <v>1.0</v>
      </c>
      <c r="R12" s="30">
        <v>1.0</v>
      </c>
      <c r="S12" s="30">
        <v>1.0</v>
      </c>
      <c r="T12" s="30">
        <v>1.0</v>
      </c>
      <c r="U12" s="30">
        <v>1.0</v>
      </c>
      <c r="V12" s="44"/>
      <c r="W12" s="45"/>
      <c r="X12" s="30">
        <v>1.0</v>
      </c>
      <c r="Y12" s="30">
        <v>1.0</v>
      </c>
      <c r="Z12" s="30">
        <v>1.0</v>
      </c>
      <c r="AA12" s="30">
        <v>1.0</v>
      </c>
      <c r="AB12" s="30">
        <v>1.0</v>
      </c>
      <c r="AC12" s="44"/>
      <c r="AD12" s="45"/>
      <c r="AE12" s="30">
        <v>1.0</v>
      </c>
      <c r="AF12" s="30">
        <v>1.0</v>
      </c>
      <c r="AG12" s="30">
        <v>1.0</v>
      </c>
      <c r="AH12" s="30">
        <v>1.0</v>
      </c>
      <c r="AI12" s="30">
        <v>1.0</v>
      </c>
      <c r="AJ12" s="46">
        <f t="shared" si="1"/>
        <v>21.5</v>
      </c>
      <c r="AK12" s="47">
        <v>50000.0</v>
      </c>
      <c r="AL12" s="48">
        <f t="shared" si="2"/>
        <v>775000</v>
      </c>
      <c r="AM12" s="49">
        <v>300000.0</v>
      </c>
      <c r="AN12" s="50">
        <f t="shared" si="4"/>
        <v>1075000</v>
      </c>
      <c r="AO12" s="51"/>
      <c r="AP12" s="52"/>
      <c r="AQ12" s="27"/>
      <c r="AR12" s="27" t="s">
        <v>44</v>
      </c>
      <c r="AS12" s="29" t="s">
        <v>25</v>
      </c>
      <c r="AT12" s="53" t="s">
        <v>45</v>
      </c>
      <c r="AU12" s="1"/>
      <c r="AV12" s="1"/>
      <c r="AW12" s="1"/>
      <c r="AX12" s="1"/>
      <c r="AY12" s="1"/>
      <c r="AZ12" s="1"/>
    </row>
    <row r="13" ht="14.25" customHeight="1">
      <c r="A13" s="1"/>
      <c r="B13" s="30">
        <v>8.0</v>
      </c>
      <c r="C13" s="41" t="s">
        <v>27</v>
      </c>
      <c r="D13" s="56" t="s">
        <v>46</v>
      </c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30">
        <v>1.0</v>
      </c>
      <c r="AA13" s="30">
        <v>1.0</v>
      </c>
      <c r="AB13" s="30">
        <v>1.0</v>
      </c>
      <c r="AC13" s="44"/>
      <c r="AD13" s="45"/>
      <c r="AE13" s="30">
        <v>1.0</v>
      </c>
      <c r="AF13" s="30">
        <v>1.0</v>
      </c>
      <c r="AG13" s="30">
        <v>1.0</v>
      </c>
      <c r="AH13" s="30">
        <v>1.0</v>
      </c>
      <c r="AI13" s="30">
        <v>1.0</v>
      </c>
      <c r="AJ13" s="46">
        <f t="shared" si="1"/>
        <v>8</v>
      </c>
      <c r="AK13" s="47">
        <v>50000.0</v>
      </c>
      <c r="AL13" s="48">
        <f t="shared" si="2"/>
        <v>400000</v>
      </c>
      <c r="AM13" s="49"/>
      <c r="AN13" s="50">
        <f t="shared" si="4"/>
        <v>400000</v>
      </c>
      <c r="AO13" s="51"/>
      <c r="AP13" s="52"/>
      <c r="AQ13" s="27"/>
      <c r="AR13" s="27" t="s">
        <v>47</v>
      </c>
      <c r="AS13" s="29" t="s">
        <v>25</v>
      </c>
      <c r="AT13" s="60" t="s">
        <v>48</v>
      </c>
      <c r="AU13" s="61"/>
      <c r="AV13" s="61"/>
      <c r="AW13" s="62"/>
      <c r="AX13" s="1"/>
      <c r="AY13" s="1"/>
      <c r="AZ13" s="1"/>
    </row>
    <row r="14" ht="14.25" customHeight="1">
      <c r="A14" s="1"/>
      <c r="B14" s="30">
        <v>9.0</v>
      </c>
      <c r="C14" s="41" t="s">
        <v>27</v>
      </c>
      <c r="D14" s="57" t="s">
        <v>49</v>
      </c>
      <c r="E14" s="45"/>
      <c r="F14" s="44">
        <v>0.5</v>
      </c>
      <c r="G14" s="30">
        <v>1.0</v>
      </c>
      <c r="H14" s="44"/>
      <c r="I14" s="45"/>
      <c r="J14" s="30">
        <v>1.0</v>
      </c>
      <c r="K14" s="44">
        <v>0.7</v>
      </c>
      <c r="L14" s="30">
        <v>1.0</v>
      </c>
      <c r="M14" s="30">
        <v>1.0</v>
      </c>
      <c r="N14" s="30">
        <v>1.0</v>
      </c>
      <c r="O14" s="44" t="s">
        <v>37</v>
      </c>
      <c r="P14" s="45"/>
      <c r="Q14" s="30">
        <v>1.0</v>
      </c>
      <c r="R14" s="30">
        <v>1.0</v>
      </c>
      <c r="S14" s="30">
        <v>1.0</v>
      </c>
      <c r="T14" s="30">
        <v>1.0</v>
      </c>
      <c r="U14" s="44">
        <v>1.0</v>
      </c>
      <c r="V14" s="44"/>
      <c r="W14" s="45"/>
      <c r="X14" s="30">
        <v>1.0</v>
      </c>
      <c r="Y14" s="30">
        <v>1.0</v>
      </c>
      <c r="Z14" s="30">
        <v>1.0</v>
      </c>
      <c r="AA14" s="30">
        <v>1.0</v>
      </c>
      <c r="AB14" s="30">
        <v>1.0</v>
      </c>
      <c r="AC14" s="44"/>
      <c r="AD14" s="45"/>
      <c r="AE14" s="44" t="s">
        <v>50</v>
      </c>
      <c r="AF14" s="44" t="s">
        <v>50</v>
      </c>
      <c r="AG14" s="44" t="s">
        <v>50</v>
      </c>
      <c r="AH14" s="44" t="s">
        <v>50</v>
      </c>
      <c r="AI14" s="44" t="s">
        <v>50</v>
      </c>
      <c r="AJ14" s="46">
        <f t="shared" si="1"/>
        <v>16.2</v>
      </c>
      <c r="AK14" s="47">
        <v>50000.0</v>
      </c>
      <c r="AL14" s="48">
        <f t="shared" si="2"/>
        <v>510000</v>
      </c>
      <c r="AM14" s="49">
        <v>300000.0</v>
      </c>
      <c r="AN14" s="50">
        <f t="shared" si="4"/>
        <v>810000</v>
      </c>
      <c r="AO14" s="51">
        <v>40000.0</v>
      </c>
      <c r="AP14" s="52"/>
      <c r="AQ14" s="27"/>
      <c r="AR14" s="27" t="s">
        <v>32</v>
      </c>
      <c r="AS14" s="29" t="s">
        <v>25</v>
      </c>
      <c r="AT14" s="53" t="s">
        <v>51</v>
      </c>
      <c r="AU14" s="1"/>
      <c r="AV14" s="1"/>
      <c r="AW14" s="1"/>
      <c r="AX14" s="1"/>
      <c r="AY14" s="1"/>
      <c r="AZ14" s="1"/>
    </row>
    <row r="15" ht="14.25" customHeight="1">
      <c r="A15" s="1"/>
      <c r="B15" s="30">
        <v>10.0</v>
      </c>
      <c r="C15" s="41" t="s">
        <v>27</v>
      </c>
      <c r="D15" s="56" t="s">
        <v>52</v>
      </c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30">
        <v>1.0</v>
      </c>
      <c r="AF15" s="30">
        <v>1.0</v>
      </c>
      <c r="AG15" s="30">
        <v>1.0</v>
      </c>
      <c r="AH15" s="30">
        <v>1.0</v>
      </c>
      <c r="AI15" s="30">
        <v>1.0</v>
      </c>
      <c r="AJ15" s="46">
        <f t="shared" si="1"/>
        <v>5</v>
      </c>
      <c r="AK15" s="47">
        <v>50000.0</v>
      </c>
      <c r="AL15" s="48">
        <f t="shared" si="2"/>
        <v>250000</v>
      </c>
      <c r="AM15" s="49"/>
      <c r="AN15" s="50">
        <f t="shared" si="4"/>
        <v>250000</v>
      </c>
      <c r="AO15" s="51"/>
      <c r="AP15" s="52"/>
      <c r="AQ15" s="27"/>
      <c r="AR15" s="27" t="s">
        <v>53</v>
      </c>
      <c r="AS15" s="29" t="s">
        <v>25</v>
      </c>
      <c r="AT15" s="29" t="s">
        <v>54</v>
      </c>
      <c r="AU15" s="1"/>
      <c r="AV15" s="1"/>
      <c r="AW15" s="1"/>
      <c r="AX15" s="1"/>
      <c r="AY15" s="1"/>
      <c r="AZ15" s="1"/>
    </row>
    <row r="16" ht="14.25" customHeight="1">
      <c r="A16" s="1"/>
      <c r="B16" s="30">
        <v>11.0</v>
      </c>
      <c r="C16" s="41" t="s">
        <v>27</v>
      </c>
      <c r="D16" s="56" t="s">
        <v>55</v>
      </c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30">
        <v>1.0</v>
      </c>
      <c r="AF16" s="30">
        <v>1.0</v>
      </c>
      <c r="AG16" s="30">
        <v>1.0</v>
      </c>
      <c r="AH16" s="30">
        <v>1.0</v>
      </c>
      <c r="AI16" s="44" t="s">
        <v>50</v>
      </c>
      <c r="AJ16" s="46">
        <f t="shared" si="1"/>
        <v>4</v>
      </c>
      <c r="AK16" s="47">
        <v>50000.0</v>
      </c>
      <c r="AL16" s="48">
        <f t="shared" si="2"/>
        <v>200000</v>
      </c>
      <c r="AM16" s="49"/>
      <c r="AN16" s="50">
        <f t="shared" si="4"/>
        <v>200000</v>
      </c>
      <c r="AO16" s="51"/>
      <c r="AP16" s="52"/>
      <c r="AQ16" s="27"/>
      <c r="AR16" s="27" t="s">
        <v>32</v>
      </c>
      <c r="AS16" s="29" t="s">
        <v>25</v>
      </c>
      <c r="AT16" s="29" t="s">
        <v>56</v>
      </c>
      <c r="AU16" s="63"/>
      <c r="AV16" s="64"/>
      <c r="AW16" s="64"/>
      <c r="AX16" s="64"/>
      <c r="AY16" s="64"/>
      <c r="AZ16" s="64"/>
    </row>
    <row r="17" ht="14.25" customHeight="1">
      <c r="A17" s="1"/>
      <c r="B17" s="30">
        <v>12.0</v>
      </c>
      <c r="C17" s="41" t="s">
        <v>27</v>
      </c>
      <c r="D17" s="57" t="s">
        <v>57</v>
      </c>
      <c r="E17" s="43"/>
      <c r="F17" s="43"/>
      <c r="G17" s="43"/>
      <c r="H17" s="43"/>
      <c r="I17" s="43"/>
      <c r="J17" s="43"/>
      <c r="K17" s="43"/>
      <c r="L17" s="30">
        <v>1.0</v>
      </c>
      <c r="M17" s="30">
        <v>1.0</v>
      </c>
      <c r="N17" s="30">
        <v>1.0</v>
      </c>
      <c r="O17" s="44"/>
      <c r="P17" s="45"/>
      <c r="Q17" s="30">
        <v>1.0</v>
      </c>
      <c r="R17" s="30">
        <v>1.0</v>
      </c>
      <c r="S17" s="30">
        <v>1.0</v>
      </c>
      <c r="T17" s="30">
        <v>1.0</v>
      </c>
      <c r="U17" s="30">
        <v>1.0</v>
      </c>
      <c r="V17" s="44"/>
      <c r="W17" s="45"/>
      <c r="X17" s="30">
        <v>1.0</v>
      </c>
      <c r="Y17" s="30">
        <v>1.0</v>
      </c>
      <c r="Z17" s="30">
        <v>1.0</v>
      </c>
      <c r="AA17" s="30">
        <v>1.0</v>
      </c>
      <c r="AB17" s="30">
        <v>1.0</v>
      </c>
      <c r="AC17" s="44"/>
      <c r="AD17" s="45"/>
      <c r="AE17" s="30">
        <v>1.0</v>
      </c>
      <c r="AF17" s="30">
        <v>1.0</v>
      </c>
      <c r="AG17" s="30">
        <v>1.0</v>
      </c>
      <c r="AH17" s="30">
        <v>1.0</v>
      </c>
      <c r="AI17" s="30">
        <v>1.0</v>
      </c>
      <c r="AJ17" s="46">
        <f t="shared" si="1"/>
        <v>18</v>
      </c>
      <c r="AK17" s="47">
        <v>50000.0</v>
      </c>
      <c r="AL17" s="48">
        <f t="shared" si="2"/>
        <v>600000</v>
      </c>
      <c r="AM17" s="49">
        <v>300000.0</v>
      </c>
      <c r="AN17" s="50">
        <f t="shared" si="4"/>
        <v>900000</v>
      </c>
      <c r="AO17" s="51"/>
      <c r="AP17" s="52"/>
      <c r="AQ17" s="27"/>
      <c r="AR17" s="27" t="s">
        <v>44</v>
      </c>
      <c r="AS17" s="29" t="s">
        <v>25</v>
      </c>
      <c r="AT17" s="53" t="s">
        <v>58</v>
      </c>
      <c r="AU17" s="65"/>
      <c r="AV17" s="65"/>
      <c r="AW17" s="65"/>
      <c r="AX17" s="1"/>
      <c r="AY17" s="1"/>
      <c r="AZ17" s="1"/>
    </row>
    <row r="18" ht="14.25" customHeight="1">
      <c r="A18" s="1"/>
      <c r="B18" s="30">
        <v>13.0</v>
      </c>
      <c r="C18" s="41" t="s">
        <v>27</v>
      </c>
      <c r="D18" s="57" t="s">
        <v>59</v>
      </c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30">
        <v>1.0</v>
      </c>
      <c r="AF18" s="45" t="s">
        <v>23</v>
      </c>
      <c r="AG18" s="45" t="s">
        <v>23</v>
      </c>
      <c r="AH18" s="43"/>
      <c r="AI18" s="43"/>
      <c r="AJ18" s="46">
        <f t="shared" si="1"/>
        <v>1</v>
      </c>
      <c r="AK18" s="47">
        <v>40000.0</v>
      </c>
      <c r="AL18" s="48">
        <f t="shared" si="2"/>
        <v>40000</v>
      </c>
      <c r="AM18" s="49"/>
      <c r="AN18" s="50">
        <f t="shared" si="4"/>
        <v>40000</v>
      </c>
      <c r="AO18" s="51"/>
      <c r="AP18" s="52"/>
      <c r="AQ18" s="27"/>
      <c r="AR18" s="27" t="s">
        <v>34</v>
      </c>
      <c r="AS18" s="29" t="s">
        <v>25</v>
      </c>
      <c r="AT18" s="53" t="s">
        <v>60</v>
      </c>
      <c r="AU18" s="1"/>
      <c r="AV18" s="1"/>
      <c r="AW18" s="1"/>
      <c r="AX18" s="1"/>
      <c r="AY18" s="1"/>
      <c r="AZ18" s="1"/>
    </row>
    <row r="19" ht="14.25" customHeight="1">
      <c r="A19" s="1"/>
      <c r="B19" s="30">
        <v>14.0</v>
      </c>
      <c r="C19" s="41" t="s">
        <v>27</v>
      </c>
      <c r="D19" s="56" t="s">
        <v>61</v>
      </c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30">
        <v>1.0</v>
      </c>
      <c r="AA19" s="30">
        <v>1.0</v>
      </c>
      <c r="AB19" s="30">
        <v>1.0</v>
      </c>
      <c r="AC19" s="44"/>
      <c r="AD19" s="45"/>
      <c r="AE19" s="30">
        <v>1.0</v>
      </c>
      <c r="AF19" s="30">
        <v>1.0</v>
      </c>
      <c r="AG19" s="30">
        <v>1.0</v>
      </c>
      <c r="AH19" s="30">
        <v>1.0</v>
      </c>
      <c r="AI19" s="30">
        <v>1.0</v>
      </c>
      <c r="AJ19" s="46">
        <f t="shared" si="1"/>
        <v>8</v>
      </c>
      <c r="AK19" s="47">
        <v>50000.0</v>
      </c>
      <c r="AL19" s="48">
        <f t="shared" si="2"/>
        <v>400000</v>
      </c>
      <c r="AM19" s="49"/>
      <c r="AN19" s="50">
        <f t="shared" si="4"/>
        <v>400000</v>
      </c>
      <c r="AO19" s="51"/>
      <c r="AP19" s="52"/>
      <c r="AQ19" s="27"/>
      <c r="AR19" s="27" t="s">
        <v>44</v>
      </c>
      <c r="AS19" s="29" t="s">
        <v>25</v>
      </c>
      <c r="AT19" s="53" t="s">
        <v>62</v>
      </c>
      <c r="AU19" s="1"/>
      <c r="AV19" s="1"/>
      <c r="AW19" s="1"/>
      <c r="AX19" s="1"/>
      <c r="AY19" s="1"/>
      <c r="AZ19" s="1"/>
    </row>
    <row r="20" ht="14.25" customHeight="1">
      <c r="A20" s="1"/>
      <c r="B20" s="30">
        <v>15.0</v>
      </c>
      <c r="C20" s="41" t="s">
        <v>27</v>
      </c>
      <c r="D20" s="56" t="s">
        <v>63</v>
      </c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30">
        <v>1.0</v>
      </c>
      <c r="AF20" s="30">
        <v>1.0</v>
      </c>
      <c r="AG20" s="30">
        <v>1.0</v>
      </c>
      <c r="AH20" s="30">
        <v>1.0</v>
      </c>
      <c r="AI20" s="30">
        <v>1.0</v>
      </c>
      <c r="AJ20" s="46">
        <f t="shared" si="1"/>
        <v>5</v>
      </c>
      <c r="AK20" s="47">
        <v>50000.0</v>
      </c>
      <c r="AL20" s="48">
        <f t="shared" si="2"/>
        <v>250000</v>
      </c>
      <c r="AM20" s="49"/>
      <c r="AN20" s="50">
        <f t="shared" si="4"/>
        <v>250000</v>
      </c>
      <c r="AO20" s="51"/>
      <c r="AP20" s="52"/>
      <c r="AQ20" s="27"/>
      <c r="AR20" s="27" t="s">
        <v>44</v>
      </c>
      <c r="AS20" s="29" t="s">
        <v>25</v>
      </c>
      <c r="AT20" s="29" t="s">
        <v>64</v>
      </c>
      <c r="AU20" s="1"/>
      <c r="AV20" s="1"/>
      <c r="AW20" s="1"/>
      <c r="AX20" s="1"/>
      <c r="AY20" s="1"/>
      <c r="AZ20" s="1"/>
    </row>
    <row r="21" ht="14.25" customHeight="1">
      <c r="A21" s="1"/>
      <c r="B21" s="30">
        <v>16.0</v>
      </c>
      <c r="C21" s="41" t="s">
        <v>27</v>
      </c>
      <c r="D21" s="57" t="s">
        <v>65</v>
      </c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30">
        <v>1.0</v>
      </c>
      <c r="Y21" s="30">
        <v>1.0</v>
      </c>
      <c r="Z21" s="30">
        <v>1.0</v>
      </c>
      <c r="AA21" s="30">
        <v>1.0</v>
      </c>
      <c r="AB21" s="30">
        <v>1.0</v>
      </c>
      <c r="AC21" s="44"/>
      <c r="AD21" s="45"/>
      <c r="AE21" s="30">
        <v>1.0</v>
      </c>
      <c r="AF21" s="30">
        <v>1.0</v>
      </c>
      <c r="AG21" s="30">
        <v>1.0</v>
      </c>
      <c r="AH21" s="30">
        <v>1.0</v>
      </c>
      <c r="AI21" s="30">
        <v>1.0</v>
      </c>
      <c r="AJ21" s="46">
        <f t="shared" si="1"/>
        <v>10</v>
      </c>
      <c r="AK21" s="47">
        <v>55000.0</v>
      </c>
      <c r="AL21" s="48">
        <f t="shared" si="2"/>
        <v>550000</v>
      </c>
      <c r="AM21" s="49"/>
      <c r="AN21" s="50">
        <f t="shared" si="4"/>
        <v>550000</v>
      </c>
      <c r="AO21" s="51"/>
      <c r="AP21" s="52"/>
      <c r="AQ21" s="27"/>
      <c r="AR21" s="27" t="s">
        <v>34</v>
      </c>
      <c r="AS21" s="29" t="s">
        <v>25</v>
      </c>
      <c r="AT21" s="53" t="s">
        <v>66</v>
      </c>
      <c r="AU21" s="66" t="s">
        <v>67</v>
      </c>
      <c r="AV21" s="67"/>
      <c r="AW21" s="67"/>
      <c r="AX21" s="67"/>
      <c r="AY21" s="67"/>
      <c r="AZ21" s="67"/>
    </row>
    <row r="22" ht="14.25" customHeight="1">
      <c r="A22" s="1"/>
      <c r="B22" s="30">
        <v>17.0</v>
      </c>
      <c r="C22" s="41" t="s">
        <v>27</v>
      </c>
      <c r="D22" s="56" t="s">
        <v>68</v>
      </c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30">
        <v>1.0</v>
      </c>
      <c r="AA22" s="30">
        <v>1.0</v>
      </c>
      <c r="AB22" s="30">
        <v>1.0</v>
      </c>
      <c r="AC22" s="44"/>
      <c r="AD22" s="45"/>
      <c r="AE22" s="30">
        <v>1.0</v>
      </c>
      <c r="AF22" s="30">
        <v>1.0</v>
      </c>
      <c r="AG22" s="30">
        <v>1.0</v>
      </c>
      <c r="AH22" s="30">
        <v>1.0</v>
      </c>
      <c r="AI22" s="30">
        <v>1.0</v>
      </c>
      <c r="AJ22" s="46">
        <f t="shared" si="1"/>
        <v>8</v>
      </c>
      <c r="AK22" s="47">
        <v>50000.0</v>
      </c>
      <c r="AL22" s="48">
        <f t="shared" si="2"/>
        <v>400000</v>
      </c>
      <c r="AM22" s="49"/>
      <c r="AN22" s="50">
        <f t="shared" si="4"/>
        <v>400000</v>
      </c>
      <c r="AO22" s="51"/>
      <c r="AP22" s="52"/>
      <c r="AQ22" s="27"/>
      <c r="AR22" s="27" t="s">
        <v>44</v>
      </c>
      <c r="AS22" s="29" t="s">
        <v>25</v>
      </c>
      <c r="AT22" s="53" t="s">
        <v>69</v>
      </c>
      <c r="AU22" s="1"/>
      <c r="AV22" s="1"/>
      <c r="AW22" s="1"/>
      <c r="AX22" s="1"/>
      <c r="AY22" s="1"/>
      <c r="AZ22" s="1"/>
    </row>
    <row r="23" ht="14.25" customHeight="1">
      <c r="A23" s="1"/>
      <c r="B23" s="30">
        <v>18.0</v>
      </c>
      <c r="C23" s="41" t="s">
        <v>27</v>
      </c>
      <c r="D23" s="56" t="s">
        <v>70</v>
      </c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30">
        <v>1.0</v>
      </c>
      <c r="T23" s="30">
        <v>1.0</v>
      </c>
      <c r="U23" s="30">
        <v>1.0</v>
      </c>
      <c r="V23" s="44"/>
      <c r="W23" s="45"/>
      <c r="X23" s="30">
        <v>1.0</v>
      </c>
      <c r="Y23" s="30">
        <v>1.0</v>
      </c>
      <c r="Z23" s="30">
        <v>1.0</v>
      </c>
      <c r="AA23" s="30">
        <v>1.0</v>
      </c>
      <c r="AB23" s="30">
        <v>1.0</v>
      </c>
      <c r="AC23" s="44"/>
      <c r="AD23" s="45"/>
      <c r="AE23" s="30">
        <v>1.0</v>
      </c>
      <c r="AF23" s="30">
        <v>1.0</v>
      </c>
      <c r="AG23" s="30">
        <v>1.0</v>
      </c>
      <c r="AH23" s="30">
        <v>1.0</v>
      </c>
      <c r="AI23" s="30">
        <v>1.0</v>
      </c>
      <c r="AJ23" s="46">
        <f t="shared" si="1"/>
        <v>13</v>
      </c>
      <c r="AK23" s="47">
        <v>50000.0</v>
      </c>
      <c r="AL23" s="48">
        <f t="shared" si="2"/>
        <v>550000</v>
      </c>
      <c r="AM23" s="49">
        <v>100000.0</v>
      </c>
      <c r="AN23" s="50">
        <f t="shared" si="4"/>
        <v>650000</v>
      </c>
      <c r="AO23" s="51"/>
      <c r="AP23" s="52"/>
      <c r="AQ23" s="27"/>
      <c r="AR23" s="27" t="s">
        <v>71</v>
      </c>
      <c r="AS23" s="29" t="s">
        <v>25</v>
      </c>
      <c r="AT23" s="53" t="s">
        <v>72</v>
      </c>
      <c r="AU23" s="1"/>
      <c r="AV23" s="1"/>
      <c r="AW23" s="1"/>
      <c r="AX23" s="1"/>
      <c r="AY23" s="1"/>
      <c r="AZ23" s="1"/>
    </row>
    <row r="24" ht="14.25" customHeight="1">
      <c r="A24" s="1"/>
      <c r="B24" s="30">
        <v>19.0</v>
      </c>
      <c r="C24" s="41" t="s">
        <v>27</v>
      </c>
      <c r="D24" s="56" t="s">
        <v>73</v>
      </c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30">
        <v>1.0</v>
      </c>
      <c r="Y24" s="30">
        <v>1.0</v>
      </c>
      <c r="Z24" s="30">
        <v>1.0</v>
      </c>
      <c r="AA24" s="30">
        <v>1.0</v>
      </c>
      <c r="AB24" s="30">
        <v>1.0</v>
      </c>
      <c r="AC24" s="44"/>
      <c r="AD24" s="45"/>
      <c r="AE24" s="30">
        <v>1.0</v>
      </c>
      <c r="AF24" s="30">
        <v>1.0</v>
      </c>
      <c r="AG24" s="30">
        <v>1.0</v>
      </c>
      <c r="AH24" s="30">
        <v>1.0</v>
      </c>
      <c r="AI24" s="30">
        <v>1.0</v>
      </c>
      <c r="AJ24" s="46">
        <f t="shared" si="1"/>
        <v>10</v>
      </c>
      <c r="AK24" s="47">
        <v>50000.0</v>
      </c>
      <c r="AL24" s="48">
        <f t="shared" si="2"/>
        <v>500000</v>
      </c>
      <c r="AM24" s="49"/>
      <c r="AN24" s="50">
        <f t="shared" si="4"/>
        <v>500000</v>
      </c>
      <c r="AO24" s="51"/>
      <c r="AP24" s="52"/>
      <c r="AQ24" s="27"/>
      <c r="AR24" s="27" t="s">
        <v>44</v>
      </c>
      <c r="AS24" s="29" t="s">
        <v>25</v>
      </c>
      <c r="AT24" s="53" t="s">
        <v>74</v>
      </c>
      <c r="AU24" s="1"/>
      <c r="AV24" s="1"/>
      <c r="AW24" s="1"/>
      <c r="AX24" s="1"/>
      <c r="AY24" s="1"/>
      <c r="AZ24" s="1"/>
    </row>
    <row r="25" ht="14.25" customHeight="1">
      <c r="A25" s="1"/>
      <c r="B25" s="30">
        <v>20.0</v>
      </c>
      <c r="C25" s="41" t="s">
        <v>27</v>
      </c>
      <c r="D25" s="57" t="s">
        <v>75</v>
      </c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30">
        <v>1.0</v>
      </c>
      <c r="AF25" s="30">
        <v>1.0</v>
      </c>
      <c r="AG25" s="30">
        <v>1.0</v>
      </c>
      <c r="AH25" s="30">
        <v>1.0</v>
      </c>
      <c r="AI25" s="30">
        <v>1.0</v>
      </c>
      <c r="AJ25" s="46">
        <f t="shared" si="1"/>
        <v>5</v>
      </c>
      <c r="AK25" s="47">
        <v>50000.0</v>
      </c>
      <c r="AL25" s="48">
        <f t="shared" si="2"/>
        <v>250000</v>
      </c>
      <c r="AM25" s="49"/>
      <c r="AN25" s="50">
        <f t="shared" si="4"/>
        <v>250000</v>
      </c>
      <c r="AO25" s="51"/>
      <c r="AP25" s="52"/>
      <c r="AQ25" s="27"/>
      <c r="AR25" s="27" t="s">
        <v>76</v>
      </c>
      <c r="AS25" s="29" t="s">
        <v>25</v>
      </c>
      <c r="AT25" s="29" t="s">
        <v>77</v>
      </c>
      <c r="AU25" s="29"/>
      <c r="AV25" s="29"/>
      <c r="AW25" s="59"/>
      <c r="AX25" s="1"/>
      <c r="AY25" s="1"/>
      <c r="AZ25" s="1"/>
    </row>
    <row r="26" ht="14.25" customHeight="1">
      <c r="A26" s="1"/>
      <c r="B26" s="30">
        <v>21.0</v>
      </c>
      <c r="C26" s="41" t="s">
        <v>27</v>
      </c>
      <c r="D26" s="56" t="s">
        <v>78</v>
      </c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30">
        <v>1.0</v>
      </c>
      <c r="AG26" s="30">
        <v>1.0</v>
      </c>
      <c r="AH26" s="30">
        <v>1.0</v>
      </c>
      <c r="AI26" s="30">
        <v>1.0</v>
      </c>
      <c r="AJ26" s="46">
        <f t="shared" si="1"/>
        <v>4</v>
      </c>
      <c r="AK26" s="47">
        <v>30000.0</v>
      </c>
      <c r="AL26" s="48">
        <f t="shared" si="2"/>
        <v>120000</v>
      </c>
      <c r="AM26" s="49"/>
      <c r="AN26" s="50">
        <f t="shared" si="4"/>
        <v>120000</v>
      </c>
      <c r="AO26" s="51"/>
      <c r="AP26" s="52"/>
      <c r="AQ26" s="27"/>
      <c r="AR26" s="27" t="s">
        <v>41</v>
      </c>
      <c r="AS26" s="29" t="s">
        <v>25</v>
      </c>
      <c r="AT26" s="53" t="s">
        <v>79</v>
      </c>
      <c r="AU26" s="65"/>
      <c r="AV26" s="65"/>
      <c r="AW26" s="65"/>
      <c r="AX26" s="1"/>
      <c r="AY26" s="1"/>
      <c r="AZ26" s="1"/>
    </row>
    <row r="27" ht="14.25" customHeight="1">
      <c r="A27" s="1"/>
      <c r="B27" s="30">
        <v>22.0</v>
      </c>
      <c r="C27" s="41" t="s">
        <v>27</v>
      </c>
      <c r="D27" s="57" t="s">
        <v>80</v>
      </c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30">
        <v>1.0</v>
      </c>
      <c r="AA27" s="30">
        <v>1.0</v>
      </c>
      <c r="AB27" s="30">
        <v>1.0</v>
      </c>
      <c r="AC27" s="44"/>
      <c r="AD27" s="45"/>
      <c r="AE27" s="30">
        <v>1.0</v>
      </c>
      <c r="AF27" s="30">
        <v>1.0</v>
      </c>
      <c r="AG27" s="30">
        <v>1.0</v>
      </c>
      <c r="AH27" s="30">
        <v>1.0</v>
      </c>
      <c r="AI27" s="30">
        <v>1.0</v>
      </c>
      <c r="AJ27" s="46">
        <f t="shared" si="1"/>
        <v>8</v>
      </c>
      <c r="AK27" s="47">
        <v>50000.0</v>
      </c>
      <c r="AL27" s="48">
        <f t="shared" si="2"/>
        <v>400000</v>
      </c>
      <c r="AM27" s="49"/>
      <c r="AN27" s="50">
        <f t="shared" si="4"/>
        <v>400000</v>
      </c>
      <c r="AO27" s="51"/>
      <c r="AP27" s="52"/>
      <c r="AQ27" s="27"/>
      <c r="AR27" s="27" t="s">
        <v>47</v>
      </c>
      <c r="AS27" s="29" t="s">
        <v>25</v>
      </c>
      <c r="AT27" s="53" t="s">
        <v>81</v>
      </c>
      <c r="AU27" s="1"/>
      <c r="AV27" s="1"/>
      <c r="AW27" s="1"/>
      <c r="AX27" s="1"/>
      <c r="AY27" s="1"/>
      <c r="AZ27" s="1"/>
    </row>
    <row r="28" ht="14.25" customHeight="1">
      <c r="A28" s="1"/>
      <c r="B28" s="30">
        <v>23.0</v>
      </c>
      <c r="C28" s="41" t="s">
        <v>27</v>
      </c>
      <c r="D28" s="57" t="s">
        <v>82</v>
      </c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30">
        <v>1.0</v>
      </c>
      <c r="R28" s="30">
        <v>1.0</v>
      </c>
      <c r="S28" s="30">
        <v>1.0</v>
      </c>
      <c r="T28" s="30">
        <v>1.0</v>
      </c>
      <c r="U28" s="30">
        <v>1.0</v>
      </c>
      <c r="V28" s="44"/>
      <c r="W28" s="45"/>
      <c r="X28" s="30">
        <v>1.0</v>
      </c>
      <c r="Y28" s="30">
        <v>1.0</v>
      </c>
      <c r="Z28" s="30">
        <v>1.0</v>
      </c>
      <c r="AA28" s="30">
        <v>1.0</v>
      </c>
      <c r="AB28" s="30">
        <v>1.0</v>
      </c>
      <c r="AC28" s="44"/>
      <c r="AD28" s="45"/>
      <c r="AE28" s="30">
        <v>1.0</v>
      </c>
      <c r="AF28" s="44" t="s">
        <v>50</v>
      </c>
      <c r="AG28" s="30">
        <v>1.0</v>
      </c>
      <c r="AH28" s="30">
        <v>1.0</v>
      </c>
      <c r="AI28" s="30">
        <v>1.0</v>
      </c>
      <c r="AJ28" s="46">
        <f t="shared" si="1"/>
        <v>14</v>
      </c>
      <c r="AK28" s="47">
        <v>50000.0</v>
      </c>
      <c r="AL28" s="48">
        <f t="shared" si="2"/>
        <v>500000</v>
      </c>
      <c r="AM28" s="49">
        <v>200000.0</v>
      </c>
      <c r="AN28" s="50">
        <f t="shared" si="4"/>
        <v>700000</v>
      </c>
      <c r="AO28" s="51"/>
      <c r="AP28" s="52"/>
      <c r="AQ28" s="27"/>
      <c r="AR28" s="27" t="s">
        <v>34</v>
      </c>
      <c r="AS28" s="29" t="s">
        <v>25</v>
      </c>
      <c r="AT28" s="68" t="s">
        <v>83</v>
      </c>
      <c r="AU28" s="69"/>
      <c r="AV28" s="69"/>
      <c r="AW28" s="69"/>
      <c r="AX28" s="1"/>
      <c r="AY28" s="1"/>
      <c r="AZ28" s="1"/>
    </row>
    <row r="29" ht="14.25" customHeight="1">
      <c r="A29" s="1"/>
      <c r="B29" s="30">
        <v>24.0</v>
      </c>
      <c r="C29" s="41" t="s">
        <v>27</v>
      </c>
      <c r="D29" s="57" t="s">
        <v>84</v>
      </c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30">
        <v>1.0</v>
      </c>
      <c r="AF29" s="45" t="s">
        <v>23</v>
      </c>
      <c r="AG29" s="45" t="s">
        <v>23</v>
      </c>
      <c r="AH29" s="43"/>
      <c r="AI29" s="43"/>
      <c r="AJ29" s="46">
        <f t="shared" si="1"/>
        <v>1</v>
      </c>
      <c r="AK29" s="47">
        <v>40000.0</v>
      </c>
      <c r="AL29" s="48">
        <f t="shared" si="2"/>
        <v>40000</v>
      </c>
      <c r="AM29" s="49"/>
      <c r="AN29" s="50">
        <f t="shared" si="4"/>
        <v>40000</v>
      </c>
      <c r="AO29" s="51"/>
      <c r="AP29" s="52"/>
      <c r="AQ29" s="27"/>
      <c r="AR29" s="27" t="s">
        <v>34</v>
      </c>
      <c r="AS29" s="29" t="s">
        <v>25</v>
      </c>
      <c r="AT29" s="29" t="s">
        <v>85</v>
      </c>
      <c r="AU29" s="1"/>
      <c r="AV29" s="1"/>
      <c r="AW29" s="1"/>
      <c r="AX29" s="1"/>
      <c r="AY29" s="1"/>
      <c r="AZ29" s="1"/>
    </row>
    <row r="30" ht="14.25" customHeight="1">
      <c r="A30" s="1"/>
      <c r="B30" s="30">
        <v>25.0</v>
      </c>
      <c r="C30" s="41" t="s">
        <v>27</v>
      </c>
      <c r="D30" s="57" t="s">
        <v>86</v>
      </c>
      <c r="E30" s="45"/>
      <c r="F30" s="44">
        <v>0.5</v>
      </c>
      <c r="G30" s="30">
        <v>1.0</v>
      </c>
      <c r="H30" s="44"/>
      <c r="I30" s="45"/>
      <c r="J30" s="30">
        <v>1.0</v>
      </c>
      <c r="K30" s="30">
        <v>1.0</v>
      </c>
      <c r="L30" s="30">
        <v>1.0</v>
      </c>
      <c r="M30" s="30">
        <v>1.0</v>
      </c>
      <c r="N30" s="30">
        <v>1.0</v>
      </c>
      <c r="O30" s="44" t="s">
        <v>37</v>
      </c>
      <c r="P30" s="45"/>
      <c r="Q30" s="30">
        <v>1.0</v>
      </c>
      <c r="R30" s="30">
        <v>1.0</v>
      </c>
      <c r="S30" s="30">
        <v>1.0</v>
      </c>
      <c r="T30" s="30">
        <v>1.0</v>
      </c>
      <c r="U30" s="30">
        <v>1.0</v>
      </c>
      <c r="V30" s="44"/>
      <c r="W30" s="45"/>
      <c r="X30" s="30">
        <v>1.0</v>
      </c>
      <c r="Y30" s="30">
        <v>1.0</v>
      </c>
      <c r="Z30" s="30">
        <v>1.0</v>
      </c>
      <c r="AA30" s="30">
        <v>1.0</v>
      </c>
      <c r="AB30" s="30">
        <v>1.0</v>
      </c>
      <c r="AC30" s="44"/>
      <c r="AD30" s="45"/>
      <c r="AE30" s="30">
        <v>1.0</v>
      </c>
      <c r="AF30" s="30">
        <v>1.0</v>
      </c>
      <c r="AG30" s="30">
        <v>1.0</v>
      </c>
      <c r="AH30" s="30">
        <v>1.0</v>
      </c>
      <c r="AI30" s="30">
        <v>1.0</v>
      </c>
      <c r="AJ30" s="46">
        <f t="shared" si="1"/>
        <v>21.5</v>
      </c>
      <c r="AK30" s="47">
        <v>60000.0</v>
      </c>
      <c r="AL30" s="48">
        <f t="shared" si="2"/>
        <v>1030000</v>
      </c>
      <c r="AM30" s="49">
        <v>300000.0</v>
      </c>
      <c r="AN30" s="50">
        <f>AJ30*AK30+AO30</f>
        <v>1330000</v>
      </c>
      <c r="AO30" s="39">
        <v>40000.0</v>
      </c>
      <c r="AP30" s="58"/>
      <c r="AQ30" s="27"/>
      <c r="AR30" s="27" t="s">
        <v>44</v>
      </c>
      <c r="AS30" s="29" t="s">
        <v>25</v>
      </c>
      <c r="AT30" s="53" t="s">
        <v>87</v>
      </c>
      <c r="AU30" s="1"/>
      <c r="AV30" s="1"/>
      <c r="AW30" s="1"/>
      <c r="AX30" s="1"/>
      <c r="AY30" s="1"/>
      <c r="AZ30" s="1"/>
    </row>
    <row r="31" ht="14.25" customHeight="1">
      <c r="A31" s="1"/>
      <c r="B31" s="30">
        <v>26.0</v>
      </c>
      <c r="C31" s="41" t="s">
        <v>27</v>
      </c>
      <c r="D31" s="57" t="s">
        <v>88</v>
      </c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30">
        <v>1.0</v>
      </c>
      <c r="AA31" s="30">
        <v>1.0</v>
      </c>
      <c r="AB31" s="30">
        <v>1.0</v>
      </c>
      <c r="AC31" s="44"/>
      <c r="AD31" s="45"/>
      <c r="AE31" s="30">
        <v>1.0</v>
      </c>
      <c r="AF31" s="30">
        <v>1.0</v>
      </c>
      <c r="AG31" s="30">
        <v>1.0</v>
      </c>
      <c r="AH31" s="30">
        <v>1.0</v>
      </c>
      <c r="AI31" s="30">
        <v>1.0</v>
      </c>
      <c r="AJ31" s="46">
        <f t="shared" si="1"/>
        <v>8</v>
      </c>
      <c r="AK31" s="47">
        <v>55000.0</v>
      </c>
      <c r="AL31" s="48">
        <f t="shared" si="2"/>
        <v>440000</v>
      </c>
      <c r="AM31" s="49"/>
      <c r="AN31" s="50">
        <f t="shared" ref="AN31:AN36" si="5">AJ31*AK31</f>
        <v>440000</v>
      </c>
      <c r="AO31" s="51"/>
      <c r="AP31" s="52"/>
      <c r="AQ31" s="27"/>
      <c r="AR31" s="27" t="s">
        <v>76</v>
      </c>
      <c r="AS31" s="29" t="s">
        <v>25</v>
      </c>
      <c r="AT31" s="53" t="s">
        <v>89</v>
      </c>
      <c r="AU31" s="1"/>
      <c r="AV31" s="1"/>
      <c r="AW31" s="1"/>
      <c r="AX31" s="1"/>
      <c r="AY31" s="1"/>
      <c r="AZ31" s="1"/>
    </row>
    <row r="32" ht="14.25" customHeight="1">
      <c r="A32" s="1"/>
      <c r="B32" s="30">
        <v>27.0</v>
      </c>
      <c r="C32" s="41" t="s">
        <v>27</v>
      </c>
      <c r="D32" s="57" t="s">
        <v>90</v>
      </c>
      <c r="E32" s="45"/>
      <c r="F32" s="44">
        <v>0.5</v>
      </c>
      <c r="G32" s="30">
        <v>1.0</v>
      </c>
      <c r="H32" s="44"/>
      <c r="I32" s="45"/>
      <c r="J32" s="30">
        <v>1.0</v>
      </c>
      <c r="K32" s="30">
        <v>1.0</v>
      </c>
      <c r="L32" s="30">
        <v>1.0</v>
      </c>
      <c r="M32" s="30">
        <v>1.0</v>
      </c>
      <c r="N32" s="30">
        <v>1.0</v>
      </c>
      <c r="O32" s="44"/>
      <c r="P32" s="45"/>
      <c r="Q32" s="30">
        <v>1.0</v>
      </c>
      <c r="R32" s="30">
        <v>1.0</v>
      </c>
      <c r="S32" s="30">
        <v>1.0</v>
      </c>
      <c r="T32" s="30">
        <v>1.0</v>
      </c>
      <c r="U32" s="30">
        <v>1.0</v>
      </c>
      <c r="V32" s="44"/>
      <c r="W32" s="45"/>
      <c r="X32" s="30">
        <v>1.0</v>
      </c>
      <c r="Y32" s="30">
        <v>1.0</v>
      </c>
      <c r="Z32" s="30">
        <v>1.0</v>
      </c>
      <c r="AA32" s="30">
        <v>1.0</v>
      </c>
      <c r="AB32" s="30">
        <v>1.0</v>
      </c>
      <c r="AC32" s="44"/>
      <c r="AD32" s="45"/>
      <c r="AE32" s="30">
        <v>1.0</v>
      </c>
      <c r="AF32" s="30">
        <v>1.0</v>
      </c>
      <c r="AG32" s="30">
        <v>1.0</v>
      </c>
      <c r="AH32" s="30">
        <v>1.0</v>
      </c>
      <c r="AI32" s="30">
        <v>1.0</v>
      </c>
      <c r="AJ32" s="46">
        <f t="shared" si="1"/>
        <v>21.5</v>
      </c>
      <c r="AK32" s="47">
        <v>50000.0</v>
      </c>
      <c r="AL32" s="48">
        <f t="shared" si="2"/>
        <v>775000</v>
      </c>
      <c r="AM32" s="49">
        <v>300000.0</v>
      </c>
      <c r="AN32" s="50">
        <f t="shared" si="5"/>
        <v>1075000</v>
      </c>
      <c r="AO32" s="51"/>
      <c r="AP32" s="52"/>
      <c r="AQ32" s="27"/>
      <c r="AR32" s="27" t="s">
        <v>32</v>
      </c>
      <c r="AS32" s="29" t="s">
        <v>25</v>
      </c>
      <c r="AT32" s="53" t="s">
        <v>91</v>
      </c>
      <c r="AU32" s="1"/>
      <c r="AV32" s="1"/>
      <c r="AW32" s="1"/>
      <c r="AX32" s="1"/>
      <c r="AY32" s="1"/>
      <c r="AZ32" s="1"/>
    </row>
    <row r="33" ht="14.25" customHeight="1">
      <c r="A33" s="1"/>
      <c r="B33" s="30">
        <v>28.0</v>
      </c>
      <c r="C33" s="41" t="s">
        <v>92</v>
      </c>
      <c r="D33" s="57" t="s">
        <v>93</v>
      </c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30">
        <v>1.0</v>
      </c>
      <c r="AA33" s="30">
        <v>1.0</v>
      </c>
      <c r="AB33" s="30">
        <v>1.0</v>
      </c>
      <c r="AC33" s="44"/>
      <c r="AD33" s="45"/>
      <c r="AE33" s="30">
        <v>1.0</v>
      </c>
      <c r="AF33" s="45" t="s">
        <v>23</v>
      </c>
      <c r="AG33" s="30">
        <v>1.0</v>
      </c>
      <c r="AH33" s="30">
        <v>1.0</v>
      </c>
      <c r="AI33" s="30">
        <v>1.0</v>
      </c>
      <c r="AJ33" s="46">
        <f t="shared" si="1"/>
        <v>7</v>
      </c>
      <c r="AK33" s="47">
        <v>50000.0</v>
      </c>
      <c r="AL33" s="48">
        <f t="shared" si="2"/>
        <v>350000</v>
      </c>
      <c r="AM33" s="49"/>
      <c r="AN33" s="50">
        <f t="shared" si="5"/>
        <v>350000</v>
      </c>
      <c r="AO33" s="51"/>
      <c r="AP33" s="52"/>
      <c r="AQ33" s="27"/>
      <c r="AR33" s="27" t="s">
        <v>32</v>
      </c>
      <c r="AS33" s="29" t="s">
        <v>25</v>
      </c>
      <c r="AT33" s="53" t="s">
        <v>94</v>
      </c>
      <c r="AU33" s="29"/>
      <c r="AV33" s="29"/>
      <c r="AW33" s="59"/>
      <c r="AX33" s="1"/>
      <c r="AY33" s="1"/>
      <c r="AZ33" s="1"/>
    </row>
    <row r="34" ht="14.25" customHeight="1">
      <c r="A34" s="1"/>
      <c r="B34" s="30"/>
      <c r="C34" s="41"/>
      <c r="D34" s="57"/>
      <c r="E34" s="45"/>
      <c r="F34" s="30"/>
      <c r="G34" s="30"/>
      <c r="H34" s="44"/>
      <c r="I34" s="45"/>
      <c r="J34" s="30"/>
      <c r="K34" s="30"/>
      <c r="L34" s="30"/>
      <c r="M34" s="30"/>
      <c r="N34" s="30"/>
      <c r="O34" s="44"/>
      <c r="P34" s="45"/>
      <c r="Q34" s="30"/>
      <c r="R34" s="30"/>
      <c r="S34" s="30"/>
      <c r="T34" s="30"/>
      <c r="U34" s="30"/>
      <c r="V34" s="44"/>
      <c r="W34" s="45"/>
      <c r="X34" s="30"/>
      <c r="Y34" s="30"/>
      <c r="Z34" s="30"/>
      <c r="AA34" s="30"/>
      <c r="AB34" s="30"/>
      <c r="AC34" s="44"/>
      <c r="AD34" s="45"/>
      <c r="AE34" s="30"/>
      <c r="AF34" s="30"/>
      <c r="AG34" s="30"/>
      <c r="AH34" s="30"/>
      <c r="AI34" s="30"/>
      <c r="AJ34" s="46">
        <f t="shared" si="1"/>
        <v>0</v>
      </c>
      <c r="AK34" s="47">
        <v>50000.0</v>
      </c>
      <c r="AL34" s="48">
        <f t="shared" si="2"/>
        <v>0</v>
      </c>
      <c r="AM34" s="49"/>
      <c r="AN34" s="50">
        <f t="shared" si="5"/>
        <v>0</v>
      </c>
      <c r="AO34" s="51"/>
      <c r="AP34" s="52"/>
      <c r="AQ34" s="27"/>
      <c r="AR34" s="27"/>
      <c r="AS34" s="29"/>
      <c r="AT34" s="29"/>
      <c r="AU34" s="1"/>
      <c r="AV34" s="1"/>
      <c r="AW34" s="1"/>
      <c r="AX34" s="1"/>
      <c r="AY34" s="1"/>
      <c r="AZ34" s="1"/>
    </row>
    <row r="35" ht="14.25" customHeight="1">
      <c r="A35" s="1"/>
      <c r="B35" s="30" t="s">
        <v>95</v>
      </c>
      <c r="C35" s="41" t="s">
        <v>96</v>
      </c>
      <c r="D35" s="55" t="s">
        <v>97</v>
      </c>
      <c r="E35" s="45"/>
      <c r="F35" s="44">
        <v>1.0</v>
      </c>
      <c r="G35" s="30">
        <v>1.0</v>
      </c>
      <c r="H35" s="44"/>
      <c r="I35" s="45"/>
      <c r="J35" s="30">
        <v>1.0</v>
      </c>
      <c r="K35" s="30">
        <v>1.0</v>
      </c>
      <c r="L35" s="30">
        <v>1.0</v>
      </c>
      <c r="M35" s="30">
        <v>1.0</v>
      </c>
      <c r="N35" s="30">
        <v>1.0</v>
      </c>
      <c r="O35" s="44" t="s">
        <v>37</v>
      </c>
      <c r="P35" s="45"/>
      <c r="Q35" s="30">
        <v>1.0</v>
      </c>
      <c r="R35" s="30">
        <v>1.0</v>
      </c>
      <c r="S35" s="30">
        <v>1.0</v>
      </c>
      <c r="T35" s="30">
        <v>1.0</v>
      </c>
      <c r="U35" s="30">
        <v>1.0</v>
      </c>
      <c r="V35" s="44" t="s">
        <v>37</v>
      </c>
      <c r="W35" s="45"/>
      <c r="X35" s="30">
        <v>1.0</v>
      </c>
      <c r="Y35" s="30">
        <v>1.0</v>
      </c>
      <c r="Z35" s="30">
        <v>1.0</v>
      </c>
      <c r="AA35" s="30">
        <v>1.0</v>
      </c>
      <c r="AB35" s="30">
        <v>1.0</v>
      </c>
      <c r="AC35" s="44" t="s">
        <v>37</v>
      </c>
      <c r="AD35" s="45"/>
      <c r="AE35" s="30">
        <v>1.0</v>
      </c>
      <c r="AF35" s="30">
        <v>1.0</v>
      </c>
      <c r="AG35" s="30">
        <v>1.0</v>
      </c>
      <c r="AH35" s="30">
        <v>1.0</v>
      </c>
      <c r="AI35" s="30">
        <v>1.0</v>
      </c>
      <c r="AJ35" s="46">
        <f t="shared" si="1"/>
        <v>22</v>
      </c>
      <c r="AK35" s="47">
        <v>65000.0</v>
      </c>
      <c r="AL35" s="48">
        <f t="shared" si="2"/>
        <v>1030000</v>
      </c>
      <c r="AM35" s="49">
        <v>400000.0</v>
      </c>
      <c r="AN35" s="50">
        <f t="shared" si="5"/>
        <v>1430000</v>
      </c>
      <c r="AO35" s="51" t="s">
        <v>37</v>
      </c>
      <c r="AP35" s="70" t="s">
        <v>37</v>
      </c>
      <c r="AQ35" s="27"/>
      <c r="AR35" s="27" t="s">
        <v>32</v>
      </c>
      <c r="AS35" s="27" t="s">
        <v>98</v>
      </c>
      <c r="AT35" s="29" t="s">
        <v>99</v>
      </c>
      <c r="AU35" s="1"/>
      <c r="AV35" s="1"/>
      <c r="AW35" s="1"/>
      <c r="AX35" s="1"/>
      <c r="AY35" s="1"/>
      <c r="AZ35" s="1"/>
    </row>
    <row r="36" ht="14.25" customHeight="1">
      <c r="A36" s="1"/>
      <c r="B36" s="30"/>
      <c r="C36" s="71" t="s">
        <v>100</v>
      </c>
      <c r="D36" s="55" t="s">
        <v>101</v>
      </c>
      <c r="E36" s="45"/>
      <c r="F36" s="44">
        <v>1.0</v>
      </c>
      <c r="G36" s="30"/>
      <c r="H36" s="44"/>
      <c r="I36" s="45"/>
      <c r="J36" s="30"/>
      <c r="K36" s="30"/>
      <c r="L36" s="30"/>
      <c r="M36" s="30"/>
      <c r="N36" s="30"/>
      <c r="O36" s="44"/>
      <c r="P36" s="45"/>
      <c r="Q36" s="30"/>
      <c r="R36" s="30"/>
      <c r="S36" s="30"/>
      <c r="T36" s="30"/>
      <c r="U36" s="30"/>
      <c r="V36" s="44"/>
      <c r="W36" s="45"/>
      <c r="X36" s="44">
        <v>1.0</v>
      </c>
      <c r="Y36" s="30"/>
      <c r="Z36" s="30"/>
      <c r="AA36" s="30"/>
      <c r="AB36" s="30"/>
      <c r="AC36" s="44"/>
      <c r="AD36" s="45"/>
      <c r="AE36" s="30"/>
      <c r="AF36" s="30"/>
      <c r="AG36" s="30"/>
      <c r="AH36" s="30"/>
      <c r="AI36" s="72"/>
      <c r="AJ36" s="46">
        <f t="shared" si="1"/>
        <v>2</v>
      </c>
      <c r="AK36" s="47">
        <v>60000.0</v>
      </c>
      <c r="AL36" s="48">
        <f t="shared" si="2"/>
        <v>120000</v>
      </c>
      <c r="AM36" s="49"/>
      <c r="AN36" s="50">
        <f t="shared" si="5"/>
        <v>120000</v>
      </c>
      <c r="AO36" s="51"/>
      <c r="AP36" s="70"/>
      <c r="AQ36" s="27"/>
      <c r="AR36" s="27"/>
      <c r="AS36" s="29"/>
      <c r="AT36" s="29"/>
      <c r="AU36" s="1"/>
      <c r="AV36" s="1"/>
      <c r="AW36" s="1"/>
      <c r="AX36" s="1"/>
      <c r="AY36" s="1"/>
      <c r="AZ36" s="1"/>
    </row>
    <row r="37" ht="14.25" customHeight="1">
      <c r="A37" s="1"/>
      <c r="B37" s="72"/>
      <c r="C37" s="73"/>
      <c r="D37" s="55" t="s">
        <v>102</v>
      </c>
      <c r="E37" s="74">
        <f t="shared" ref="E37:AH37" si="6">SUM(E6:E36)</f>
        <v>0</v>
      </c>
      <c r="F37" s="75">
        <f t="shared" si="6"/>
        <v>4.5</v>
      </c>
      <c r="G37" s="75">
        <f t="shared" si="6"/>
        <v>6</v>
      </c>
      <c r="H37" s="76">
        <f t="shared" si="6"/>
        <v>0</v>
      </c>
      <c r="I37" s="74">
        <f t="shared" si="6"/>
        <v>0</v>
      </c>
      <c r="J37" s="75">
        <f t="shared" si="6"/>
        <v>6</v>
      </c>
      <c r="K37" s="75">
        <f t="shared" si="6"/>
        <v>5.7</v>
      </c>
      <c r="L37" s="75">
        <f t="shared" si="6"/>
        <v>8</v>
      </c>
      <c r="M37" s="75">
        <f t="shared" si="6"/>
        <v>8</v>
      </c>
      <c r="N37" s="75">
        <f t="shared" si="6"/>
        <v>8</v>
      </c>
      <c r="O37" s="76">
        <f t="shared" si="6"/>
        <v>0</v>
      </c>
      <c r="P37" s="74">
        <f t="shared" si="6"/>
        <v>0</v>
      </c>
      <c r="Q37" s="75">
        <f t="shared" si="6"/>
        <v>9</v>
      </c>
      <c r="R37" s="75">
        <f t="shared" si="6"/>
        <v>9</v>
      </c>
      <c r="S37" s="75">
        <f t="shared" si="6"/>
        <v>11</v>
      </c>
      <c r="T37" s="75">
        <f t="shared" si="6"/>
        <v>11</v>
      </c>
      <c r="U37" s="75">
        <f t="shared" si="6"/>
        <v>11</v>
      </c>
      <c r="V37" s="76">
        <f t="shared" si="6"/>
        <v>0</v>
      </c>
      <c r="W37" s="74">
        <f t="shared" si="6"/>
        <v>0</v>
      </c>
      <c r="X37" s="75">
        <f t="shared" si="6"/>
        <v>14</v>
      </c>
      <c r="Y37" s="75">
        <f t="shared" si="6"/>
        <v>13</v>
      </c>
      <c r="Z37" s="75">
        <f t="shared" si="6"/>
        <v>21</v>
      </c>
      <c r="AA37" s="75">
        <f t="shared" si="6"/>
        <v>21</v>
      </c>
      <c r="AB37" s="75">
        <f t="shared" si="6"/>
        <v>20</v>
      </c>
      <c r="AC37" s="76">
        <f t="shared" si="6"/>
        <v>0</v>
      </c>
      <c r="AD37" s="74">
        <f t="shared" si="6"/>
        <v>0</v>
      </c>
      <c r="AE37" s="75">
        <f t="shared" si="6"/>
        <v>27</v>
      </c>
      <c r="AF37" s="75">
        <f t="shared" si="6"/>
        <v>24</v>
      </c>
      <c r="AG37" s="75">
        <f t="shared" si="6"/>
        <v>26</v>
      </c>
      <c r="AH37" s="75">
        <f t="shared" si="6"/>
        <v>26</v>
      </c>
      <c r="AI37" s="75"/>
      <c r="AJ37" s="46">
        <f>SUM(AJ6:AJ8)</f>
        <v>38</v>
      </c>
      <c r="AK37" s="49"/>
      <c r="AL37" s="77">
        <f t="shared" ref="AL37:AO37" si="7">SUM(AL6:AL36)</f>
        <v>13592500</v>
      </c>
      <c r="AM37" s="77">
        <f t="shared" si="7"/>
        <v>2900000</v>
      </c>
      <c r="AN37" s="78">
        <f t="shared" si="7"/>
        <v>16492500</v>
      </c>
      <c r="AO37" s="39">
        <f t="shared" si="7"/>
        <v>120000</v>
      </c>
      <c r="AP37" s="70">
        <f>SUM(AP7:AP36)</f>
        <v>40000</v>
      </c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ht="14.25" customHeight="1">
      <c r="A38" s="1"/>
      <c r="B38" s="79"/>
      <c r="C38" s="79"/>
      <c r="D38" s="80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81"/>
      <c r="U38" s="82"/>
      <c r="V38" s="82"/>
      <c r="W38" s="82"/>
      <c r="X38" s="37"/>
      <c r="Y38" s="37"/>
      <c r="Z38" s="1"/>
      <c r="AA38" s="1"/>
      <c r="AB38" s="82"/>
      <c r="AC38" s="82"/>
      <c r="AD38" s="82"/>
      <c r="AE38" s="82"/>
      <c r="AF38" s="82"/>
      <c r="AG38" s="82"/>
      <c r="AH38" s="82"/>
      <c r="AI38" s="82"/>
      <c r="AJ38" s="83"/>
      <c r="AK38" s="84"/>
      <c r="AL38" s="85" t="s">
        <v>103</v>
      </c>
      <c r="AM38" s="86">
        <f>AL37+AM37</f>
        <v>16492500</v>
      </c>
      <c r="AN38" s="87"/>
      <c r="AO38" s="82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ht="14.25" customHeight="1">
      <c r="A39" s="1"/>
      <c r="B39" s="79"/>
      <c r="C39" s="79"/>
      <c r="D39" s="1"/>
      <c r="E39" s="1"/>
      <c r="F39" s="1"/>
      <c r="G39" s="1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81"/>
      <c r="U39" s="82"/>
      <c r="V39" s="82"/>
      <c r="W39" s="82"/>
      <c r="X39" s="37"/>
      <c r="Y39" s="37"/>
      <c r="Z39" s="1"/>
      <c r="AA39" s="1"/>
      <c r="AB39" s="82"/>
      <c r="AC39" s="82"/>
      <c r="AD39" s="82"/>
      <c r="AE39" s="82"/>
      <c r="AF39" s="82"/>
      <c r="AG39" s="82"/>
      <c r="AH39" s="82"/>
      <c r="AI39" s="82"/>
      <c r="AJ39" s="83"/>
      <c r="AK39" s="84"/>
      <c r="AL39" s="83"/>
      <c r="AM39" s="88">
        <f>AM38*17.5%</f>
        <v>2886187.5</v>
      </c>
      <c r="AN39" s="87" t="s">
        <v>104</v>
      </c>
      <c r="AO39" s="82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ht="14.25" customHeight="1">
      <c r="A40" s="1"/>
      <c r="B40" s="37"/>
      <c r="C40" s="1"/>
      <c r="D40" s="89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82"/>
      <c r="AE40" s="82"/>
      <c r="AF40" s="82"/>
      <c r="AG40" s="82"/>
      <c r="AH40" s="82"/>
      <c r="AI40" s="82"/>
      <c r="AJ40" s="1"/>
      <c r="AK40" s="84"/>
      <c r="AL40" s="83"/>
      <c r="AM40" s="88"/>
      <c r="AN40" s="84" t="s">
        <v>105</v>
      </c>
      <c r="AO40" s="90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ht="14.25" customHeight="1">
      <c r="A41" s="1"/>
      <c r="B41" s="3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82"/>
      <c r="AE41" s="82"/>
      <c r="AF41" s="82"/>
      <c r="AG41" s="82"/>
      <c r="AH41" s="82"/>
      <c r="AI41" s="82"/>
      <c r="AJ41" s="83"/>
      <c r="AK41" s="84"/>
      <c r="AL41" s="91" t="s">
        <v>102</v>
      </c>
      <c r="AM41" s="77">
        <f>AL37+AM37+AM39</f>
        <v>19378687.5</v>
      </c>
      <c r="AN41" s="92">
        <f>AM41/430</f>
        <v>45066.71512</v>
      </c>
      <c r="AO41" s="93">
        <f>AN41/20</f>
        <v>2253.335756</v>
      </c>
      <c r="AP41" s="94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ht="14.25" customHeight="1">
      <c r="A42" s="1"/>
      <c r="B42" s="37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83"/>
      <c r="T42" s="1"/>
      <c r="U42" s="1"/>
      <c r="V42" s="1"/>
      <c r="W42" s="1"/>
      <c r="X42" s="1"/>
      <c r="Y42" s="1"/>
      <c r="Z42" s="1"/>
      <c r="AA42" s="1"/>
      <c r="AB42" s="1"/>
      <c r="AC42" s="1"/>
      <c r="AD42" s="80"/>
      <c r="AE42" s="80"/>
      <c r="AF42" s="80"/>
      <c r="AG42" s="80"/>
      <c r="AH42" s="80"/>
      <c r="AI42" s="80"/>
      <c r="AJ42" s="83"/>
      <c r="AK42" s="95"/>
      <c r="AL42" s="83"/>
      <c r="AM42" s="88"/>
      <c r="AN42" s="88"/>
      <c r="AO42" s="96"/>
      <c r="AP42" s="94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ht="14.25" customHeight="1">
      <c r="A43" s="1"/>
      <c r="B43" s="3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80"/>
      <c r="AE43" s="80"/>
      <c r="AF43" s="80"/>
      <c r="AG43" s="80"/>
      <c r="AH43" s="80"/>
      <c r="AI43" s="80"/>
      <c r="AJ43" s="83"/>
      <c r="AK43" s="95"/>
      <c r="AL43" s="83">
        <f>AK43/12</f>
        <v>0</v>
      </c>
      <c r="AM43" s="88"/>
      <c r="AN43" s="87"/>
      <c r="AO43" s="97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ht="14.25" customHeight="1">
      <c r="A44" s="1"/>
      <c r="B44" s="37"/>
      <c r="C44" s="1"/>
      <c r="D44" s="98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80"/>
      <c r="AE44" s="80"/>
      <c r="AF44" s="80"/>
      <c r="AG44" s="80"/>
      <c r="AH44" s="80"/>
      <c r="AI44" s="80"/>
      <c r="AJ44" s="83"/>
      <c r="AK44" s="95"/>
      <c r="AL44" s="83"/>
      <c r="AM44" s="88"/>
      <c r="AN44" s="87"/>
      <c r="AO44" s="82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>
      <c r="A45" s="1"/>
      <c r="B45" s="1"/>
      <c r="C45" s="1"/>
      <c r="K45" s="1"/>
      <c r="L45" s="99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 t="s">
        <v>80</v>
      </c>
      <c r="AG45" s="1"/>
      <c r="AH45" s="1"/>
      <c r="AI45" s="1"/>
      <c r="AJ45" s="1"/>
      <c r="AK45" s="100" t="s">
        <v>106</v>
      </c>
      <c r="AL45" s="101">
        <f>AM37</f>
        <v>2900000</v>
      </c>
      <c r="AM45" s="27"/>
      <c r="AN45" s="102"/>
      <c r="AO45" s="82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 t="s">
        <v>80</v>
      </c>
      <c r="AG46" s="1"/>
      <c r="AH46" s="1"/>
      <c r="AI46" s="1"/>
      <c r="AJ46" s="1"/>
      <c r="AK46" s="100" t="s">
        <v>107</v>
      </c>
      <c r="AL46" s="103">
        <f>AL37</f>
        <v>13592500</v>
      </c>
      <c r="AM46" s="27"/>
      <c r="AN46" s="1">
        <f>AK39*AJ6</f>
        <v>0</v>
      </c>
      <c r="AO46" s="104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05" t="s">
        <v>102</v>
      </c>
      <c r="AL47" s="103">
        <f>AL45+AL46</f>
        <v>16492500</v>
      </c>
      <c r="AM47" s="27"/>
      <c r="AN47" s="1"/>
      <c r="AO47" s="2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ht="14.25" customHeight="1">
      <c r="A48" s="1"/>
      <c r="B48" s="1"/>
      <c r="C48" s="1"/>
      <c r="D48" s="1"/>
      <c r="E48" s="1"/>
      <c r="F48" s="98" t="s">
        <v>108</v>
      </c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82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ht="14.25" customHeight="1">
      <c r="A49" s="1"/>
      <c r="B49" s="1"/>
      <c r="C49" s="1"/>
      <c r="D49" s="1"/>
      <c r="E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82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ht="14.25" customHeight="1">
      <c r="A50" s="1"/>
      <c r="B50" s="1"/>
      <c r="C50" s="1"/>
      <c r="D50" s="1"/>
      <c r="E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02"/>
      <c r="AO50" s="2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ht="14.25" customHeight="1">
      <c r="A51" s="1"/>
      <c r="B51" s="1"/>
      <c r="C51" s="1"/>
      <c r="D51" s="13"/>
      <c r="E51" s="14" t="s">
        <v>2</v>
      </c>
      <c r="F51" s="15" t="s">
        <v>3</v>
      </c>
      <c r="G51" s="15" t="s">
        <v>4</v>
      </c>
      <c r="H51" s="16" t="s">
        <v>5</v>
      </c>
      <c r="I51" s="17" t="s">
        <v>6</v>
      </c>
      <c r="J51" s="15" t="s">
        <v>7</v>
      </c>
      <c r="K51" s="15" t="s">
        <v>2</v>
      </c>
      <c r="L51" s="18" t="s">
        <v>2</v>
      </c>
      <c r="M51" s="15" t="s">
        <v>3</v>
      </c>
      <c r="N51" s="15" t="s">
        <v>4</v>
      </c>
      <c r="O51" s="19" t="s">
        <v>5</v>
      </c>
      <c r="P51" s="17" t="s">
        <v>6</v>
      </c>
      <c r="Q51" s="15" t="s">
        <v>7</v>
      </c>
      <c r="R51" s="18" t="s">
        <v>2</v>
      </c>
      <c r="S51" s="15" t="s">
        <v>2</v>
      </c>
      <c r="T51" s="18" t="s">
        <v>3</v>
      </c>
      <c r="U51" s="18" t="s">
        <v>4</v>
      </c>
      <c r="V51" s="16" t="s">
        <v>5</v>
      </c>
      <c r="W51" s="17" t="s">
        <v>6</v>
      </c>
      <c r="X51" s="15" t="s">
        <v>7</v>
      </c>
      <c r="Y51" s="18" t="s">
        <v>2</v>
      </c>
      <c r="Z51" s="18" t="s">
        <v>2</v>
      </c>
      <c r="AA51" s="15" t="s">
        <v>3</v>
      </c>
      <c r="AB51" s="18" t="s">
        <v>4</v>
      </c>
      <c r="AC51" s="19" t="s">
        <v>5</v>
      </c>
      <c r="AD51" s="14" t="s">
        <v>6</v>
      </c>
      <c r="AE51" s="18" t="s">
        <v>7</v>
      </c>
      <c r="AF51" s="18" t="s">
        <v>2</v>
      </c>
      <c r="AG51" s="15" t="s">
        <v>2</v>
      </c>
      <c r="AH51" s="18" t="s">
        <v>3</v>
      </c>
      <c r="AI51" s="18" t="s">
        <v>4</v>
      </c>
      <c r="AJ51" s="23" t="s">
        <v>108</v>
      </c>
      <c r="AK51" s="30" t="s">
        <v>109</v>
      </c>
      <c r="AL51" s="1"/>
      <c r="AM51" s="1"/>
      <c r="AN51" s="102"/>
      <c r="AO51" s="2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ht="14.25" customHeight="1">
      <c r="A52" s="1"/>
      <c r="B52" s="1"/>
      <c r="C52" s="1"/>
      <c r="D52" s="32" t="s">
        <v>19</v>
      </c>
      <c r="E52" s="33">
        <v>1.0</v>
      </c>
      <c r="F52" s="34">
        <v>2.0</v>
      </c>
      <c r="G52" s="34">
        <v>3.0</v>
      </c>
      <c r="H52" s="35">
        <v>4.0</v>
      </c>
      <c r="I52" s="36">
        <v>5.0</v>
      </c>
      <c r="J52" s="34">
        <v>6.0</v>
      </c>
      <c r="K52" s="34">
        <v>7.0</v>
      </c>
      <c r="L52" s="34">
        <v>8.0</v>
      </c>
      <c r="M52" s="34">
        <v>9.0</v>
      </c>
      <c r="N52" s="34">
        <v>10.0</v>
      </c>
      <c r="O52" s="35">
        <v>11.0</v>
      </c>
      <c r="P52" s="36">
        <v>12.0</v>
      </c>
      <c r="Q52" s="34">
        <v>13.0</v>
      </c>
      <c r="R52" s="34">
        <v>14.0</v>
      </c>
      <c r="S52" s="34">
        <v>15.0</v>
      </c>
      <c r="T52" s="34">
        <v>16.0</v>
      </c>
      <c r="U52" s="34">
        <v>17.0</v>
      </c>
      <c r="V52" s="35">
        <v>18.0</v>
      </c>
      <c r="W52" s="36">
        <v>19.0</v>
      </c>
      <c r="X52" s="34">
        <v>20.0</v>
      </c>
      <c r="Y52" s="34">
        <v>21.0</v>
      </c>
      <c r="Z52" s="34">
        <v>22.0</v>
      </c>
      <c r="AA52" s="34">
        <v>23.0</v>
      </c>
      <c r="AB52" s="34">
        <v>24.0</v>
      </c>
      <c r="AC52" s="35">
        <v>25.0</v>
      </c>
      <c r="AD52" s="36">
        <v>26.0</v>
      </c>
      <c r="AE52" s="34">
        <v>27.0</v>
      </c>
      <c r="AF52" s="34">
        <v>28.0</v>
      </c>
      <c r="AG52" s="34">
        <v>29.0</v>
      </c>
      <c r="AH52" s="37">
        <v>30.0</v>
      </c>
      <c r="AI52" s="38">
        <v>31.0</v>
      </c>
      <c r="AJ52" s="23"/>
      <c r="AK52" s="106">
        <v>5000.0</v>
      </c>
      <c r="AL52" s="1"/>
      <c r="AM52" s="1"/>
      <c r="AN52" s="1"/>
      <c r="AO52" s="82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ht="14.25" customHeight="1">
      <c r="A53" s="1">
        <v>1.0</v>
      </c>
      <c r="B53" s="1"/>
      <c r="C53" s="1"/>
      <c r="D53" s="27" t="s">
        <v>86</v>
      </c>
      <c r="E53" s="107"/>
      <c r="F53" s="27"/>
      <c r="G53" s="27"/>
      <c r="H53" s="108"/>
      <c r="I53" s="107"/>
      <c r="J53" s="27"/>
      <c r="K53" s="27"/>
      <c r="L53" s="27"/>
      <c r="M53" s="27"/>
      <c r="N53" s="27"/>
      <c r="O53" s="108"/>
      <c r="P53" s="107"/>
      <c r="Q53" s="27"/>
      <c r="R53" s="27"/>
      <c r="S53" s="27"/>
      <c r="T53" s="27"/>
      <c r="U53" s="27"/>
      <c r="V53" s="108"/>
      <c r="W53" s="107"/>
      <c r="X53" s="27"/>
      <c r="Y53" s="27"/>
      <c r="Z53" s="27">
        <v>1.0</v>
      </c>
      <c r="AA53" s="27">
        <v>1.0</v>
      </c>
      <c r="AB53" s="27"/>
      <c r="AC53" s="108"/>
      <c r="AD53" s="107"/>
      <c r="AE53" s="27">
        <v>1.0</v>
      </c>
      <c r="AF53" s="27">
        <v>1.0</v>
      </c>
      <c r="AG53" s="27"/>
      <c r="AH53" s="27">
        <v>1.0</v>
      </c>
      <c r="AI53" s="27"/>
      <c r="AJ53" s="109">
        <f t="shared" ref="AJ53:AJ65" si="8">Z53+AA53+AE53+AF53+AH53</f>
        <v>5</v>
      </c>
      <c r="AK53" s="110">
        <f>AJ53*AK52</f>
        <v>25000</v>
      </c>
      <c r="AL53" s="27" t="s">
        <v>86</v>
      </c>
      <c r="AM53" s="1"/>
      <c r="AN53" s="1"/>
      <c r="AO53" s="82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ht="14.25" customHeight="1">
      <c r="A54" s="1"/>
      <c r="B54" s="1"/>
      <c r="C54" s="1"/>
      <c r="D54" s="29" t="s">
        <v>36</v>
      </c>
      <c r="E54" s="107"/>
      <c r="F54" s="29"/>
      <c r="G54" s="29"/>
      <c r="H54" s="108"/>
      <c r="I54" s="107"/>
      <c r="J54" s="29"/>
      <c r="K54" s="29"/>
      <c r="L54" s="29"/>
      <c r="M54" s="29"/>
      <c r="N54" s="29"/>
      <c r="O54" s="108"/>
      <c r="P54" s="107"/>
      <c r="Q54" s="29"/>
      <c r="R54" s="29"/>
      <c r="S54" s="29"/>
      <c r="T54" s="29"/>
      <c r="U54" s="29"/>
      <c r="V54" s="108"/>
      <c r="W54" s="107"/>
      <c r="X54" s="29"/>
      <c r="Y54" s="29"/>
      <c r="Z54" s="29">
        <v>1.0</v>
      </c>
      <c r="AA54" s="29">
        <v>1.0</v>
      </c>
      <c r="AB54" s="29"/>
      <c r="AC54" s="108"/>
      <c r="AD54" s="107"/>
      <c r="AE54" s="29">
        <v>1.0</v>
      </c>
      <c r="AF54" s="29">
        <v>1.0</v>
      </c>
      <c r="AG54" s="29"/>
      <c r="AH54" s="29"/>
      <c r="AI54" s="29"/>
      <c r="AJ54" s="109">
        <f t="shared" si="8"/>
        <v>4</v>
      </c>
      <c r="AK54" s="110">
        <f>AJ54*AK52</f>
        <v>20000</v>
      </c>
      <c r="AL54" s="29" t="s">
        <v>36</v>
      </c>
      <c r="AM54" s="1"/>
      <c r="AN54" s="1"/>
      <c r="AO54" s="2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ht="14.25" customHeight="1">
      <c r="A55" s="1"/>
      <c r="B55" s="1"/>
      <c r="C55" s="1"/>
      <c r="D55" s="29" t="s">
        <v>49</v>
      </c>
      <c r="E55" s="107"/>
      <c r="F55" s="29"/>
      <c r="G55" s="29"/>
      <c r="H55" s="108"/>
      <c r="I55" s="107"/>
      <c r="J55" s="29"/>
      <c r="K55" s="29"/>
      <c r="L55" s="29"/>
      <c r="M55" s="29"/>
      <c r="N55" s="29"/>
      <c r="O55" s="108"/>
      <c r="P55" s="107"/>
      <c r="Q55" s="29"/>
      <c r="R55" s="29"/>
      <c r="S55" s="29"/>
      <c r="T55" s="29"/>
      <c r="U55" s="29"/>
      <c r="V55" s="108"/>
      <c r="W55" s="107"/>
      <c r="X55" s="29"/>
      <c r="Y55" s="29"/>
      <c r="Z55" s="29">
        <v>1.0</v>
      </c>
      <c r="AA55" s="29">
        <v>1.0</v>
      </c>
      <c r="AB55" s="29"/>
      <c r="AC55" s="108"/>
      <c r="AD55" s="107"/>
      <c r="AE55" s="29">
        <v>1.0</v>
      </c>
      <c r="AF55" s="29">
        <v>1.0</v>
      </c>
      <c r="AG55" s="29"/>
      <c r="AH55" s="29"/>
      <c r="AI55" s="29"/>
      <c r="AJ55" s="109">
        <f t="shared" si="8"/>
        <v>4</v>
      </c>
      <c r="AK55" s="110">
        <f>AJ55*AK52</f>
        <v>20000</v>
      </c>
      <c r="AL55" s="29" t="s">
        <v>49</v>
      </c>
      <c r="AM55" s="1"/>
      <c r="AN55" s="1"/>
      <c r="AO55" s="2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ht="14.25" customHeight="1">
      <c r="A56" s="1"/>
      <c r="B56" s="1"/>
      <c r="C56" s="1"/>
      <c r="D56" s="29" t="s">
        <v>82</v>
      </c>
      <c r="E56" s="107"/>
      <c r="F56" s="29"/>
      <c r="G56" s="29"/>
      <c r="H56" s="108"/>
      <c r="I56" s="107"/>
      <c r="J56" s="29"/>
      <c r="K56" s="29"/>
      <c r="L56" s="29"/>
      <c r="M56" s="29"/>
      <c r="N56" s="29"/>
      <c r="O56" s="108"/>
      <c r="P56" s="107"/>
      <c r="Q56" s="29"/>
      <c r="R56" s="29"/>
      <c r="S56" s="29"/>
      <c r="T56" s="29"/>
      <c r="U56" s="29"/>
      <c r="V56" s="108"/>
      <c r="W56" s="107"/>
      <c r="X56" s="29"/>
      <c r="Y56" s="29"/>
      <c r="Z56" s="29"/>
      <c r="AA56" s="29">
        <v>1.0</v>
      </c>
      <c r="AB56" s="29"/>
      <c r="AC56" s="108"/>
      <c r="AD56" s="107"/>
      <c r="AE56" s="29"/>
      <c r="AF56" s="29"/>
      <c r="AG56" s="29"/>
      <c r="AH56" s="29"/>
      <c r="AI56" s="29"/>
      <c r="AJ56" s="109">
        <f t="shared" si="8"/>
        <v>1</v>
      </c>
      <c r="AK56" s="110">
        <f>AJ56*AK52</f>
        <v>5000</v>
      </c>
      <c r="AL56" s="29" t="s">
        <v>82</v>
      </c>
      <c r="AM56" s="1"/>
      <c r="AN56" s="1"/>
      <c r="AO56" s="2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ht="14.25" customHeight="1">
      <c r="A57" s="1"/>
      <c r="B57" s="1"/>
      <c r="C57" s="1"/>
      <c r="D57" s="29" t="s">
        <v>78</v>
      </c>
      <c r="E57" s="107"/>
      <c r="F57" s="29"/>
      <c r="G57" s="29"/>
      <c r="H57" s="108"/>
      <c r="I57" s="107"/>
      <c r="J57" s="29"/>
      <c r="K57" s="29"/>
      <c r="L57" s="29"/>
      <c r="M57" s="29"/>
      <c r="N57" s="29"/>
      <c r="O57" s="108"/>
      <c r="P57" s="107"/>
      <c r="Q57" s="29"/>
      <c r="R57" s="29"/>
      <c r="S57" s="29"/>
      <c r="T57" s="29"/>
      <c r="U57" s="29"/>
      <c r="V57" s="108"/>
      <c r="W57" s="107"/>
      <c r="X57" s="29"/>
      <c r="Y57" s="29"/>
      <c r="Z57" s="29"/>
      <c r="AA57" s="29"/>
      <c r="AB57" s="29"/>
      <c r="AC57" s="108"/>
      <c r="AD57" s="107"/>
      <c r="AE57" s="29"/>
      <c r="AF57" s="29">
        <v>1.0</v>
      </c>
      <c r="AG57" s="29"/>
      <c r="AH57" s="29">
        <v>1.0</v>
      </c>
      <c r="AI57" s="29"/>
      <c r="AJ57" s="109">
        <f t="shared" si="8"/>
        <v>2</v>
      </c>
      <c r="AK57" s="110">
        <f>AJ57*AK52</f>
        <v>10000</v>
      </c>
      <c r="AL57" s="29" t="s">
        <v>78</v>
      </c>
      <c r="AM57" s="1"/>
      <c r="AN57" s="1"/>
      <c r="AO57" s="2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ht="14.25" customHeight="1">
      <c r="A58" s="1"/>
      <c r="B58" s="1"/>
      <c r="C58" s="1"/>
      <c r="D58" s="29" t="s">
        <v>57</v>
      </c>
      <c r="E58" s="107"/>
      <c r="F58" s="29"/>
      <c r="G58" s="29"/>
      <c r="H58" s="108"/>
      <c r="I58" s="107"/>
      <c r="J58" s="29"/>
      <c r="K58" s="29"/>
      <c r="L58" s="29"/>
      <c r="M58" s="29"/>
      <c r="N58" s="29"/>
      <c r="O58" s="108"/>
      <c r="P58" s="107"/>
      <c r="Q58" s="29"/>
      <c r="R58" s="29"/>
      <c r="S58" s="29"/>
      <c r="T58" s="29"/>
      <c r="U58" s="29"/>
      <c r="V58" s="108"/>
      <c r="W58" s="107"/>
      <c r="X58" s="29"/>
      <c r="Y58" s="29"/>
      <c r="Z58" s="29"/>
      <c r="AA58" s="29"/>
      <c r="AB58" s="29"/>
      <c r="AC58" s="108"/>
      <c r="AD58" s="107"/>
      <c r="AE58" s="29">
        <v>1.0</v>
      </c>
      <c r="AF58" s="29">
        <v>1.0</v>
      </c>
      <c r="AG58" s="29"/>
      <c r="AH58" s="29">
        <v>1.0</v>
      </c>
      <c r="AI58" s="29"/>
      <c r="AJ58" s="109">
        <f t="shared" si="8"/>
        <v>3</v>
      </c>
      <c r="AK58" s="110">
        <f>AJ58*AK52</f>
        <v>15000</v>
      </c>
      <c r="AL58" s="29" t="s">
        <v>57</v>
      </c>
      <c r="AM58" s="1"/>
      <c r="AN58" s="1"/>
      <c r="AO58" s="2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ht="14.25" customHeight="1">
      <c r="A59" s="1"/>
      <c r="B59" s="1"/>
      <c r="C59" s="1"/>
      <c r="D59" s="29" t="s">
        <v>75</v>
      </c>
      <c r="E59" s="107"/>
      <c r="F59" s="29"/>
      <c r="G59" s="29"/>
      <c r="H59" s="108"/>
      <c r="I59" s="107"/>
      <c r="J59" s="29"/>
      <c r="K59" s="29"/>
      <c r="L59" s="29"/>
      <c r="M59" s="29"/>
      <c r="N59" s="29"/>
      <c r="O59" s="108"/>
      <c r="P59" s="107"/>
      <c r="Q59" s="29"/>
      <c r="R59" s="29"/>
      <c r="S59" s="29"/>
      <c r="T59" s="29"/>
      <c r="U59" s="29"/>
      <c r="V59" s="108"/>
      <c r="W59" s="107"/>
      <c r="X59" s="29"/>
      <c r="Y59" s="29"/>
      <c r="Z59" s="29"/>
      <c r="AA59" s="29"/>
      <c r="AB59" s="29"/>
      <c r="AC59" s="108"/>
      <c r="AD59" s="107"/>
      <c r="AE59" s="29">
        <v>1.0</v>
      </c>
      <c r="AF59" s="29">
        <v>1.0</v>
      </c>
      <c r="AG59" s="29"/>
      <c r="AH59" s="29">
        <v>1.0</v>
      </c>
      <c r="AI59" s="29"/>
      <c r="AJ59" s="109">
        <f t="shared" si="8"/>
        <v>3</v>
      </c>
      <c r="AK59" s="110">
        <f>AJ59*AK52</f>
        <v>15000</v>
      </c>
      <c r="AL59" s="29" t="s">
        <v>75</v>
      </c>
      <c r="AM59" s="1"/>
      <c r="AN59" s="1"/>
      <c r="AO59" s="2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ht="14.25" customHeight="1">
      <c r="A60" s="1"/>
      <c r="B60" s="1"/>
      <c r="C60" s="1"/>
      <c r="D60" s="29" t="s">
        <v>110</v>
      </c>
      <c r="E60" s="107"/>
      <c r="F60" s="29"/>
      <c r="G60" s="29"/>
      <c r="H60" s="108"/>
      <c r="I60" s="107"/>
      <c r="J60" s="29"/>
      <c r="K60" s="29"/>
      <c r="L60" s="29"/>
      <c r="M60" s="29"/>
      <c r="N60" s="29"/>
      <c r="O60" s="108"/>
      <c r="P60" s="107"/>
      <c r="Q60" s="29"/>
      <c r="R60" s="29"/>
      <c r="S60" s="29"/>
      <c r="T60" s="29"/>
      <c r="U60" s="29"/>
      <c r="V60" s="108"/>
      <c r="W60" s="107"/>
      <c r="X60" s="29"/>
      <c r="Y60" s="29"/>
      <c r="Z60" s="29">
        <v>1.0</v>
      </c>
      <c r="AA60" s="29"/>
      <c r="AB60" s="29"/>
      <c r="AC60" s="108"/>
      <c r="AD60" s="107"/>
      <c r="AE60" s="29"/>
      <c r="AF60" s="29">
        <v>1.0</v>
      </c>
      <c r="AG60" s="29"/>
      <c r="AH60" s="29"/>
      <c r="AI60" s="29"/>
      <c r="AJ60" s="109">
        <f t="shared" si="8"/>
        <v>2</v>
      </c>
      <c r="AK60" s="110">
        <f>AJ60*AK52</f>
        <v>10000</v>
      </c>
      <c r="AL60" s="29" t="s">
        <v>110</v>
      </c>
      <c r="AM60" s="1"/>
      <c r="AN60" s="1"/>
      <c r="AO60" s="2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ht="14.25" customHeight="1">
      <c r="A61" s="1"/>
      <c r="B61" s="1"/>
      <c r="C61" s="1"/>
      <c r="D61" s="29" t="s">
        <v>88</v>
      </c>
      <c r="E61" s="107"/>
      <c r="F61" s="29"/>
      <c r="G61" s="29"/>
      <c r="H61" s="108"/>
      <c r="I61" s="107"/>
      <c r="J61" s="29"/>
      <c r="K61" s="29"/>
      <c r="L61" s="29"/>
      <c r="M61" s="29"/>
      <c r="N61" s="29"/>
      <c r="O61" s="108"/>
      <c r="P61" s="107"/>
      <c r="Q61" s="29"/>
      <c r="R61" s="29"/>
      <c r="S61" s="29"/>
      <c r="T61" s="29"/>
      <c r="U61" s="29"/>
      <c r="V61" s="108"/>
      <c r="W61" s="107"/>
      <c r="X61" s="29"/>
      <c r="Y61" s="29"/>
      <c r="Z61" s="29">
        <v>1.0</v>
      </c>
      <c r="AA61" s="29"/>
      <c r="AB61" s="29"/>
      <c r="AC61" s="108"/>
      <c r="AD61" s="107"/>
      <c r="AE61" s="29"/>
      <c r="AF61" s="29"/>
      <c r="AG61" s="29"/>
      <c r="AH61" s="29"/>
      <c r="AI61" s="29"/>
      <c r="AJ61" s="109">
        <f t="shared" si="8"/>
        <v>1</v>
      </c>
      <c r="AK61" s="110">
        <f>AJ61*AK52</f>
        <v>5000</v>
      </c>
      <c r="AL61" s="29" t="s">
        <v>88</v>
      </c>
      <c r="AM61" s="1"/>
      <c r="AN61" s="1"/>
      <c r="AO61" s="2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ht="14.25" customHeight="1">
      <c r="A62" s="1"/>
      <c r="B62" s="1"/>
      <c r="C62" s="1"/>
      <c r="D62" s="29" t="s">
        <v>40</v>
      </c>
      <c r="E62" s="107"/>
      <c r="F62" s="29"/>
      <c r="G62" s="29"/>
      <c r="H62" s="108"/>
      <c r="I62" s="107"/>
      <c r="J62" s="29"/>
      <c r="K62" s="29"/>
      <c r="L62" s="29"/>
      <c r="M62" s="29"/>
      <c r="N62" s="29"/>
      <c r="O62" s="108"/>
      <c r="P62" s="107"/>
      <c r="Q62" s="29"/>
      <c r="R62" s="29"/>
      <c r="S62" s="29"/>
      <c r="T62" s="29"/>
      <c r="U62" s="29"/>
      <c r="V62" s="108"/>
      <c r="W62" s="107"/>
      <c r="X62" s="29"/>
      <c r="Y62" s="29"/>
      <c r="Z62" s="29">
        <v>1.0</v>
      </c>
      <c r="AA62" s="29"/>
      <c r="AB62" s="29"/>
      <c r="AC62" s="108"/>
      <c r="AD62" s="107"/>
      <c r="AE62" s="29"/>
      <c r="AF62" s="29"/>
      <c r="AG62" s="29"/>
      <c r="AH62" s="29"/>
      <c r="AI62" s="29"/>
      <c r="AJ62" s="109">
        <f t="shared" si="8"/>
        <v>1</v>
      </c>
      <c r="AK62" s="110">
        <f>AJ62*AK52</f>
        <v>5000</v>
      </c>
      <c r="AL62" s="29" t="s">
        <v>40</v>
      </c>
      <c r="AM62" s="1"/>
      <c r="AN62" s="1"/>
      <c r="AO62" s="2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ht="14.25" customHeight="1">
      <c r="A63" s="1"/>
      <c r="B63" s="1"/>
      <c r="C63" s="1"/>
      <c r="D63" s="29" t="s">
        <v>28</v>
      </c>
      <c r="E63" s="107"/>
      <c r="F63" s="29"/>
      <c r="G63" s="29"/>
      <c r="H63" s="108"/>
      <c r="I63" s="107"/>
      <c r="J63" s="29"/>
      <c r="K63" s="29"/>
      <c r="L63" s="29"/>
      <c r="M63" s="29"/>
      <c r="N63" s="29"/>
      <c r="O63" s="108"/>
      <c r="P63" s="107"/>
      <c r="Q63" s="29"/>
      <c r="R63" s="29"/>
      <c r="S63" s="29"/>
      <c r="T63" s="29"/>
      <c r="U63" s="29"/>
      <c r="V63" s="108"/>
      <c r="W63" s="107"/>
      <c r="X63" s="29"/>
      <c r="Y63" s="29"/>
      <c r="Z63" s="29">
        <v>1.0</v>
      </c>
      <c r="AA63" s="29"/>
      <c r="AB63" s="29"/>
      <c r="AC63" s="108"/>
      <c r="AD63" s="107"/>
      <c r="AE63" s="29"/>
      <c r="AF63" s="29"/>
      <c r="AG63" s="29"/>
      <c r="AH63" s="29"/>
      <c r="AI63" s="29"/>
      <c r="AJ63" s="109">
        <f t="shared" si="8"/>
        <v>1</v>
      </c>
      <c r="AK63" s="110">
        <f>AJ63*AK61</f>
        <v>5000</v>
      </c>
      <c r="AL63" s="29" t="s">
        <v>28</v>
      </c>
      <c r="AM63" s="1"/>
      <c r="AN63" s="1"/>
      <c r="AO63" s="2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ht="14.25" customHeight="1">
      <c r="A64" s="1"/>
      <c r="B64" s="1"/>
      <c r="C64" s="1"/>
      <c r="D64" s="29" t="s">
        <v>97</v>
      </c>
      <c r="E64" s="107"/>
      <c r="F64" s="29"/>
      <c r="G64" s="29"/>
      <c r="H64" s="108"/>
      <c r="I64" s="107"/>
      <c r="J64" s="29"/>
      <c r="K64" s="29"/>
      <c r="L64" s="29"/>
      <c r="M64" s="29"/>
      <c r="N64" s="29"/>
      <c r="O64" s="108"/>
      <c r="P64" s="107"/>
      <c r="Q64" s="29"/>
      <c r="R64" s="29"/>
      <c r="S64" s="29"/>
      <c r="T64" s="29"/>
      <c r="U64" s="29"/>
      <c r="V64" s="108"/>
      <c r="W64" s="107"/>
      <c r="X64" s="29"/>
      <c r="Y64" s="29"/>
      <c r="Z64" s="29">
        <v>1.0</v>
      </c>
      <c r="AA64" s="29">
        <v>1.0</v>
      </c>
      <c r="AB64" s="29"/>
      <c r="AC64" s="108"/>
      <c r="AD64" s="107"/>
      <c r="AE64" s="29">
        <v>1.0</v>
      </c>
      <c r="AF64" s="29">
        <v>1.0</v>
      </c>
      <c r="AG64" s="29"/>
      <c r="AH64" s="29"/>
      <c r="AI64" s="29"/>
      <c r="AJ64" s="109">
        <f t="shared" si="8"/>
        <v>4</v>
      </c>
      <c r="AK64" s="110"/>
      <c r="AL64" s="29" t="s">
        <v>97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ht="14.25" customHeight="1">
      <c r="A65" s="1"/>
      <c r="B65" s="1"/>
      <c r="C65" s="1"/>
      <c r="D65" s="29"/>
      <c r="E65" s="107"/>
      <c r="F65" s="29"/>
      <c r="G65" s="29"/>
      <c r="H65" s="108"/>
      <c r="I65" s="107"/>
      <c r="J65" s="29"/>
      <c r="K65" s="29"/>
      <c r="L65" s="29"/>
      <c r="M65" s="29"/>
      <c r="N65" s="29"/>
      <c r="O65" s="108"/>
      <c r="P65" s="107"/>
      <c r="Q65" s="29"/>
      <c r="R65" s="29"/>
      <c r="S65" s="29"/>
      <c r="T65" s="29"/>
      <c r="U65" s="29"/>
      <c r="V65" s="108"/>
      <c r="W65" s="107"/>
      <c r="X65" s="29"/>
      <c r="Y65" s="29"/>
      <c r="Z65" s="29"/>
      <c r="AA65" s="29"/>
      <c r="AB65" s="29"/>
      <c r="AC65" s="108"/>
      <c r="AD65" s="107"/>
      <c r="AE65" s="29"/>
      <c r="AF65" s="29"/>
      <c r="AG65" s="29"/>
      <c r="AH65" s="29"/>
      <c r="AI65" s="29"/>
      <c r="AJ65" s="109">
        <f t="shared" si="8"/>
        <v>0</v>
      </c>
      <c r="AK65" s="110">
        <f>AJ65</f>
        <v>0</v>
      </c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ht="14.25" customHeight="1">
      <c r="A66" s="1"/>
      <c r="B66" s="1"/>
      <c r="C66" s="1"/>
      <c r="D66" s="29"/>
      <c r="E66" s="107"/>
      <c r="F66" s="29"/>
      <c r="G66" s="29"/>
      <c r="H66" s="108"/>
      <c r="I66" s="107"/>
      <c r="J66" s="29"/>
      <c r="K66" s="29"/>
      <c r="L66" s="29"/>
      <c r="M66" s="29"/>
      <c r="N66" s="29"/>
      <c r="O66" s="108"/>
      <c r="P66" s="107"/>
      <c r="Q66" s="29"/>
      <c r="R66" s="29"/>
      <c r="S66" s="29"/>
      <c r="T66" s="29"/>
      <c r="U66" s="29"/>
      <c r="V66" s="108"/>
      <c r="W66" s="107"/>
      <c r="X66" s="29"/>
      <c r="Y66" s="29"/>
      <c r="Z66" s="29"/>
      <c r="AA66" s="29"/>
      <c r="AB66" s="29"/>
      <c r="AC66" s="108"/>
      <c r="AD66" s="107"/>
      <c r="AE66" s="29"/>
      <c r="AF66" s="29"/>
      <c r="AG66" s="29"/>
      <c r="AH66" s="29"/>
      <c r="AI66" s="29"/>
      <c r="AJ66" s="111" t="s">
        <v>102</v>
      </c>
      <c r="AK66" s="112">
        <f>SUM(AK53:AK64)</f>
        <v>135000</v>
      </c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2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ht="14.25" hidden="1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2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ht="14.25" hidden="1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2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ht="14.25" hidden="1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2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ht="14.25" hidden="1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2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ht="14.25" hidden="1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2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ht="14.25" hidden="1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2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ht="14.25" hidden="1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2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ht="14.25" hidden="1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2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ht="14.25" hidden="1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ht="14.25" hidden="1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ht="14.25" hidden="1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ht="14.25" hidden="1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ht="14.25" hidden="1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ht="14.25" hidden="1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ht="14.25" hidden="1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ht="14.25" hidden="1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ht="14.25" hidden="1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ht="14.25" hidden="1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ht="14.25" hidden="1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ht="14.25" hidden="1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ht="14.25" hidden="1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ht="14.25" hidden="1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ht="14.25" hidden="1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ht="14.25" hidden="1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ht="14.25" hidden="1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ht="14.25" hidden="1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ht="14.25" hidden="1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ht="14.25" hidden="1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ht="14.25" hidden="1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ht="14.25" hidden="1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ht="14.25" hidden="1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ht="3.0" hidden="1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ht="14.25" hidden="1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ht="14.25" hidden="1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ht="14.25" hidden="1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ht="14.25" hidden="1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ht="14.25" hidden="1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ht="14.25" hidden="1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ht="14.25" hidden="1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ht="14.25" hidden="1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ht="14.25" hidden="1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ht="14.25" hidden="1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ht="14.25" hidden="1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ht="14.25" hidden="1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ht="14.25" hidden="1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ht="14.25" hidden="1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ht="14.25" hidden="1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ht="14.25" hidden="1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ht="14.25" hidden="1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ht="14.25" hidden="1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ht="14.25" hidden="1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ht="14.25" hidden="1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ht="14.25" hidden="1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ht="14.25" hidden="1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ht="14.25" hidden="1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ht="14.25" hidden="1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ht="14.25" hidden="1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ht="14.25" hidden="1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ht="14.25" hidden="1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ht="14.25" hidden="1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ht="14.25" hidden="1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ht="14.25" hidden="1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ht="14.25" hidden="1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ht="14.25" hidden="1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ht="14.25" hidden="1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ht="14.25" hidden="1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ht="14.25" hidden="1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ht="14.25" hidden="1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ht="14.25" hidden="1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ht="14.25" hidden="1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ht="14.25" hidden="1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ht="14.25" hidden="1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ht="14.25" hidden="1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ht="14.25" hidden="1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ht="14.25" hidden="1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ht="14.25" hidden="1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ht="14.25" hidden="1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ht="14.25" hidden="1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ht="14.25" hidden="1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ht="14.25" hidden="1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ht="14.25" hidden="1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ht="14.25" hidden="1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ht="14.25" hidden="1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ht="14.25" hidden="1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ht="14.25" hidden="1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ht="14.25" hidden="1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ht="14.25" hidden="1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ht="14.25" hidden="1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ht="14.25" hidden="1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ht="14.25" hidden="1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ht="14.25" hidden="1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ht="14.25" hidden="1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ht="14.25" hidden="1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ht="14.25" hidden="1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ht="14.25" hidden="1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ht="7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ht="6.75" hidden="1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ht="14.25" hidden="1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ht="14.25" hidden="1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ht="14.25" hidden="1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ht="14.25" hidden="1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ht="14.25" hidden="1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ht="14.25" hidden="1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ht="14.25" hidden="1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ht="14.25" hidden="1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ht="14.25" hidden="1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ht="14.25" hidden="1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ht="14.25" hidden="1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ht="14.25" hidden="1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ht="14.25" hidden="1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ht="14.25" hidden="1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ht="14.25" hidden="1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ht="14.25" hidden="1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ht="14.25" hidden="1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ht="14.25" hidden="1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ht="14.25" hidden="1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ht="14.25" hidden="1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ht="14.25" hidden="1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ht="14.25" hidden="1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ht="14.25" hidden="1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ht="14.25" hidden="1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ht="14.25" hidden="1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ht="14.25" hidden="1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ht="14.25" hidden="1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ht="14.25" hidden="1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ht="14.25" hidden="1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ht="14.25" hidden="1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ht="14.25" hidden="1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ht="14.25" hidden="1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ht="14.25" hidden="1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ht="14.25" hidden="1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ht="14.25" hidden="1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ht="14.25" hidden="1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ht="14.25" hidden="1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ht="14.25" hidden="1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ht="14.25" hidden="1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ht="14.25" hidden="1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ht="14.25" hidden="1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ht="14.25" hidden="1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ht="14.25" hidden="1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ht="14.25" hidden="1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ht="14.25" hidden="1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ht="14.25" hidden="1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ht="14.25" hidden="1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ht="14.25" hidden="1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ht="14.25" hidden="1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ht="14.25" hidden="1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ht="14.25" hidden="1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ht="14.25" hidden="1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ht="14.25" hidden="1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ht="14.25" hidden="1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ht="14.25" hidden="1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ht="14.25" hidden="1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ht="14.25" hidden="1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ht="14.25" hidden="1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ht="14.25" hidden="1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ht="14.25" hidden="1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ht="14.25" hidden="1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ht="14.25" hidden="1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13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</row>
  </sheetData>
  <mergeCells count="6">
    <mergeCell ref="B2:AN3"/>
    <mergeCell ref="AU21:AZ21"/>
    <mergeCell ref="B37:C37"/>
    <mergeCell ref="D44:J45"/>
    <mergeCell ref="L45:P45"/>
    <mergeCell ref="F48:U50"/>
  </mergeCells>
  <printOptions/>
  <pageMargins bottom="0.75" footer="0.0" header="0.0" left="0.7" right="0.7" top="0.75"/>
  <pageSetup orientation="portrait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6.14"/>
    <col customWidth="1" min="3" max="3" width="3.71"/>
    <col customWidth="1" min="4" max="4" width="11.71"/>
    <col customWidth="1" min="5" max="5" width="58.14"/>
    <col customWidth="1" min="6" max="6" width="5.0"/>
    <col customWidth="1" min="7" max="8" width="4.43"/>
    <col customWidth="1" min="9" max="9" width="4.86"/>
    <col customWidth="1" min="10" max="10" width="4.57"/>
    <col customWidth="1" min="11" max="11" width="4.29"/>
    <col customWidth="1" min="12" max="12" width="4.86"/>
    <col customWidth="1" min="13" max="13" width="5.14"/>
    <col customWidth="1" min="14" max="16" width="4.86"/>
    <col customWidth="1" min="17" max="18" width="4.29"/>
    <col customWidth="1" min="19" max="19" width="4.86"/>
    <col customWidth="1" min="20" max="20" width="4.43"/>
    <col customWidth="1" min="21" max="24" width="4.29"/>
    <col customWidth="1" min="25" max="25" width="4.0"/>
    <col customWidth="1" min="26" max="36" width="4.29"/>
    <col customWidth="1" min="37" max="37" width="9.14"/>
    <col customWidth="1" min="38" max="38" width="16.57"/>
    <col customWidth="1" min="39" max="39" width="19.0"/>
    <col customWidth="1" min="40" max="40" width="15.43"/>
    <col customWidth="1" min="41" max="41" width="15.29"/>
    <col customWidth="1" min="42" max="42" width="21.14"/>
    <col customWidth="1" min="43" max="43" width="19.71"/>
    <col customWidth="1" min="44" max="45" width="19.57"/>
    <col customWidth="1" min="46" max="46" width="8.14"/>
    <col customWidth="1" min="47" max="47" width="70.14"/>
    <col customWidth="1" min="48" max="48" width="31.43"/>
    <col customWidth="1" min="49" max="49" width="51.14"/>
  </cols>
  <sheetData>
    <row r="1" ht="40.5" customHeight="1">
      <c r="A1" s="1"/>
      <c r="B1" s="295"/>
      <c r="C1" s="295"/>
      <c r="D1" s="295"/>
      <c r="E1" s="164"/>
      <c r="F1" s="164"/>
      <c r="G1" s="164"/>
      <c r="H1" s="164"/>
      <c r="I1" s="164"/>
      <c r="J1" s="164"/>
      <c r="K1" s="164"/>
      <c r="L1" s="295"/>
      <c r="M1" s="164"/>
      <c r="N1" s="164"/>
      <c r="O1" s="295"/>
      <c r="P1" s="295"/>
      <c r="Q1" s="295"/>
      <c r="R1" s="295"/>
      <c r="S1" s="295"/>
      <c r="T1" s="164"/>
      <c r="U1" s="164"/>
      <c r="V1" s="296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164"/>
      <c r="AL1" s="297"/>
      <c r="AM1" s="164"/>
      <c r="AN1" s="164"/>
      <c r="AO1" s="164"/>
      <c r="AP1" s="295"/>
      <c r="AQ1" s="164"/>
      <c r="AR1" s="164"/>
      <c r="AS1" s="164"/>
      <c r="AT1" s="64"/>
      <c r="AU1" s="64"/>
      <c r="AV1" s="64"/>
      <c r="AW1" s="64"/>
    </row>
    <row r="2" ht="27.75" customHeight="1">
      <c r="A2" s="271"/>
      <c r="B2" s="355" t="s">
        <v>501</v>
      </c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299"/>
      <c r="AI2" s="299"/>
      <c r="AJ2" s="299"/>
      <c r="AK2" s="299"/>
      <c r="AL2" s="299"/>
      <c r="AM2" s="299"/>
      <c r="AN2" s="299"/>
      <c r="AO2" s="300"/>
      <c r="AP2" s="301"/>
      <c r="AQ2" s="29"/>
      <c r="AR2" s="29"/>
      <c r="AS2" s="29"/>
      <c r="AT2" s="64"/>
      <c r="AU2" s="64"/>
      <c r="AV2" s="64"/>
      <c r="AW2" s="64"/>
    </row>
    <row r="3" ht="10.5" customHeight="1">
      <c r="A3" s="271"/>
      <c r="B3" s="302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4"/>
      <c r="AP3" s="301"/>
      <c r="AQ3" s="29"/>
      <c r="AR3" s="305"/>
      <c r="AS3" s="305"/>
      <c r="AT3" s="64"/>
      <c r="AU3" s="64"/>
      <c r="AV3" s="64"/>
      <c r="AW3" s="64"/>
    </row>
    <row r="4" ht="24.75" customHeight="1">
      <c r="A4" s="271"/>
      <c r="B4" s="30" t="s">
        <v>1</v>
      </c>
      <c r="C4" s="30"/>
      <c r="D4" s="30" t="s">
        <v>18</v>
      </c>
      <c r="E4" s="30" t="s">
        <v>19</v>
      </c>
      <c r="F4" s="524" t="s">
        <v>2</v>
      </c>
      <c r="G4" s="524" t="s">
        <v>3</v>
      </c>
      <c r="H4" s="524" t="s">
        <v>4</v>
      </c>
      <c r="I4" s="524" t="s">
        <v>5</v>
      </c>
      <c r="J4" s="524" t="s">
        <v>6</v>
      </c>
      <c r="K4" s="524" t="s">
        <v>7</v>
      </c>
      <c r="L4" s="524" t="s">
        <v>2</v>
      </c>
      <c r="M4" s="524" t="s">
        <v>2</v>
      </c>
      <c r="N4" s="524" t="s">
        <v>3</v>
      </c>
      <c r="O4" s="524" t="s">
        <v>4</v>
      </c>
      <c r="P4" s="524" t="s">
        <v>5</v>
      </c>
      <c r="Q4" s="524" t="s">
        <v>6</v>
      </c>
      <c r="R4" s="524" t="s">
        <v>7</v>
      </c>
      <c r="S4" s="524" t="s">
        <v>2</v>
      </c>
      <c r="T4" s="524" t="s">
        <v>2</v>
      </c>
      <c r="U4" s="524" t="s">
        <v>3</v>
      </c>
      <c r="V4" s="524" t="s">
        <v>4</v>
      </c>
      <c r="W4" s="524" t="s">
        <v>5</v>
      </c>
      <c r="X4" s="524" t="s">
        <v>6</v>
      </c>
      <c r="Y4" s="524" t="s">
        <v>7</v>
      </c>
      <c r="Z4" s="524" t="s">
        <v>2</v>
      </c>
      <c r="AA4" s="524" t="s">
        <v>2</v>
      </c>
      <c r="AB4" s="524" t="s">
        <v>3</v>
      </c>
      <c r="AC4" s="524" t="s">
        <v>4</v>
      </c>
      <c r="AD4" s="524" t="s">
        <v>5</v>
      </c>
      <c r="AE4" s="524" t="s">
        <v>6</v>
      </c>
      <c r="AF4" s="524" t="s">
        <v>7</v>
      </c>
      <c r="AG4" s="524" t="s">
        <v>2</v>
      </c>
      <c r="AH4" s="524" t="s">
        <v>2</v>
      </c>
      <c r="AI4" s="524" t="s">
        <v>3</v>
      </c>
      <c r="AJ4" s="524" t="s">
        <v>4</v>
      </c>
      <c r="AK4" s="25" t="s">
        <v>8</v>
      </c>
      <c r="AL4" s="25" t="s">
        <v>9</v>
      </c>
      <c r="AM4" s="25" t="s">
        <v>10</v>
      </c>
      <c r="AN4" s="25" t="s">
        <v>502</v>
      </c>
      <c r="AO4" s="25" t="s">
        <v>12</v>
      </c>
      <c r="AP4" s="25" t="s">
        <v>610</v>
      </c>
      <c r="AQ4" s="25" t="s">
        <v>611</v>
      </c>
      <c r="AR4" s="25" t="s">
        <v>612</v>
      </c>
      <c r="AS4" s="25" t="s">
        <v>613</v>
      </c>
      <c r="AT4" s="64"/>
      <c r="AU4" s="64"/>
      <c r="AV4" s="64"/>
      <c r="AW4" s="64"/>
    </row>
    <row r="5" ht="15.0" customHeight="1">
      <c r="A5" s="271"/>
      <c r="B5" s="358"/>
      <c r="C5" s="358"/>
      <c r="D5" s="358"/>
      <c r="E5" s="358"/>
      <c r="F5" s="524">
        <v>1.0</v>
      </c>
      <c r="G5" s="135">
        <f t="shared" ref="G5:AJ5" si="1">F5+1</f>
        <v>2</v>
      </c>
      <c r="H5" s="135">
        <f t="shared" si="1"/>
        <v>3</v>
      </c>
      <c r="I5" s="135">
        <f t="shared" si="1"/>
        <v>4</v>
      </c>
      <c r="J5" s="135">
        <f t="shared" si="1"/>
        <v>5</v>
      </c>
      <c r="K5" s="135">
        <f t="shared" si="1"/>
        <v>6</v>
      </c>
      <c r="L5" s="135">
        <f t="shared" si="1"/>
        <v>7</v>
      </c>
      <c r="M5" s="135">
        <f t="shared" si="1"/>
        <v>8</v>
      </c>
      <c r="N5" s="135">
        <f t="shared" si="1"/>
        <v>9</v>
      </c>
      <c r="O5" s="135">
        <f t="shared" si="1"/>
        <v>10</v>
      </c>
      <c r="P5" s="135">
        <f t="shared" si="1"/>
        <v>11</v>
      </c>
      <c r="Q5" s="135">
        <f t="shared" si="1"/>
        <v>12</v>
      </c>
      <c r="R5" s="135">
        <f t="shared" si="1"/>
        <v>13</v>
      </c>
      <c r="S5" s="135">
        <f t="shared" si="1"/>
        <v>14</v>
      </c>
      <c r="T5" s="135">
        <f t="shared" si="1"/>
        <v>15</v>
      </c>
      <c r="U5" s="135">
        <f t="shared" si="1"/>
        <v>16</v>
      </c>
      <c r="V5" s="135">
        <f t="shared" si="1"/>
        <v>17</v>
      </c>
      <c r="W5" s="135">
        <f t="shared" si="1"/>
        <v>18</v>
      </c>
      <c r="X5" s="135">
        <f t="shared" si="1"/>
        <v>19</v>
      </c>
      <c r="Y5" s="135">
        <f t="shared" si="1"/>
        <v>20</v>
      </c>
      <c r="Z5" s="135">
        <f t="shared" si="1"/>
        <v>21</v>
      </c>
      <c r="AA5" s="135">
        <f t="shared" si="1"/>
        <v>22</v>
      </c>
      <c r="AB5" s="135">
        <f t="shared" si="1"/>
        <v>23</v>
      </c>
      <c r="AC5" s="135">
        <f t="shared" si="1"/>
        <v>24</v>
      </c>
      <c r="AD5" s="135">
        <f t="shared" si="1"/>
        <v>25</v>
      </c>
      <c r="AE5" s="135">
        <f t="shared" si="1"/>
        <v>26</v>
      </c>
      <c r="AF5" s="135">
        <f t="shared" si="1"/>
        <v>27</v>
      </c>
      <c r="AG5" s="135">
        <f t="shared" si="1"/>
        <v>28</v>
      </c>
      <c r="AH5" s="135">
        <f t="shared" si="1"/>
        <v>29</v>
      </c>
      <c r="AI5" s="135">
        <f t="shared" si="1"/>
        <v>30</v>
      </c>
      <c r="AJ5" s="135">
        <f t="shared" si="1"/>
        <v>31</v>
      </c>
      <c r="AK5" s="358"/>
      <c r="AL5" s="358"/>
      <c r="AM5" s="358"/>
      <c r="AN5" s="358"/>
      <c r="AO5" s="358"/>
      <c r="AP5" s="358"/>
      <c r="AQ5" s="358"/>
      <c r="AR5" s="358"/>
      <c r="AS5" s="358"/>
      <c r="AT5" s="64"/>
      <c r="AU5" s="64"/>
      <c r="AV5" s="64"/>
      <c r="AW5" s="64"/>
    </row>
    <row r="6" ht="15.0" customHeight="1">
      <c r="A6" s="527"/>
      <c r="B6" s="528"/>
      <c r="C6" s="528"/>
      <c r="D6" s="528"/>
      <c r="E6" s="528"/>
      <c r="F6" s="529"/>
      <c r="G6" s="529"/>
      <c r="H6" s="529"/>
      <c r="I6" s="529"/>
      <c r="J6" s="529"/>
      <c r="K6" s="529"/>
      <c r="L6" s="529"/>
      <c r="M6" s="529"/>
      <c r="N6" s="529"/>
      <c r="O6" s="529"/>
      <c r="P6" s="529"/>
      <c r="Q6" s="529"/>
      <c r="R6" s="529"/>
      <c r="S6" s="529"/>
      <c r="T6" s="529"/>
      <c r="U6" s="529"/>
      <c r="V6" s="529"/>
      <c r="W6" s="529"/>
      <c r="X6" s="529"/>
      <c r="Y6" s="529"/>
      <c r="Z6" s="529"/>
      <c r="AA6" s="529"/>
      <c r="AB6" s="529"/>
      <c r="AC6" s="529"/>
      <c r="AD6" s="529"/>
      <c r="AE6" s="529"/>
      <c r="AF6" s="529"/>
      <c r="AG6" s="529"/>
      <c r="AH6" s="529"/>
      <c r="AI6" s="529"/>
      <c r="AJ6" s="529"/>
      <c r="AK6" s="528"/>
      <c r="AL6" s="528"/>
      <c r="AM6" s="528"/>
      <c r="AN6" s="528"/>
      <c r="AO6" s="528"/>
      <c r="AP6" s="528"/>
      <c r="AQ6" s="528"/>
      <c r="AR6" s="528"/>
      <c r="AS6" s="528"/>
      <c r="AT6" s="527"/>
      <c r="AU6" s="527"/>
      <c r="AV6" s="527"/>
      <c r="AW6" s="527"/>
    </row>
    <row r="7" ht="14.25" customHeight="1">
      <c r="A7" s="64"/>
      <c r="B7" s="377"/>
      <c r="C7" s="377"/>
      <c r="D7" s="377"/>
      <c r="E7" s="378"/>
      <c r="F7" s="379"/>
      <c r="G7" s="379"/>
      <c r="H7" s="379"/>
      <c r="I7" s="379"/>
      <c r="J7" s="151"/>
      <c r="K7" s="151"/>
      <c r="L7" s="379"/>
      <c r="M7" s="379"/>
      <c r="N7" s="379"/>
      <c r="O7" s="379"/>
      <c r="P7" s="379"/>
      <c r="Q7" s="151"/>
      <c r="R7" s="151"/>
      <c r="S7" s="379"/>
      <c r="T7" s="379"/>
      <c r="U7" s="379"/>
      <c r="V7" s="379"/>
      <c r="W7" s="151"/>
      <c r="X7" s="151"/>
      <c r="Y7" s="151"/>
      <c r="Z7" s="379"/>
      <c r="AA7" s="379"/>
      <c r="AB7" s="379"/>
      <c r="AC7" s="379"/>
      <c r="AD7" s="379"/>
      <c r="AE7" s="151"/>
      <c r="AF7" s="151"/>
      <c r="AG7" s="379"/>
      <c r="AH7" s="379"/>
      <c r="AI7" s="379"/>
      <c r="AJ7" s="379"/>
      <c r="AK7" s="380"/>
      <c r="AL7" s="381"/>
      <c r="AM7" s="382"/>
      <c r="AN7" s="383"/>
      <c r="AO7" s="384"/>
      <c r="AP7" s="385"/>
      <c r="AQ7" s="386"/>
      <c r="AR7" s="387"/>
      <c r="AS7" s="387"/>
      <c r="AT7" s="64"/>
      <c r="AU7" s="64"/>
      <c r="AV7" s="64"/>
      <c r="AW7" s="64"/>
    </row>
    <row r="8" ht="14.25" customHeight="1">
      <c r="A8" s="291"/>
      <c r="B8" s="30"/>
      <c r="C8" s="30"/>
      <c r="D8" s="30" t="s">
        <v>96</v>
      </c>
      <c r="E8" s="55" t="s">
        <v>318</v>
      </c>
      <c r="F8" s="306"/>
      <c r="G8" s="306"/>
      <c r="H8" s="44"/>
      <c r="I8" s="45"/>
      <c r="J8" s="306"/>
      <c r="K8" s="306"/>
      <c r="L8" s="306"/>
      <c r="M8" s="306"/>
      <c r="N8" s="306"/>
      <c r="O8" s="44"/>
      <c r="P8" s="45"/>
      <c r="Q8" s="306"/>
      <c r="R8" s="306"/>
      <c r="S8" s="306"/>
      <c r="T8" s="306"/>
      <c r="U8" s="306"/>
      <c r="V8" s="44"/>
      <c r="W8" s="45"/>
      <c r="X8" s="306"/>
      <c r="Y8" s="306"/>
      <c r="Z8" s="306"/>
      <c r="AA8" s="306"/>
      <c r="AB8" s="306"/>
      <c r="AC8" s="44"/>
      <c r="AD8" s="45"/>
      <c r="AE8" s="306"/>
      <c r="AF8" s="306"/>
      <c r="AG8" s="306"/>
      <c r="AH8" s="306"/>
      <c r="AI8" s="306"/>
      <c r="AJ8" s="306"/>
      <c r="AK8" s="46">
        <f t="shared" ref="AK8:AK9" si="2">SUM(AG8:AI8,Z8:AD8,S8:W8,L8:P8,F8:I8)</f>
        <v>0</v>
      </c>
      <c r="AL8" s="393">
        <f t="shared" ref="AL8:AL9" si="3">IF(D8="CATEGORIA", "DEPENDE", IF(D8="SP", 60000,IF(D8="PR", 60000, IF(D8="M10", 65000, IF(D8="M1", 50000, IF(D8="M2", 40000, IF(D8="AYUDANTE", 30000, IF(D8="EDIT", "EDITABLE", "editable"))))))))</f>
        <v>65000</v>
      </c>
      <c r="AM8" s="360">
        <f t="shared" ref="AM8:AM9" si="4">AO8-AN8</f>
        <v>-500000</v>
      </c>
      <c r="AN8" s="474">
        <v>500000.0</v>
      </c>
      <c r="AO8" s="310">
        <f t="shared" ref="AO8:AO9" si="5">AK8*AL8</f>
        <v>0</v>
      </c>
      <c r="AP8" s="51"/>
      <c r="AQ8" s="110"/>
      <c r="AR8" s="110"/>
      <c r="AS8" s="110"/>
      <c r="AT8" s="64"/>
      <c r="AU8" s="64"/>
      <c r="AV8" s="64"/>
      <c r="AW8" s="64"/>
    </row>
    <row r="9" ht="14.25" customHeight="1">
      <c r="A9" s="29"/>
      <c r="B9" s="30"/>
      <c r="C9" s="30"/>
      <c r="D9" s="30" t="s">
        <v>100</v>
      </c>
      <c r="E9" s="55" t="s">
        <v>320</v>
      </c>
      <c r="F9" s="306"/>
      <c r="G9" s="306"/>
      <c r="H9" s="44"/>
      <c r="I9" s="45"/>
      <c r="J9" s="306"/>
      <c r="K9" s="306"/>
      <c r="L9" s="306"/>
      <c r="M9" s="306"/>
      <c r="N9" s="306"/>
      <c r="O9" s="44"/>
      <c r="P9" s="45"/>
      <c r="Q9" s="306"/>
      <c r="R9" s="306"/>
      <c r="S9" s="306"/>
      <c r="T9" s="306"/>
      <c r="U9" s="306"/>
      <c r="V9" s="44"/>
      <c r="W9" s="45"/>
      <c r="X9" s="306"/>
      <c r="Y9" s="306"/>
      <c r="Z9" s="306"/>
      <c r="AA9" s="306"/>
      <c r="AB9" s="306"/>
      <c r="AC9" s="44"/>
      <c r="AD9" s="45"/>
      <c r="AE9" s="306"/>
      <c r="AF9" s="306"/>
      <c r="AG9" s="306"/>
      <c r="AH9" s="306"/>
      <c r="AI9" s="306"/>
      <c r="AJ9" s="306"/>
      <c r="AK9" s="46">
        <f t="shared" si="2"/>
        <v>0</v>
      </c>
      <c r="AL9" s="393">
        <f t="shared" si="3"/>
        <v>60000</v>
      </c>
      <c r="AM9" s="360">
        <f t="shared" si="4"/>
        <v>0</v>
      </c>
      <c r="AN9" s="393"/>
      <c r="AO9" s="310">
        <f t="shared" si="5"/>
        <v>0</v>
      </c>
      <c r="AP9" s="51"/>
      <c r="AQ9" s="110"/>
      <c r="AR9" s="110"/>
      <c r="AS9" s="110"/>
      <c r="AT9" s="64"/>
      <c r="AU9" s="64"/>
      <c r="AV9" s="64"/>
      <c r="AW9" s="64"/>
    </row>
    <row r="10" ht="14.25" customHeight="1">
      <c r="A10" s="29"/>
      <c r="B10" s="72"/>
      <c r="C10" s="168"/>
      <c r="D10" s="73"/>
      <c r="E10" s="341" t="s">
        <v>102</v>
      </c>
      <c r="F10" s="342">
        <f>SUM(F7:F9)</f>
        <v>0</v>
      </c>
      <c r="G10" s="342"/>
      <c r="H10" s="342">
        <f t="shared" ref="H10:Y10" si="6">SUM(H7:H9)</f>
        <v>0</v>
      </c>
      <c r="I10" s="342">
        <f t="shared" si="6"/>
        <v>0</v>
      </c>
      <c r="J10" s="342">
        <f t="shared" si="6"/>
        <v>0</v>
      </c>
      <c r="K10" s="342">
        <f t="shared" si="6"/>
        <v>0</v>
      </c>
      <c r="L10" s="342">
        <f t="shared" si="6"/>
        <v>0</v>
      </c>
      <c r="M10" s="342">
        <f t="shared" si="6"/>
        <v>0</v>
      </c>
      <c r="N10" s="342">
        <f t="shared" si="6"/>
        <v>0</v>
      </c>
      <c r="O10" s="342">
        <f t="shared" si="6"/>
        <v>0</v>
      </c>
      <c r="P10" s="342">
        <f t="shared" si="6"/>
        <v>0</v>
      </c>
      <c r="Q10" s="342">
        <f t="shared" si="6"/>
        <v>0</v>
      </c>
      <c r="R10" s="342">
        <f t="shared" si="6"/>
        <v>0</v>
      </c>
      <c r="S10" s="342">
        <f t="shared" si="6"/>
        <v>0</v>
      </c>
      <c r="T10" s="342">
        <f t="shared" si="6"/>
        <v>0</v>
      </c>
      <c r="U10" s="342">
        <f t="shared" si="6"/>
        <v>0</v>
      </c>
      <c r="V10" s="342">
        <f t="shared" si="6"/>
        <v>0</v>
      </c>
      <c r="W10" s="342">
        <f t="shared" si="6"/>
        <v>0</v>
      </c>
      <c r="X10" s="342">
        <f t="shared" si="6"/>
        <v>0</v>
      </c>
      <c r="Y10" s="342">
        <f t="shared" si="6"/>
        <v>0</v>
      </c>
      <c r="Z10" s="342"/>
      <c r="AA10" s="342"/>
      <c r="AB10" s="342"/>
      <c r="AC10" s="342"/>
      <c r="AD10" s="342"/>
      <c r="AE10" s="342"/>
      <c r="AF10" s="342"/>
      <c r="AG10" s="342"/>
      <c r="AH10" s="342"/>
      <c r="AI10" s="342"/>
      <c r="AJ10" s="342"/>
      <c r="AK10" s="343" t="str">
        <f>SUM(#REF!)</f>
        <v>#REF!</v>
      </c>
      <c r="AL10" s="344"/>
      <c r="AM10" s="345" t="str">
        <f>SUM(AM8,#REF!)</f>
        <v>#REF!</v>
      </c>
      <c r="AN10" s="345"/>
      <c r="AO10" s="345">
        <f t="shared" ref="AO10:AQ10" si="7">SUM(AO7:AO9)</f>
        <v>0</v>
      </c>
      <c r="AP10" s="346">
        <f t="shared" si="7"/>
        <v>0</v>
      </c>
      <c r="AQ10" s="347">
        <f t="shared" si="7"/>
        <v>0</v>
      </c>
      <c r="AR10" s="348" t="str">
        <f>SUM(#REF!)</f>
        <v>#REF!</v>
      </c>
      <c r="AS10" s="348"/>
      <c r="AT10" s="349"/>
      <c r="AU10" s="349"/>
      <c r="AV10" s="349"/>
      <c r="AW10" s="349"/>
    </row>
    <row r="11" ht="14.25" customHeight="1">
      <c r="A11" s="280"/>
      <c r="B11" s="350"/>
      <c r="C11" s="350"/>
      <c r="D11" s="350"/>
      <c r="E11" s="80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81"/>
      <c r="W11" s="82"/>
      <c r="X11" s="82"/>
      <c r="Y11" s="82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83"/>
      <c r="AL11" s="84"/>
      <c r="AM11" s="351" t="s">
        <v>103</v>
      </c>
      <c r="AN11" s="77"/>
      <c r="AO11" s="310"/>
      <c r="AP11" s="82"/>
      <c r="AQ11" s="280"/>
      <c r="AR11" s="29"/>
      <c r="AS11" s="64"/>
      <c r="AT11" s="64"/>
      <c r="AU11" s="64"/>
      <c r="AV11" s="64"/>
      <c r="AW11" s="64"/>
    </row>
    <row r="12" ht="14.25" customHeight="1">
      <c r="A12" s="1"/>
      <c r="B12" s="79"/>
      <c r="C12" s="79"/>
      <c r="D12" s="79"/>
      <c r="E12" s="271"/>
      <c r="F12" s="64"/>
      <c r="G12" s="64"/>
      <c r="H12" s="64"/>
      <c r="I12" s="64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81"/>
      <c r="W12" s="82"/>
      <c r="X12" s="82"/>
      <c r="Y12" s="82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83"/>
      <c r="AL12" s="84"/>
      <c r="AM12" s="352"/>
      <c r="AN12" s="395"/>
      <c r="AO12" s="310" t="s">
        <v>500</v>
      </c>
      <c r="AP12" s="82"/>
      <c r="AQ12" s="1"/>
      <c r="AR12" s="29"/>
      <c r="AS12" s="64"/>
      <c r="AT12" s="64"/>
      <c r="AU12" s="64"/>
      <c r="AV12" s="64"/>
      <c r="AW12" s="64"/>
    </row>
    <row r="13" ht="14.25" customHeight="1">
      <c r="A13" s="1"/>
      <c r="B13" s="37"/>
      <c r="C13" s="37"/>
      <c r="D13" s="1"/>
      <c r="E13" s="89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84"/>
      <c r="AM13" s="83"/>
      <c r="AN13" s="88"/>
      <c r="AO13" s="49" t="s">
        <v>105</v>
      </c>
      <c r="AP13" s="90"/>
      <c r="AQ13" s="1"/>
      <c r="AR13" s="29"/>
      <c r="AS13" s="64"/>
      <c r="AT13" s="64"/>
      <c r="AU13" s="64"/>
      <c r="AV13" s="64"/>
      <c r="AW13" s="64"/>
    </row>
    <row r="14" ht="14.25" customHeight="1">
      <c r="A14" s="1"/>
      <c r="B14" s="37"/>
      <c r="C14" s="37"/>
      <c r="D14" s="1"/>
      <c r="E14" s="271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83"/>
      <c r="AL14" s="84"/>
      <c r="AM14" s="353" t="s">
        <v>102</v>
      </c>
      <c r="AN14" s="396"/>
      <c r="AO14" s="354" t="str">
        <f>#REF!/430</f>
        <v>#REF!</v>
      </c>
      <c r="AP14" s="93" t="str">
        <f>AO14/20</f>
        <v>#REF!</v>
      </c>
      <c r="AQ14" s="94"/>
      <c r="AR14" s="29"/>
      <c r="AS14" s="64"/>
      <c r="AT14" s="64"/>
      <c r="AU14" s="64"/>
      <c r="AV14" s="64"/>
      <c r="AW14" s="64"/>
    </row>
    <row r="15" ht="14.25" customHeight="1">
      <c r="A15" s="1"/>
      <c r="B15" s="37"/>
      <c r="C15" s="37"/>
      <c r="D15" s="1"/>
      <c r="E15" s="271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83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83"/>
      <c r="AL15" s="95"/>
      <c r="AM15" s="83"/>
      <c r="AN15" s="88"/>
      <c r="AO15" s="88"/>
      <c r="AP15" s="51" t="str">
        <f>SUM(#REF!)</f>
        <v>#REF!</v>
      </c>
      <c r="AQ15" s="94"/>
      <c r="AR15" s="29"/>
      <c r="AS15" s="64"/>
      <c r="AT15" s="64"/>
      <c r="AU15" s="64"/>
      <c r="AV15" s="64"/>
      <c r="AW15" s="64"/>
    </row>
    <row r="16" ht="12.75" customHeight="1">
      <c r="A16" s="1"/>
      <c r="B16" s="37"/>
      <c r="C16" s="37"/>
      <c r="D16" s="1"/>
      <c r="E16" s="271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83"/>
      <c r="AL16" s="95"/>
      <c r="AM16" s="83">
        <f>AL16/12</f>
        <v>0</v>
      </c>
      <c r="AN16" s="88"/>
      <c r="AO16" s="87"/>
      <c r="AP16" s="97"/>
      <c r="AQ16" s="1"/>
      <c r="AR16" s="29"/>
      <c r="AS16" s="64"/>
      <c r="AT16" s="64"/>
      <c r="AU16" s="64"/>
      <c r="AV16" s="64"/>
      <c r="AW16" s="64"/>
    </row>
    <row r="17" ht="14.25" customHeight="1">
      <c r="A17" s="1"/>
      <c r="B17" s="1"/>
      <c r="C17" s="1"/>
      <c r="D17" s="1"/>
      <c r="E17" s="519" t="s">
        <v>658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64"/>
      <c r="AU17" s="64"/>
      <c r="AV17" s="64"/>
      <c r="AW17" s="64"/>
    </row>
    <row r="18" ht="14.25" customHeight="1">
      <c r="A18" s="1"/>
      <c r="B18" s="64"/>
      <c r="C18" s="64"/>
      <c r="D18" s="1"/>
      <c r="E18" s="520" t="s">
        <v>659</v>
      </c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1"/>
      <c r="AR18" s="64"/>
      <c r="AS18" s="64"/>
      <c r="AT18" s="64"/>
      <c r="AU18" s="64"/>
      <c r="AV18" s="64"/>
      <c r="AW18" s="64"/>
    </row>
    <row r="19" ht="14.25" customHeight="1">
      <c r="A19" s="1"/>
      <c r="B19" s="64"/>
      <c r="C19" s="64"/>
      <c r="D19" s="1"/>
      <c r="E19" s="520" t="s">
        <v>660</v>
      </c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1"/>
      <c r="AR19" s="64"/>
      <c r="AS19" s="64"/>
      <c r="AT19" s="64"/>
      <c r="AU19" s="64"/>
      <c r="AV19" s="64"/>
      <c r="AW19" s="64"/>
    </row>
    <row r="20" ht="14.25" customHeight="1">
      <c r="A20" s="1"/>
      <c r="B20" s="64"/>
      <c r="C20" s="64"/>
      <c r="D20" s="1"/>
      <c r="E20" s="520" t="s">
        <v>661</v>
      </c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1"/>
      <c r="AR20" s="64"/>
      <c r="AS20" s="64"/>
      <c r="AT20" s="64"/>
      <c r="AU20" s="64"/>
      <c r="AV20" s="64"/>
      <c r="AW20" s="64"/>
    </row>
    <row r="21" ht="14.25" customHeight="1">
      <c r="A21" s="1"/>
      <c r="B21" s="64"/>
      <c r="C21" s="64"/>
      <c r="D21" s="1"/>
      <c r="E21" s="520" t="s">
        <v>662</v>
      </c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1"/>
      <c r="AR21" s="64"/>
      <c r="AS21" s="64"/>
      <c r="AT21" s="64"/>
      <c r="AU21" s="64"/>
      <c r="AV21" s="64"/>
      <c r="AW21" s="64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64"/>
      <c r="AU22" s="64"/>
      <c r="AV22" s="64"/>
      <c r="AW22" s="64"/>
    </row>
    <row r="23" ht="1.5" customHeight="1">
      <c r="A23" s="1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64"/>
      <c r="AU23" s="64"/>
      <c r="AV23" s="64"/>
      <c r="AW23" s="64"/>
    </row>
    <row r="24" ht="20.25" customHeight="1">
      <c r="A24" s="64"/>
      <c r="B24" s="397" t="s">
        <v>539</v>
      </c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299"/>
      <c r="S24" s="299"/>
      <c r="T24" s="299"/>
      <c r="U24" s="299"/>
      <c r="V24" s="299"/>
      <c r="W24" s="299"/>
      <c r="X24" s="299"/>
      <c r="Y24" s="299"/>
      <c r="Z24" s="299"/>
      <c r="AA24" s="299"/>
      <c r="AB24" s="299"/>
      <c r="AC24" s="299"/>
      <c r="AD24" s="299"/>
      <c r="AE24" s="299"/>
      <c r="AF24" s="299"/>
      <c r="AG24" s="299"/>
      <c r="AH24" s="299"/>
      <c r="AI24" s="299"/>
      <c r="AJ24" s="299"/>
      <c r="AK24" s="299"/>
      <c r="AL24" s="299"/>
      <c r="AM24" s="299"/>
      <c r="AN24" s="299"/>
      <c r="AO24" s="300"/>
      <c r="AP24" s="301"/>
      <c r="AQ24" s="29"/>
      <c r="AR24" s="29"/>
      <c r="AS24" s="29"/>
      <c r="AT24" s="64"/>
      <c r="AU24" s="64"/>
      <c r="AV24" s="64"/>
      <c r="AW24" s="64"/>
    </row>
    <row r="25" ht="14.25" customHeight="1">
      <c r="A25" s="64"/>
      <c r="B25" s="302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303"/>
      <c r="Y25" s="303"/>
      <c r="Z25" s="303"/>
      <c r="AA25" s="303"/>
      <c r="AB25" s="303"/>
      <c r="AC25" s="303"/>
      <c r="AD25" s="303"/>
      <c r="AE25" s="303"/>
      <c r="AF25" s="303"/>
      <c r="AG25" s="303"/>
      <c r="AH25" s="303"/>
      <c r="AI25" s="303"/>
      <c r="AJ25" s="303"/>
      <c r="AK25" s="303"/>
      <c r="AL25" s="303"/>
      <c r="AM25" s="303"/>
      <c r="AN25" s="303"/>
      <c r="AO25" s="304"/>
      <c r="AP25" s="301"/>
      <c r="AQ25" s="29"/>
      <c r="AR25" s="305"/>
      <c r="AS25" s="305"/>
      <c r="AT25" s="64"/>
      <c r="AU25" s="64"/>
      <c r="AV25" s="64"/>
      <c r="AW25" s="64"/>
    </row>
    <row r="26" ht="14.25" customHeight="1">
      <c r="A26" s="64"/>
      <c r="B26" s="30" t="s">
        <v>1</v>
      </c>
      <c r="C26" s="30"/>
      <c r="D26" s="90" t="s">
        <v>18</v>
      </c>
      <c r="E26" s="30" t="s">
        <v>19</v>
      </c>
      <c r="F26" s="135" t="s">
        <v>3</v>
      </c>
      <c r="G26" s="135" t="s">
        <v>4</v>
      </c>
      <c r="H26" s="141" t="s">
        <v>5</v>
      </c>
      <c r="I26" s="160" t="s">
        <v>6</v>
      </c>
      <c r="J26" s="135" t="s">
        <v>7</v>
      </c>
      <c r="K26" s="135" t="s">
        <v>2</v>
      </c>
      <c r="L26" s="135" t="s">
        <v>2</v>
      </c>
      <c r="M26" s="135" t="s">
        <v>3</v>
      </c>
      <c r="N26" s="135" t="s">
        <v>4</v>
      </c>
      <c r="O26" s="141" t="s">
        <v>5</v>
      </c>
      <c r="P26" s="160" t="s">
        <v>6</v>
      </c>
      <c r="Q26" s="135" t="s">
        <v>7</v>
      </c>
      <c r="R26" s="135" t="s">
        <v>2</v>
      </c>
      <c r="S26" s="135" t="s">
        <v>2</v>
      </c>
      <c r="T26" s="135" t="s">
        <v>3</v>
      </c>
      <c r="U26" s="135" t="s">
        <v>4</v>
      </c>
      <c r="V26" s="141" t="s">
        <v>5</v>
      </c>
      <c r="W26" s="160" t="s">
        <v>6</v>
      </c>
      <c r="X26" s="135" t="s">
        <v>7</v>
      </c>
      <c r="Y26" s="135" t="s">
        <v>2</v>
      </c>
      <c r="Z26" s="135" t="s">
        <v>2</v>
      </c>
      <c r="AA26" s="135" t="s">
        <v>3</v>
      </c>
      <c r="AB26" s="135" t="s">
        <v>4</v>
      </c>
      <c r="AC26" s="141" t="s">
        <v>5</v>
      </c>
      <c r="AD26" s="160" t="s">
        <v>6</v>
      </c>
      <c r="AE26" s="135" t="s">
        <v>7</v>
      </c>
      <c r="AF26" s="135" t="s">
        <v>2</v>
      </c>
      <c r="AG26" s="135" t="s">
        <v>2</v>
      </c>
      <c r="AH26" s="135" t="s">
        <v>3</v>
      </c>
      <c r="AI26" s="135" t="s">
        <v>4</v>
      </c>
      <c r="AJ26" s="135"/>
      <c r="AK26" s="25" t="s">
        <v>8</v>
      </c>
      <c r="AL26" s="25" t="s">
        <v>9</v>
      </c>
      <c r="AM26" s="25" t="s">
        <v>10</v>
      </c>
      <c r="AN26" s="25"/>
      <c r="AO26" s="25" t="s">
        <v>12</v>
      </c>
      <c r="AP26" s="25" t="s">
        <v>333</v>
      </c>
      <c r="AQ26" s="25" t="s">
        <v>112</v>
      </c>
      <c r="AR26" s="25" t="s">
        <v>113</v>
      </c>
      <c r="AS26" s="25"/>
      <c r="AT26" s="64"/>
      <c r="AU26" s="64"/>
      <c r="AV26" s="64"/>
      <c r="AW26" s="64"/>
    </row>
    <row r="27" ht="14.25" customHeight="1">
      <c r="A27" s="64"/>
      <c r="B27" s="377"/>
      <c r="C27" s="377"/>
      <c r="D27" s="377"/>
      <c r="E27" s="377"/>
      <c r="F27" s="135">
        <v>1.0</v>
      </c>
      <c r="G27" s="135">
        <f t="shared" ref="G27:AI27" si="8">F27+1</f>
        <v>2</v>
      </c>
      <c r="H27" s="141">
        <f t="shared" si="8"/>
        <v>3</v>
      </c>
      <c r="I27" s="160">
        <f t="shared" si="8"/>
        <v>4</v>
      </c>
      <c r="J27" s="135">
        <f t="shared" si="8"/>
        <v>5</v>
      </c>
      <c r="K27" s="135">
        <f t="shared" si="8"/>
        <v>6</v>
      </c>
      <c r="L27" s="135">
        <f t="shared" si="8"/>
        <v>7</v>
      </c>
      <c r="M27" s="135">
        <f t="shared" si="8"/>
        <v>8</v>
      </c>
      <c r="N27" s="135">
        <f t="shared" si="8"/>
        <v>9</v>
      </c>
      <c r="O27" s="141">
        <f t="shared" si="8"/>
        <v>10</v>
      </c>
      <c r="P27" s="160">
        <f t="shared" si="8"/>
        <v>11</v>
      </c>
      <c r="Q27" s="135">
        <f t="shared" si="8"/>
        <v>12</v>
      </c>
      <c r="R27" s="135">
        <f t="shared" si="8"/>
        <v>13</v>
      </c>
      <c r="S27" s="135">
        <f t="shared" si="8"/>
        <v>14</v>
      </c>
      <c r="T27" s="135">
        <f t="shared" si="8"/>
        <v>15</v>
      </c>
      <c r="U27" s="135">
        <f t="shared" si="8"/>
        <v>16</v>
      </c>
      <c r="V27" s="141">
        <f t="shared" si="8"/>
        <v>17</v>
      </c>
      <c r="W27" s="160">
        <f t="shared" si="8"/>
        <v>18</v>
      </c>
      <c r="X27" s="135">
        <f t="shared" si="8"/>
        <v>19</v>
      </c>
      <c r="Y27" s="135">
        <f t="shared" si="8"/>
        <v>20</v>
      </c>
      <c r="Z27" s="135">
        <f t="shared" si="8"/>
        <v>21</v>
      </c>
      <c r="AA27" s="135">
        <f t="shared" si="8"/>
        <v>22</v>
      </c>
      <c r="AB27" s="135">
        <f t="shared" si="8"/>
        <v>23</v>
      </c>
      <c r="AC27" s="141">
        <f t="shared" si="8"/>
        <v>24</v>
      </c>
      <c r="AD27" s="160">
        <f t="shared" si="8"/>
        <v>25</v>
      </c>
      <c r="AE27" s="135">
        <f t="shared" si="8"/>
        <v>26</v>
      </c>
      <c r="AF27" s="135">
        <f t="shared" si="8"/>
        <v>27</v>
      </c>
      <c r="AG27" s="135">
        <f t="shared" si="8"/>
        <v>28</v>
      </c>
      <c r="AH27" s="135">
        <f t="shared" si="8"/>
        <v>29</v>
      </c>
      <c r="AI27" s="135">
        <f t="shared" si="8"/>
        <v>30</v>
      </c>
      <c r="AJ27" s="135"/>
      <c r="AK27" s="25"/>
      <c r="AL27" s="25" t="str">
        <f>IF(D27="CATEGORIA", "DEPENDE", IF(D27="SP", 60000,IF(D27="PR", 60000, IF(D27="M10", 65000, IF(D27="M1", 50000, IF(D27="M2", 40000, IF(D27="AYUDANTE", 30000, IF(D27="EDIT", "EDITABLE", "editable"))))))))</f>
        <v>editable</v>
      </c>
      <c r="AM27" s="25"/>
      <c r="AN27" s="377"/>
      <c r="AO27" s="377"/>
      <c r="AP27" s="377"/>
      <c r="AQ27" s="377"/>
      <c r="AR27" s="377"/>
      <c r="AS27" s="377"/>
      <c r="AT27" s="64"/>
      <c r="AU27" s="64"/>
      <c r="AV27" s="64"/>
      <c r="AW27" s="64"/>
    </row>
    <row r="28" ht="14.25" customHeight="1">
      <c r="A28" s="64"/>
      <c r="B28" s="30"/>
      <c r="C28" s="30"/>
      <c r="D28" s="428" t="s">
        <v>2</v>
      </c>
      <c r="E28" s="475" t="s">
        <v>260</v>
      </c>
      <c r="F28" s="132"/>
      <c r="G28" s="476"/>
      <c r="H28" s="477"/>
      <c r="I28" s="478"/>
      <c r="J28" s="132"/>
      <c r="K28" s="132"/>
      <c r="L28" s="132"/>
      <c r="M28" s="132"/>
      <c r="N28" s="135">
        <v>1.0</v>
      </c>
      <c r="O28" s="152"/>
      <c r="P28" s="478"/>
      <c r="Q28" s="135">
        <v>1.0</v>
      </c>
      <c r="R28" s="135">
        <v>1.0</v>
      </c>
      <c r="S28" s="135">
        <v>1.0</v>
      </c>
      <c r="T28" s="135">
        <v>1.0</v>
      </c>
      <c r="U28" s="135">
        <v>1.0</v>
      </c>
      <c r="V28" s="152"/>
      <c r="W28" s="478"/>
      <c r="X28" s="132"/>
      <c r="Y28" s="132"/>
      <c r="Z28" s="132"/>
      <c r="AA28" s="132"/>
      <c r="AB28" s="132"/>
      <c r="AC28" s="472"/>
      <c r="AD28" s="478"/>
      <c r="AE28" s="132"/>
      <c r="AF28" s="132"/>
      <c r="AG28" s="132"/>
      <c r="AH28" s="132"/>
      <c r="AI28" s="132"/>
      <c r="AJ28" s="132"/>
      <c r="AK28" s="154">
        <f t="shared" ref="AK28:AK48" si="9">SUM(F28:AI28)</f>
        <v>6</v>
      </c>
      <c r="AL28" s="479">
        <v>60000.0</v>
      </c>
      <c r="AM28" s="480">
        <f t="shared" ref="AM28:AM48" si="10">AO28-AN28</f>
        <v>60000</v>
      </c>
      <c r="AN28" s="481">
        <v>300000.0</v>
      </c>
      <c r="AO28" s="482">
        <f t="shared" ref="AO28:AO48" si="11">AK28*AL28</f>
        <v>360000</v>
      </c>
      <c r="AP28" s="454"/>
      <c r="AQ28" s="110"/>
      <c r="AR28" s="110"/>
      <c r="AS28" s="110"/>
      <c r="AT28" s="64"/>
      <c r="AU28" s="64"/>
      <c r="AV28" s="64"/>
      <c r="AW28" s="64"/>
    </row>
    <row r="29" ht="14.25" customHeight="1">
      <c r="A29" s="64"/>
      <c r="B29" s="30"/>
      <c r="C29" s="30"/>
      <c r="D29" s="428" t="s">
        <v>2</v>
      </c>
      <c r="E29" s="483" t="s">
        <v>137</v>
      </c>
      <c r="F29" s="132"/>
      <c r="G29" s="476"/>
      <c r="H29" s="477"/>
      <c r="I29" s="478"/>
      <c r="J29" s="132"/>
      <c r="K29" s="132"/>
      <c r="L29" s="132"/>
      <c r="M29" s="132"/>
      <c r="N29" s="132"/>
      <c r="O29" s="152"/>
      <c r="P29" s="478"/>
      <c r="Q29" s="132"/>
      <c r="R29" s="135">
        <v>1.0</v>
      </c>
      <c r="S29" s="132"/>
      <c r="T29" s="132"/>
      <c r="U29" s="132"/>
      <c r="V29" s="152"/>
      <c r="W29" s="478"/>
      <c r="X29" s="132"/>
      <c r="Y29" s="132"/>
      <c r="Z29" s="132"/>
      <c r="AA29" s="132"/>
      <c r="AB29" s="132"/>
      <c r="AC29" s="472"/>
      <c r="AD29" s="478"/>
      <c r="AE29" s="132"/>
      <c r="AF29" s="132"/>
      <c r="AG29" s="132"/>
      <c r="AH29" s="132"/>
      <c r="AI29" s="132"/>
      <c r="AJ29" s="132"/>
      <c r="AK29" s="154">
        <f t="shared" si="9"/>
        <v>1</v>
      </c>
      <c r="AL29" s="484">
        <v>60000.0</v>
      </c>
      <c r="AM29" s="485">
        <f t="shared" si="10"/>
        <v>60000</v>
      </c>
      <c r="AN29" s="486"/>
      <c r="AO29" s="487">
        <f t="shared" si="11"/>
        <v>60000</v>
      </c>
      <c r="AP29" s="454"/>
      <c r="AQ29" s="39"/>
      <c r="AR29" s="110"/>
      <c r="AS29" s="110"/>
      <c r="AT29" s="64"/>
      <c r="AU29" s="64"/>
      <c r="AV29" s="64"/>
      <c r="AW29" s="64"/>
    </row>
    <row r="30" ht="14.25" customHeight="1">
      <c r="A30" s="64"/>
      <c r="B30" s="30"/>
      <c r="C30" s="30"/>
      <c r="D30" s="428" t="s">
        <v>2</v>
      </c>
      <c r="E30" s="483" t="s">
        <v>540</v>
      </c>
      <c r="F30" s="132"/>
      <c r="G30" s="488">
        <v>1.0</v>
      </c>
      <c r="H30" s="489">
        <v>1.0</v>
      </c>
      <c r="I30" s="478"/>
      <c r="J30" s="135">
        <v>1.0</v>
      </c>
      <c r="K30" s="135">
        <v>1.0</v>
      </c>
      <c r="L30" s="135">
        <v>1.0</v>
      </c>
      <c r="M30" s="135">
        <v>1.0</v>
      </c>
      <c r="N30" s="135">
        <v>1.0</v>
      </c>
      <c r="O30" s="152"/>
      <c r="P30" s="478"/>
      <c r="Q30" s="135">
        <v>1.0</v>
      </c>
      <c r="R30" s="135">
        <v>1.0</v>
      </c>
      <c r="S30" s="135">
        <v>1.0</v>
      </c>
      <c r="T30" s="135">
        <v>1.0</v>
      </c>
      <c r="U30" s="135">
        <v>1.0</v>
      </c>
      <c r="V30" s="152"/>
      <c r="W30" s="478"/>
      <c r="X30" s="132"/>
      <c r="Y30" s="132"/>
      <c r="Z30" s="132"/>
      <c r="AA30" s="132"/>
      <c r="AB30" s="132"/>
      <c r="AC30" s="472"/>
      <c r="AD30" s="478"/>
      <c r="AE30" s="132"/>
      <c r="AF30" s="132"/>
      <c r="AG30" s="132"/>
      <c r="AH30" s="132"/>
      <c r="AI30" s="132"/>
      <c r="AJ30" s="132"/>
      <c r="AK30" s="154">
        <f t="shared" si="9"/>
        <v>12</v>
      </c>
      <c r="AL30" s="484">
        <v>60000.0</v>
      </c>
      <c r="AM30" s="485">
        <f t="shared" si="10"/>
        <v>420000</v>
      </c>
      <c r="AN30" s="481">
        <v>300000.0</v>
      </c>
      <c r="AO30" s="487">
        <f t="shared" si="11"/>
        <v>720000</v>
      </c>
      <c r="AP30" s="454"/>
      <c r="AQ30" s="39"/>
      <c r="AR30" s="110"/>
      <c r="AS30" s="110"/>
      <c r="AT30" s="64"/>
      <c r="AU30" s="64"/>
      <c r="AV30" s="64"/>
      <c r="AW30" s="64"/>
    </row>
    <row r="31" ht="14.25" customHeight="1">
      <c r="A31" s="64"/>
      <c r="B31" s="30"/>
      <c r="C31" s="30"/>
      <c r="D31" s="428" t="s">
        <v>2</v>
      </c>
      <c r="E31" s="483" t="s">
        <v>544</v>
      </c>
      <c r="F31" s="132"/>
      <c r="G31" s="488">
        <v>1.0</v>
      </c>
      <c r="H31" s="489">
        <v>1.0</v>
      </c>
      <c r="I31" s="478"/>
      <c r="J31" s="135">
        <v>1.0</v>
      </c>
      <c r="K31" s="135">
        <v>1.0</v>
      </c>
      <c r="L31" s="141" t="s">
        <v>50</v>
      </c>
      <c r="M31" s="141" t="s">
        <v>50</v>
      </c>
      <c r="N31" s="135">
        <v>1.0</v>
      </c>
      <c r="O31" s="152"/>
      <c r="P31" s="478"/>
      <c r="Q31" s="135">
        <v>1.0</v>
      </c>
      <c r="R31" s="135">
        <v>1.0</v>
      </c>
      <c r="S31" s="135">
        <v>1.0</v>
      </c>
      <c r="T31" s="135">
        <v>1.0</v>
      </c>
      <c r="U31" s="135">
        <v>1.0</v>
      </c>
      <c r="V31" s="152"/>
      <c r="W31" s="478"/>
      <c r="X31" s="132"/>
      <c r="Y31" s="132"/>
      <c r="Z31" s="132"/>
      <c r="AA31" s="132"/>
      <c r="AB31" s="132"/>
      <c r="AC31" s="472"/>
      <c r="AD31" s="423"/>
      <c r="AE31" s="132"/>
      <c r="AF31" s="132"/>
      <c r="AG31" s="132"/>
      <c r="AH31" s="132"/>
      <c r="AI31" s="132"/>
      <c r="AJ31" s="132"/>
      <c r="AK31" s="154">
        <f t="shared" si="9"/>
        <v>10</v>
      </c>
      <c r="AL31" s="484">
        <v>60000.0</v>
      </c>
      <c r="AM31" s="485">
        <f t="shared" si="10"/>
        <v>300000</v>
      </c>
      <c r="AN31" s="481">
        <v>300000.0</v>
      </c>
      <c r="AO31" s="487">
        <f t="shared" si="11"/>
        <v>600000</v>
      </c>
      <c r="AP31" s="454"/>
      <c r="AQ31" s="110"/>
      <c r="AR31" s="110"/>
      <c r="AS31" s="110"/>
      <c r="AT31" s="64"/>
      <c r="AU31" s="64"/>
      <c r="AV31" s="64"/>
      <c r="AW31" s="64"/>
    </row>
    <row r="32" ht="14.25" customHeight="1">
      <c r="A32" s="64"/>
      <c r="B32" s="30"/>
      <c r="C32" s="30"/>
      <c r="D32" s="428" t="s">
        <v>2</v>
      </c>
      <c r="E32" s="483" t="s">
        <v>450</v>
      </c>
      <c r="F32" s="132"/>
      <c r="G32" s="488">
        <v>1.0</v>
      </c>
      <c r="H32" s="489">
        <v>1.0</v>
      </c>
      <c r="I32" s="478"/>
      <c r="J32" s="135">
        <v>1.0</v>
      </c>
      <c r="K32" s="135">
        <v>1.0</v>
      </c>
      <c r="L32" s="135">
        <v>1.0</v>
      </c>
      <c r="M32" s="141" t="s">
        <v>50</v>
      </c>
      <c r="N32" s="135">
        <v>1.0</v>
      </c>
      <c r="O32" s="152"/>
      <c r="P32" s="478"/>
      <c r="Q32" s="135">
        <v>1.0</v>
      </c>
      <c r="R32" s="135">
        <v>1.0</v>
      </c>
      <c r="S32" s="135">
        <v>1.0</v>
      </c>
      <c r="T32" s="135">
        <v>1.0</v>
      </c>
      <c r="U32" s="135">
        <v>1.0</v>
      </c>
      <c r="V32" s="152"/>
      <c r="W32" s="478"/>
      <c r="X32" s="132"/>
      <c r="Y32" s="132"/>
      <c r="Z32" s="132"/>
      <c r="AA32" s="132"/>
      <c r="AB32" s="132"/>
      <c r="AC32" s="472"/>
      <c r="AD32" s="423"/>
      <c r="AE32" s="132"/>
      <c r="AF32" s="132"/>
      <c r="AG32" s="132"/>
      <c r="AH32" s="132"/>
      <c r="AI32" s="132"/>
      <c r="AJ32" s="132"/>
      <c r="AK32" s="154">
        <f t="shared" si="9"/>
        <v>11</v>
      </c>
      <c r="AL32" s="484">
        <v>60000.0</v>
      </c>
      <c r="AM32" s="485">
        <f t="shared" si="10"/>
        <v>360000</v>
      </c>
      <c r="AN32" s="481">
        <v>300000.0</v>
      </c>
      <c r="AO32" s="487">
        <f t="shared" si="11"/>
        <v>660000</v>
      </c>
      <c r="AP32" s="454"/>
      <c r="AQ32" s="110"/>
      <c r="AR32" s="110"/>
      <c r="AS32" s="110"/>
      <c r="AT32" s="64"/>
      <c r="AU32" s="64"/>
      <c r="AV32" s="64"/>
      <c r="AW32" s="64"/>
    </row>
    <row r="33" ht="14.25" customHeight="1">
      <c r="A33" s="64"/>
      <c r="B33" s="30"/>
      <c r="C33" s="30"/>
      <c r="D33" s="428" t="s">
        <v>2</v>
      </c>
      <c r="E33" s="490" t="s">
        <v>187</v>
      </c>
      <c r="F33" s="132"/>
      <c r="G33" s="476"/>
      <c r="H33" s="477"/>
      <c r="I33" s="478"/>
      <c r="J33" s="132"/>
      <c r="K33" s="132"/>
      <c r="L33" s="132"/>
      <c r="M33" s="132"/>
      <c r="N33" s="135">
        <v>1.0</v>
      </c>
      <c r="O33" s="152"/>
      <c r="P33" s="478"/>
      <c r="Q33" s="135">
        <v>1.0</v>
      </c>
      <c r="R33" s="135">
        <v>1.0</v>
      </c>
      <c r="S33" s="135">
        <v>1.0</v>
      </c>
      <c r="T33" s="135">
        <v>1.0</v>
      </c>
      <c r="U33" s="135">
        <v>1.0</v>
      </c>
      <c r="V33" s="152"/>
      <c r="W33" s="478"/>
      <c r="X33" s="132"/>
      <c r="Y33" s="132"/>
      <c r="Z33" s="132"/>
      <c r="AA33" s="132"/>
      <c r="AB33" s="132"/>
      <c r="AC33" s="472"/>
      <c r="AD33" s="423"/>
      <c r="AE33" s="132"/>
      <c r="AF33" s="132"/>
      <c r="AG33" s="132"/>
      <c r="AH33" s="132"/>
      <c r="AI33" s="132"/>
      <c r="AJ33" s="132"/>
      <c r="AK33" s="154">
        <f t="shared" si="9"/>
        <v>6</v>
      </c>
      <c r="AL33" s="484">
        <v>60000.0</v>
      </c>
      <c r="AM33" s="485">
        <f t="shared" si="10"/>
        <v>160000</v>
      </c>
      <c r="AN33" s="481">
        <v>200000.0</v>
      </c>
      <c r="AO33" s="487">
        <f t="shared" si="11"/>
        <v>360000</v>
      </c>
      <c r="AP33" s="454"/>
      <c r="AQ33" s="39"/>
      <c r="AR33" s="110"/>
      <c r="AS33" s="110"/>
      <c r="AT33" s="64"/>
      <c r="AU33" s="64"/>
      <c r="AV33" s="64"/>
      <c r="AW33" s="64"/>
    </row>
    <row r="34" ht="14.25" customHeight="1">
      <c r="A34" s="64"/>
      <c r="B34" s="30"/>
      <c r="C34" s="30"/>
      <c r="D34" s="428" t="s">
        <v>2</v>
      </c>
      <c r="E34" s="483" t="s">
        <v>552</v>
      </c>
      <c r="F34" s="132"/>
      <c r="G34" s="476"/>
      <c r="H34" s="477"/>
      <c r="I34" s="478"/>
      <c r="J34" s="132"/>
      <c r="K34" s="132"/>
      <c r="L34" s="132"/>
      <c r="M34" s="132"/>
      <c r="N34" s="135">
        <v>1.0</v>
      </c>
      <c r="O34" s="152"/>
      <c r="P34" s="478"/>
      <c r="Q34" s="135">
        <v>1.0</v>
      </c>
      <c r="R34" s="135">
        <v>1.0</v>
      </c>
      <c r="S34" s="135">
        <v>1.0</v>
      </c>
      <c r="T34" s="135">
        <v>1.0</v>
      </c>
      <c r="U34" s="135">
        <v>1.0</v>
      </c>
      <c r="V34" s="152"/>
      <c r="W34" s="478"/>
      <c r="X34" s="132"/>
      <c r="Y34" s="132"/>
      <c r="Z34" s="132"/>
      <c r="AA34" s="132"/>
      <c r="AB34" s="132"/>
      <c r="AC34" s="472"/>
      <c r="AD34" s="478"/>
      <c r="AE34" s="132"/>
      <c r="AF34" s="132"/>
      <c r="AG34" s="132"/>
      <c r="AH34" s="132"/>
      <c r="AI34" s="132"/>
      <c r="AJ34" s="132"/>
      <c r="AK34" s="154">
        <f t="shared" si="9"/>
        <v>6</v>
      </c>
      <c r="AL34" s="484">
        <v>60000.0</v>
      </c>
      <c r="AM34" s="485">
        <f t="shared" si="10"/>
        <v>60000</v>
      </c>
      <c r="AN34" s="481">
        <v>300000.0</v>
      </c>
      <c r="AO34" s="487">
        <f t="shared" si="11"/>
        <v>360000</v>
      </c>
      <c r="AP34" s="454"/>
      <c r="AQ34" s="39"/>
      <c r="AR34" s="110"/>
      <c r="AS34" s="110"/>
      <c r="AT34" s="64"/>
      <c r="AU34" s="64"/>
      <c r="AV34" s="64"/>
      <c r="AW34" s="64"/>
    </row>
    <row r="35" ht="14.25" customHeight="1">
      <c r="A35" s="64"/>
      <c r="B35" s="30"/>
      <c r="C35" s="30"/>
      <c r="D35" s="428" t="s">
        <v>2</v>
      </c>
      <c r="E35" s="483" t="s">
        <v>624</v>
      </c>
      <c r="F35" s="132"/>
      <c r="G35" s="476"/>
      <c r="H35" s="477"/>
      <c r="I35" s="478"/>
      <c r="J35" s="132"/>
      <c r="K35" s="132"/>
      <c r="L35" s="132"/>
      <c r="M35" s="132"/>
      <c r="N35" s="132"/>
      <c r="O35" s="152"/>
      <c r="P35" s="478"/>
      <c r="Q35" s="132"/>
      <c r="R35" s="135">
        <v>1.0</v>
      </c>
      <c r="S35" s="141" t="s">
        <v>50</v>
      </c>
      <c r="T35" s="135">
        <v>1.0</v>
      </c>
      <c r="U35" s="135">
        <v>1.0</v>
      </c>
      <c r="V35" s="152"/>
      <c r="W35" s="478"/>
      <c r="X35" s="132"/>
      <c r="Y35" s="132"/>
      <c r="Z35" s="132"/>
      <c r="AA35" s="132"/>
      <c r="AB35" s="132"/>
      <c r="AC35" s="472"/>
      <c r="AD35" s="478"/>
      <c r="AE35" s="132"/>
      <c r="AF35" s="132"/>
      <c r="AG35" s="132"/>
      <c r="AH35" s="132"/>
      <c r="AI35" s="132"/>
      <c r="AJ35" s="132"/>
      <c r="AK35" s="154">
        <f t="shared" si="9"/>
        <v>3</v>
      </c>
      <c r="AL35" s="484">
        <v>60000.0</v>
      </c>
      <c r="AM35" s="485">
        <f t="shared" si="10"/>
        <v>80000</v>
      </c>
      <c r="AN35" s="481">
        <v>100000.0</v>
      </c>
      <c r="AO35" s="487">
        <f t="shared" si="11"/>
        <v>180000</v>
      </c>
      <c r="AP35" s="454"/>
      <c r="AQ35" s="39"/>
      <c r="AR35" s="110"/>
      <c r="AS35" s="110"/>
      <c r="AT35" s="64"/>
      <c r="AU35" s="64"/>
      <c r="AV35" s="64"/>
      <c r="AW35" s="64"/>
    </row>
    <row r="36" ht="14.25" customHeight="1">
      <c r="A36" s="64"/>
      <c r="B36" s="30"/>
      <c r="C36" s="30"/>
      <c r="D36" s="428" t="s">
        <v>2</v>
      </c>
      <c r="E36" s="483" t="s">
        <v>241</v>
      </c>
      <c r="F36" s="132"/>
      <c r="G36" s="488">
        <v>1.0</v>
      </c>
      <c r="H36" s="489">
        <v>1.0</v>
      </c>
      <c r="I36" s="478"/>
      <c r="J36" s="135">
        <v>1.0</v>
      </c>
      <c r="K36" s="135">
        <v>1.0</v>
      </c>
      <c r="L36" s="135">
        <v>1.0</v>
      </c>
      <c r="M36" s="135">
        <v>1.0</v>
      </c>
      <c r="N36" s="135">
        <v>1.0</v>
      </c>
      <c r="O36" s="152"/>
      <c r="P36" s="478"/>
      <c r="Q36" s="135">
        <v>1.0</v>
      </c>
      <c r="R36" s="135">
        <v>1.0</v>
      </c>
      <c r="S36" s="135">
        <v>1.0</v>
      </c>
      <c r="T36" s="135">
        <v>1.0</v>
      </c>
      <c r="U36" s="135">
        <v>1.0</v>
      </c>
      <c r="V36" s="152"/>
      <c r="W36" s="478"/>
      <c r="X36" s="132"/>
      <c r="Y36" s="132"/>
      <c r="Z36" s="132"/>
      <c r="AA36" s="132"/>
      <c r="AB36" s="132"/>
      <c r="AC36" s="472"/>
      <c r="AD36" s="478"/>
      <c r="AE36" s="132"/>
      <c r="AF36" s="132"/>
      <c r="AG36" s="132"/>
      <c r="AH36" s="132"/>
      <c r="AI36" s="132"/>
      <c r="AJ36" s="132"/>
      <c r="AK36" s="154">
        <f t="shared" si="9"/>
        <v>12</v>
      </c>
      <c r="AL36" s="484">
        <v>60000.0</v>
      </c>
      <c r="AM36" s="485">
        <f t="shared" si="10"/>
        <v>420000</v>
      </c>
      <c r="AN36" s="481">
        <v>300000.0</v>
      </c>
      <c r="AO36" s="487">
        <f t="shared" si="11"/>
        <v>720000</v>
      </c>
      <c r="AP36" s="454"/>
      <c r="AQ36" s="39"/>
      <c r="AR36" s="110"/>
      <c r="AS36" s="110"/>
      <c r="AT36" s="64"/>
      <c r="AU36" s="64"/>
      <c r="AV36" s="64"/>
      <c r="AW36" s="64"/>
    </row>
    <row r="37" ht="14.25" customHeight="1">
      <c r="A37" s="64"/>
      <c r="B37" s="30"/>
      <c r="C37" s="30"/>
      <c r="D37" s="428" t="s">
        <v>2</v>
      </c>
      <c r="E37" s="483" t="s">
        <v>557</v>
      </c>
      <c r="F37" s="132"/>
      <c r="G37" s="160" t="s">
        <v>23</v>
      </c>
      <c r="H37" s="160" t="s">
        <v>23</v>
      </c>
      <c r="I37" s="478"/>
      <c r="J37" s="160" t="s">
        <v>23</v>
      </c>
      <c r="K37" s="135">
        <v>1.0</v>
      </c>
      <c r="L37" s="135">
        <v>1.0</v>
      </c>
      <c r="M37" s="135">
        <v>1.0</v>
      </c>
      <c r="N37" s="135">
        <v>1.0</v>
      </c>
      <c r="O37" s="152"/>
      <c r="P37" s="478"/>
      <c r="Q37" s="160" t="s">
        <v>23</v>
      </c>
      <c r="R37" s="132"/>
      <c r="S37" s="132"/>
      <c r="T37" s="132"/>
      <c r="U37" s="132"/>
      <c r="V37" s="152"/>
      <c r="W37" s="478"/>
      <c r="X37" s="132"/>
      <c r="Y37" s="132"/>
      <c r="Z37" s="132"/>
      <c r="AA37" s="132"/>
      <c r="AB37" s="132"/>
      <c r="AC37" s="472"/>
      <c r="AD37" s="478"/>
      <c r="AE37" s="132"/>
      <c r="AF37" s="132"/>
      <c r="AG37" s="132"/>
      <c r="AH37" s="132"/>
      <c r="AI37" s="132"/>
      <c r="AJ37" s="132"/>
      <c r="AK37" s="154">
        <f t="shared" si="9"/>
        <v>4</v>
      </c>
      <c r="AL37" s="484">
        <v>60000.0</v>
      </c>
      <c r="AM37" s="485">
        <f t="shared" si="10"/>
        <v>240000</v>
      </c>
      <c r="AN37" s="486"/>
      <c r="AO37" s="487">
        <f t="shared" si="11"/>
        <v>240000</v>
      </c>
      <c r="AP37" s="454"/>
      <c r="AQ37" s="39"/>
      <c r="AR37" s="110"/>
      <c r="AS37" s="110"/>
      <c r="AT37" s="64"/>
      <c r="AU37" s="64"/>
      <c r="AV37" s="64"/>
      <c r="AW37" s="64"/>
    </row>
    <row r="38" ht="14.25" customHeight="1">
      <c r="A38" s="64"/>
      <c r="B38" s="30"/>
      <c r="C38" s="30"/>
      <c r="D38" s="428" t="s">
        <v>556</v>
      </c>
      <c r="E38" s="491" t="s">
        <v>560</v>
      </c>
      <c r="F38" s="132"/>
      <c r="G38" s="476"/>
      <c r="H38" s="477"/>
      <c r="I38" s="478"/>
      <c r="J38" s="135">
        <v>1.0</v>
      </c>
      <c r="K38" s="135">
        <v>1.0</v>
      </c>
      <c r="L38" s="135">
        <v>1.0</v>
      </c>
      <c r="M38" s="135">
        <v>1.0</v>
      </c>
      <c r="N38" s="135">
        <v>1.0</v>
      </c>
      <c r="O38" s="152"/>
      <c r="P38" s="478"/>
      <c r="Q38" s="135">
        <v>1.0</v>
      </c>
      <c r="R38" s="135">
        <v>1.0</v>
      </c>
      <c r="S38" s="135">
        <v>1.0</v>
      </c>
      <c r="T38" s="135">
        <v>1.0</v>
      </c>
      <c r="U38" s="141" t="s">
        <v>50</v>
      </c>
      <c r="V38" s="152"/>
      <c r="W38" s="478"/>
      <c r="X38" s="132"/>
      <c r="Y38" s="132"/>
      <c r="Z38" s="132"/>
      <c r="AA38" s="132"/>
      <c r="AB38" s="132"/>
      <c r="AC38" s="472"/>
      <c r="AD38" s="478"/>
      <c r="AE38" s="132"/>
      <c r="AF38" s="132"/>
      <c r="AG38" s="132"/>
      <c r="AH38" s="132"/>
      <c r="AI38" s="132"/>
      <c r="AJ38" s="132"/>
      <c r="AK38" s="154">
        <f t="shared" si="9"/>
        <v>9</v>
      </c>
      <c r="AL38" s="484">
        <v>60000.0</v>
      </c>
      <c r="AM38" s="485">
        <f t="shared" si="10"/>
        <v>240000</v>
      </c>
      <c r="AN38" s="481">
        <v>300000.0</v>
      </c>
      <c r="AO38" s="487">
        <f t="shared" si="11"/>
        <v>540000</v>
      </c>
      <c r="AP38" s="454"/>
      <c r="AQ38" s="39"/>
      <c r="AR38" s="110"/>
      <c r="AS38" s="110"/>
      <c r="AT38" s="64"/>
      <c r="AU38" s="64"/>
      <c r="AV38" s="64"/>
      <c r="AW38" s="64"/>
    </row>
    <row r="39" ht="14.25" customHeight="1">
      <c r="A39" s="64"/>
      <c r="B39" s="30"/>
      <c r="C39" s="30"/>
      <c r="D39" s="428" t="s">
        <v>2</v>
      </c>
      <c r="E39" s="492" t="s">
        <v>567</v>
      </c>
      <c r="F39" s="132"/>
      <c r="G39" s="141">
        <v>0.5</v>
      </c>
      <c r="H39" s="477"/>
      <c r="I39" s="478"/>
      <c r="J39" s="135">
        <v>1.0</v>
      </c>
      <c r="K39" s="135">
        <v>1.0</v>
      </c>
      <c r="L39" s="135">
        <v>1.0</v>
      </c>
      <c r="M39" s="141" t="s">
        <v>50</v>
      </c>
      <c r="N39" s="141" t="s">
        <v>50</v>
      </c>
      <c r="O39" s="152"/>
      <c r="P39" s="478"/>
      <c r="Q39" s="135">
        <v>1.0</v>
      </c>
      <c r="R39" s="135">
        <v>1.0</v>
      </c>
      <c r="S39" s="135">
        <v>1.0</v>
      </c>
      <c r="T39" s="135">
        <v>1.0</v>
      </c>
      <c r="U39" s="135">
        <v>1.0</v>
      </c>
      <c r="V39" s="152"/>
      <c r="W39" s="478"/>
      <c r="X39" s="132"/>
      <c r="Y39" s="132"/>
      <c r="Z39" s="132"/>
      <c r="AA39" s="132"/>
      <c r="AB39" s="132"/>
      <c r="AC39" s="472"/>
      <c r="AD39" s="478"/>
      <c r="AE39" s="132"/>
      <c r="AF39" s="132"/>
      <c r="AG39" s="132"/>
      <c r="AH39" s="132"/>
      <c r="AI39" s="132"/>
      <c r="AJ39" s="132"/>
      <c r="AK39" s="154">
        <f t="shared" si="9"/>
        <v>8.5</v>
      </c>
      <c r="AL39" s="484">
        <v>60000.0</v>
      </c>
      <c r="AM39" s="485">
        <f t="shared" si="10"/>
        <v>210000</v>
      </c>
      <c r="AN39" s="481">
        <v>300000.0</v>
      </c>
      <c r="AO39" s="487">
        <f t="shared" si="11"/>
        <v>510000</v>
      </c>
      <c r="AP39" s="454"/>
      <c r="AQ39" s="110"/>
      <c r="AR39" s="110"/>
      <c r="AS39" s="110"/>
      <c r="AT39" s="64"/>
      <c r="AU39" s="64"/>
      <c r="AV39" s="64"/>
      <c r="AW39" s="64"/>
    </row>
    <row r="40" ht="14.25" customHeight="1">
      <c r="A40" s="64"/>
      <c r="B40" s="30"/>
      <c r="C40" s="30"/>
      <c r="D40" s="428" t="s">
        <v>2</v>
      </c>
      <c r="E40" s="493" t="s">
        <v>564</v>
      </c>
      <c r="F40" s="132"/>
      <c r="G40" s="488">
        <v>1.0</v>
      </c>
      <c r="H40" s="489">
        <v>1.0</v>
      </c>
      <c r="I40" s="478"/>
      <c r="J40" s="135">
        <v>1.0</v>
      </c>
      <c r="K40" s="135">
        <v>1.0</v>
      </c>
      <c r="L40" s="135">
        <v>1.0</v>
      </c>
      <c r="M40" s="135">
        <v>1.0</v>
      </c>
      <c r="N40" s="135">
        <v>1.0</v>
      </c>
      <c r="O40" s="152"/>
      <c r="P40" s="478"/>
      <c r="Q40" s="135">
        <v>1.0</v>
      </c>
      <c r="R40" s="135">
        <v>1.0</v>
      </c>
      <c r="S40" s="135">
        <v>1.0</v>
      </c>
      <c r="T40" s="135">
        <v>1.0</v>
      </c>
      <c r="U40" s="135">
        <v>1.0</v>
      </c>
      <c r="V40" s="152"/>
      <c r="W40" s="478"/>
      <c r="X40" s="132"/>
      <c r="Y40" s="132"/>
      <c r="Z40" s="132"/>
      <c r="AA40" s="132"/>
      <c r="AB40" s="132"/>
      <c r="AC40" s="472"/>
      <c r="AD40" s="478"/>
      <c r="AE40" s="132"/>
      <c r="AF40" s="132"/>
      <c r="AG40" s="132"/>
      <c r="AH40" s="132"/>
      <c r="AI40" s="132"/>
      <c r="AJ40" s="132"/>
      <c r="AK40" s="154">
        <f t="shared" si="9"/>
        <v>12</v>
      </c>
      <c r="AL40" s="484">
        <v>60000.0</v>
      </c>
      <c r="AM40" s="485">
        <f t="shared" si="10"/>
        <v>420000</v>
      </c>
      <c r="AN40" s="481">
        <v>300000.0</v>
      </c>
      <c r="AO40" s="487">
        <f t="shared" si="11"/>
        <v>720000</v>
      </c>
      <c r="AP40" s="454"/>
      <c r="AQ40" s="39"/>
      <c r="AR40" s="110"/>
      <c r="AS40" s="110"/>
      <c r="AT40" s="64"/>
      <c r="AU40" s="64"/>
      <c r="AV40" s="64"/>
      <c r="AW40" s="64"/>
    </row>
    <row r="41" ht="14.25" customHeight="1">
      <c r="A41" s="64"/>
      <c r="B41" s="30"/>
      <c r="C41" s="30"/>
      <c r="D41" s="428" t="s">
        <v>2</v>
      </c>
      <c r="E41" s="494" t="s">
        <v>57</v>
      </c>
      <c r="F41" s="132"/>
      <c r="G41" s="495">
        <v>1.0</v>
      </c>
      <c r="H41" s="477"/>
      <c r="I41" s="478"/>
      <c r="J41" s="132"/>
      <c r="K41" s="132"/>
      <c r="L41" s="132"/>
      <c r="M41" s="132"/>
      <c r="N41" s="132"/>
      <c r="O41" s="152"/>
      <c r="P41" s="478"/>
      <c r="Q41" s="132"/>
      <c r="R41" s="132"/>
      <c r="S41" s="132"/>
      <c r="T41" s="132"/>
      <c r="U41" s="132"/>
      <c r="V41" s="152"/>
      <c r="W41" s="478"/>
      <c r="X41" s="132"/>
      <c r="Y41" s="132"/>
      <c r="Z41" s="132"/>
      <c r="AA41" s="132"/>
      <c r="AB41" s="132"/>
      <c r="AC41" s="44"/>
      <c r="AD41" s="45"/>
      <c r="AE41" s="132"/>
      <c r="AF41" s="132"/>
      <c r="AG41" s="132"/>
      <c r="AH41" s="132"/>
      <c r="AI41" s="132"/>
      <c r="AJ41" s="132"/>
      <c r="AK41" s="154">
        <f t="shared" si="9"/>
        <v>1</v>
      </c>
      <c r="AL41" s="484">
        <v>60000.0</v>
      </c>
      <c r="AM41" s="485">
        <f t="shared" si="10"/>
        <v>60000</v>
      </c>
      <c r="AN41" s="486"/>
      <c r="AO41" s="487">
        <f t="shared" si="11"/>
        <v>60000</v>
      </c>
      <c r="AP41" s="454"/>
      <c r="AQ41" s="110"/>
      <c r="AR41" s="110"/>
      <c r="AS41" s="110"/>
      <c r="AT41" s="64"/>
      <c r="AU41" s="64"/>
      <c r="AV41" s="64"/>
      <c r="AW41" s="64"/>
    </row>
    <row r="42" ht="14.25" customHeight="1">
      <c r="A42" s="64"/>
      <c r="B42" s="30"/>
      <c r="C42" s="30"/>
      <c r="D42" s="428" t="s">
        <v>2</v>
      </c>
      <c r="E42" s="496" t="s">
        <v>625</v>
      </c>
      <c r="F42" s="132"/>
      <c r="G42" s="488">
        <v>1.0</v>
      </c>
      <c r="H42" s="489">
        <v>1.0</v>
      </c>
      <c r="I42" s="478"/>
      <c r="J42" s="135">
        <v>1.0</v>
      </c>
      <c r="K42" s="135">
        <v>1.0</v>
      </c>
      <c r="L42" s="135">
        <v>1.0</v>
      </c>
      <c r="M42" s="135">
        <v>1.0</v>
      </c>
      <c r="N42" s="135">
        <v>1.0</v>
      </c>
      <c r="O42" s="152"/>
      <c r="P42" s="478"/>
      <c r="Q42" s="135">
        <v>1.0</v>
      </c>
      <c r="R42" s="135">
        <v>1.0</v>
      </c>
      <c r="S42" s="135">
        <v>1.0</v>
      </c>
      <c r="T42" s="135">
        <v>1.0</v>
      </c>
      <c r="U42" s="135">
        <v>1.0</v>
      </c>
      <c r="V42" s="152"/>
      <c r="W42" s="478"/>
      <c r="X42" s="132"/>
      <c r="Y42" s="132"/>
      <c r="Z42" s="132"/>
      <c r="AA42" s="132"/>
      <c r="AB42" s="132"/>
      <c r="AC42" s="44"/>
      <c r="AD42" s="45"/>
      <c r="AE42" s="132"/>
      <c r="AF42" s="132"/>
      <c r="AG42" s="132"/>
      <c r="AH42" s="132"/>
      <c r="AI42" s="132"/>
      <c r="AJ42" s="132"/>
      <c r="AK42" s="154">
        <f t="shared" si="9"/>
        <v>12</v>
      </c>
      <c r="AL42" s="484">
        <v>60000.0</v>
      </c>
      <c r="AM42" s="485">
        <f t="shared" si="10"/>
        <v>420000</v>
      </c>
      <c r="AN42" s="481">
        <v>300000.0</v>
      </c>
      <c r="AO42" s="487">
        <f t="shared" si="11"/>
        <v>720000</v>
      </c>
      <c r="AP42" s="454"/>
      <c r="AQ42" s="39"/>
      <c r="AR42" s="110"/>
      <c r="AS42" s="110"/>
      <c r="AT42" s="64"/>
      <c r="AU42" s="64"/>
      <c r="AV42" s="64"/>
      <c r="AW42" s="64"/>
    </row>
    <row r="43" ht="14.25" customHeight="1">
      <c r="A43" s="64"/>
      <c r="B43" s="30"/>
      <c r="C43" s="30"/>
      <c r="D43" s="428" t="s">
        <v>21</v>
      </c>
      <c r="E43" s="494" t="s">
        <v>626</v>
      </c>
      <c r="F43" s="132"/>
      <c r="G43" s="141">
        <v>0.5</v>
      </c>
      <c r="H43" s="489">
        <v>1.0</v>
      </c>
      <c r="I43" s="478"/>
      <c r="J43" s="135">
        <v>1.0</v>
      </c>
      <c r="K43" s="135">
        <v>1.0</v>
      </c>
      <c r="L43" s="135">
        <v>1.0</v>
      </c>
      <c r="M43" s="141" t="s">
        <v>50</v>
      </c>
      <c r="N43" s="135">
        <v>1.0</v>
      </c>
      <c r="O43" s="152"/>
      <c r="P43" s="478"/>
      <c r="Q43" s="135">
        <v>1.0</v>
      </c>
      <c r="R43" s="135">
        <v>1.0</v>
      </c>
      <c r="S43" s="135">
        <v>1.0</v>
      </c>
      <c r="T43" s="135">
        <v>1.0</v>
      </c>
      <c r="U43" s="135">
        <v>1.0</v>
      </c>
      <c r="V43" s="152"/>
      <c r="W43" s="478"/>
      <c r="X43" s="132"/>
      <c r="Y43" s="132"/>
      <c r="Z43" s="132"/>
      <c r="AA43" s="132"/>
      <c r="AB43" s="132"/>
      <c r="AC43" s="472"/>
      <c r="AD43" s="478"/>
      <c r="AE43" s="132"/>
      <c r="AF43" s="132"/>
      <c r="AG43" s="132"/>
      <c r="AH43" s="132"/>
      <c r="AI43" s="132"/>
      <c r="AJ43" s="132"/>
      <c r="AK43" s="154">
        <f t="shared" si="9"/>
        <v>10.5</v>
      </c>
      <c r="AL43" s="484">
        <v>60000.0</v>
      </c>
      <c r="AM43" s="485">
        <f t="shared" si="10"/>
        <v>330000</v>
      </c>
      <c r="AN43" s="481">
        <v>300000.0</v>
      </c>
      <c r="AO43" s="487">
        <f t="shared" si="11"/>
        <v>630000</v>
      </c>
      <c r="AP43" s="454"/>
      <c r="AQ43" s="110"/>
      <c r="AR43" s="110"/>
      <c r="AS43" s="110"/>
      <c r="AT43" s="64"/>
      <c r="AU43" s="64"/>
      <c r="AV43" s="64"/>
      <c r="AW43" s="64"/>
    </row>
    <row r="44" ht="14.25" customHeight="1">
      <c r="A44" s="64"/>
      <c r="B44" s="30"/>
      <c r="C44" s="30"/>
      <c r="D44" s="30"/>
      <c r="E44" s="494" t="s">
        <v>627</v>
      </c>
      <c r="F44" s="132"/>
      <c r="G44" s="476"/>
      <c r="H44" s="477"/>
      <c r="I44" s="478"/>
      <c r="J44" s="132"/>
      <c r="K44" s="135">
        <v>1.0</v>
      </c>
      <c r="L44" s="135">
        <v>1.0</v>
      </c>
      <c r="M44" s="141" t="s">
        <v>50</v>
      </c>
      <c r="N44" s="135">
        <v>1.0</v>
      </c>
      <c r="O44" s="152"/>
      <c r="P44" s="478"/>
      <c r="Q44" s="135">
        <v>1.0</v>
      </c>
      <c r="R44" s="135">
        <v>1.0</v>
      </c>
      <c r="S44" s="135">
        <v>1.0</v>
      </c>
      <c r="T44" s="135">
        <v>1.0</v>
      </c>
      <c r="U44" s="135">
        <v>1.0</v>
      </c>
      <c r="V44" s="152"/>
      <c r="W44" s="478"/>
      <c r="X44" s="132"/>
      <c r="Y44" s="132"/>
      <c r="Z44" s="132"/>
      <c r="AA44" s="132"/>
      <c r="AB44" s="132"/>
      <c r="AC44" s="44"/>
      <c r="AD44" s="45"/>
      <c r="AE44" s="132"/>
      <c r="AF44" s="132"/>
      <c r="AG44" s="132"/>
      <c r="AH44" s="132"/>
      <c r="AI44" s="132"/>
      <c r="AJ44" s="132"/>
      <c r="AK44" s="154">
        <f t="shared" si="9"/>
        <v>8</v>
      </c>
      <c r="AL44" s="484">
        <v>60000.0</v>
      </c>
      <c r="AM44" s="485">
        <f t="shared" si="10"/>
        <v>180000</v>
      </c>
      <c r="AN44" s="481">
        <v>300000.0</v>
      </c>
      <c r="AO44" s="487">
        <f t="shared" si="11"/>
        <v>480000</v>
      </c>
      <c r="AP44" s="454"/>
      <c r="AQ44" s="39"/>
      <c r="AR44" s="110"/>
      <c r="AS44" s="110"/>
      <c r="AT44" s="64"/>
      <c r="AU44" s="64"/>
      <c r="AV44" s="64"/>
      <c r="AW44" s="64"/>
    </row>
    <row r="45" ht="14.25" customHeight="1">
      <c r="A45" s="64"/>
      <c r="B45" s="30"/>
      <c r="C45" s="30"/>
      <c r="D45" s="30"/>
      <c r="E45" s="497" t="s">
        <v>628</v>
      </c>
      <c r="F45" s="132"/>
      <c r="G45" s="141" t="s">
        <v>50</v>
      </c>
      <c r="H45" s="477"/>
      <c r="I45" s="478"/>
      <c r="J45" s="160" t="s">
        <v>23</v>
      </c>
      <c r="K45" s="135">
        <v>1.0</v>
      </c>
      <c r="L45" s="135">
        <v>1.0</v>
      </c>
      <c r="M45" s="135">
        <v>1.0</v>
      </c>
      <c r="N45" s="135">
        <v>1.0</v>
      </c>
      <c r="O45" s="152"/>
      <c r="P45" s="478"/>
      <c r="Q45" s="160" t="s">
        <v>23</v>
      </c>
      <c r="R45" s="132"/>
      <c r="S45" s="132"/>
      <c r="T45" s="132"/>
      <c r="U45" s="132"/>
      <c r="V45" s="152"/>
      <c r="W45" s="478"/>
      <c r="X45" s="132"/>
      <c r="Y45" s="132"/>
      <c r="Z45" s="132"/>
      <c r="AA45" s="132"/>
      <c r="AB45" s="132"/>
      <c r="AC45" s="44"/>
      <c r="AD45" s="45"/>
      <c r="AE45" s="132"/>
      <c r="AF45" s="132"/>
      <c r="AG45" s="132"/>
      <c r="AH45" s="132"/>
      <c r="AI45" s="132"/>
      <c r="AJ45" s="132"/>
      <c r="AK45" s="154">
        <f t="shared" si="9"/>
        <v>4</v>
      </c>
      <c r="AL45" s="484">
        <v>60000.0</v>
      </c>
      <c r="AM45" s="485">
        <f t="shared" si="10"/>
        <v>240000</v>
      </c>
      <c r="AN45" s="486"/>
      <c r="AO45" s="487">
        <f t="shared" si="11"/>
        <v>240000</v>
      </c>
      <c r="AP45" s="454"/>
      <c r="AQ45" s="110"/>
      <c r="AR45" s="110"/>
      <c r="AS45" s="110"/>
      <c r="AT45" s="64"/>
      <c r="AU45" s="64"/>
      <c r="AV45" s="64"/>
      <c r="AW45" s="64"/>
    </row>
    <row r="46" ht="14.25" customHeight="1">
      <c r="A46" s="64"/>
      <c r="B46" s="30"/>
      <c r="C46" s="30"/>
      <c r="D46" s="30"/>
      <c r="E46" s="498" t="s">
        <v>629</v>
      </c>
      <c r="F46" s="132"/>
      <c r="G46" s="488">
        <v>1.0</v>
      </c>
      <c r="H46" s="489">
        <v>1.0</v>
      </c>
      <c r="I46" s="478"/>
      <c r="J46" s="135">
        <v>1.0</v>
      </c>
      <c r="K46" s="135">
        <v>1.0</v>
      </c>
      <c r="L46" s="135">
        <v>1.0</v>
      </c>
      <c r="M46" s="135">
        <v>1.0</v>
      </c>
      <c r="N46" s="141" t="s">
        <v>50</v>
      </c>
      <c r="O46" s="152"/>
      <c r="P46" s="478"/>
      <c r="Q46" s="135">
        <v>1.0</v>
      </c>
      <c r="R46" s="135">
        <v>1.0</v>
      </c>
      <c r="S46" s="135">
        <v>1.0</v>
      </c>
      <c r="T46" s="135">
        <v>1.0</v>
      </c>
      <c r="U46" s="135">
        <v>1.0</v>
      </c>
      <c r="V46" s="152"/>
      <c r="W46" s="478"/>
      <c r="X46" s="132"/>
      <c r="Y46" s="132"/>
      <c r="Z46" s="132"/>
      <c r="AA46" s="132"/>
      <c r="AB46" s="132"/>
      <c r="AC46" s="44"/>
      <c r="AD46" s="45"/>
      <c r="AE46" s="132"/>
      <c r="AF46" s="132"/>
      <c r="AG46" s="132"/>
      <c r="AH46" s="132"/>
      <c r="AI46" s="132"/>
      <c r="AJ46" s="132"/>
      <c r="AK46" s="154">
        <f t="shared" si="9"/>
        <v>11</v>
      </c>
      <c r="AL46" s="484">
        <v>60000.0</v>
      </c>
      <c r="AM46" s="485">
        <f t="shared" si="10"/>
        <v>360000</v>
      </c>
      <c r="AN46" s="481">
        <v>300000.0</v>
      </c>
      <c r="AO46" s="487">
        <f t="shared" si="11"/>
        <v>660000</v>
      </c>
      <c r="AP46" s="454"/>
      <c r="AQ46" s="39"/>
      <c r="AR46" s="110"/>
      <c r="AS46" s="110"/>
      <c r="AT46" s="64"/>
      <c r="AU46" s="64"/>
      <c r="AV46" s="64"/>
      <c r="AW46" s="64"/>
    </row>
    <row r="47" ht="14.25" customHeight="1">
      <c r="A47" s="64"/>
      <c r="B47" s="30"/>
      <c r="C47" s="30"/>
      <c r="D47" s="30"/>
      <c r="E47" s="499" t="s">
        <v>630</v>
      </c>
      <c r="F47" s="132"/>
      <c r="G47" s="488">
        <v>1.0</v>
      </c>
      <c r="H47" s="489">
        <v>1.0</v>
      </c>
      <c r="I47" s="478"/>
      <c r="J47" s="141" t="s">
        <v>50</v>
      </c>
      <c r="K47" s="135">
        <v>1.0</v>
      </c>
      <c r="L47" s="135">
        <v>1.0</v>
      </c>
      <c r="M47" s="135">
        <v>1.0</v>
      </c>
      <c r="N47" s="135">
        <v>1.0</v>
      </c>
      <c r="O47" s="152"/>
      <c r="P47" s="478"/>
      <c r="Q47" s="135">
        <v>1.0</v>
      </c>
      <c r="R47" s="135">
        <v>1.0</v>
      </c>
      <c r="S47" s="135">
        <v>1.0</v>
      </c>
      <c r="T47" s="135">
        <v>1.0</v>
      </c>
      <c r="U47" s="135">
        <v>1.0</v>
      </c>
      <c r="V47" s="152"/>
      <c r="W47" s="478"/>
      <c r="X47" s="132"/>
      <c r="Y47" s="132"/>
      <c r="Z47" s="132"/>
      <c r="AA47" s="132"/>
      <c r="AB47" s="132"/>
      <c r="AC47" s="44"/>
      <c r="AD47" s="45"/>
      <c r="AE47" s="132"/>
      <c r="AF47" s="132"/>
      <c r="AG47" s="132"/>
      <c r="AH47" s="132"/>
      <c r="AI47" s="132"/>
      <c r="AJ47" s="132"/>
      <c r="AK47" s="154">
        <f t="shared" si="9"/>
        <v>11</v>
      </c>
      <c r="AL47" s="484">
        <v>60000.0</v>
      </c>
      <c r="AM47" s="485">
        <f t="shared" si="10"/>
        <v>360000</v>
      </c>
      <c r="AN47" s="481">
        <v>300000.0</v>
      </c>
      <c r="AO47" s="487">
        <f t="shared" si="11"/>
        <v>660000</v>
      </c>
      <c r="AP47" s="454"/>
      <c r="AQ47" s="39"/>
      <c r="AR47" s="39"/>
      <c r="AS47" s="39"/>
      <c r="AT47" s="64"/>
      <c r="AU47" s="64"/>
      <c r="AV47" s="64"/>
      <c r="AW47" s="64"/>
    </row>
    <row r="48" ht="14.25" customHeight="1">
      <c r="A48" s="64"/>
      <c r="B48" s="30"/>
      <c r="C48" s="30"/>
      <c r="D48" s="30"/>
      <c r="E48" s="498" t="s">
        <v>631</v>
      </c>
      <c r="F48" s="476"/>
      <c r="G48" s="488">
        <v>1.0</v>
      </c>
      <c r="H48" s="489">
        <v>1.0</v>
      </c>
      <c r="I48" s="478"/>
      <c r="J48" s="135">
        <v>1.0</v>
      </c>
      <c r="K48" s="135">
        <v>1.0</v>
      </c>
      <c r="L48" s="135">
        <v>1.0</v>
      </c>
      <c r="M48" s="135">
        <v>1.0</v>
      </c>
      <c r="N48" s="135">
        <v>1.0</v>
      </c>
      <c r="O48" s="152"/>
      <c r="P48" s="478"/>
      <c r="Q48" s="135">
        <v>1.0</v>
      </c>
      <c r="R48" s="135">
        <v>1.0</v>
      </c>
      <c r="S48" s="135">
        <v>1.0</v>
      </c>
      <c r="T48" s="135">
        <v>1.0</v>
      </c>
      <c r="U48" s="135">
        <v>1.0</v>
      </c>
      <c r="V48" s="152"/>
      <c r="W48" s="478"/>
      <c r="X48" s="132"/>
      <c r="Y48" s="132"/>
      <c r="Z48" s="132"/>
      <c r="AA48" s="132"/>
      <c r="AB48" s="132"/>
      <c r="AC48" s="44"/>
      <c r="AD48" s="45"/>
      <c r="AE48" s="132"/>
      <c r="AF48" s="132"/>
      <c r="AG48" s="132"/>
      <c r="AH48" s="132"/>
      <c r="AI48" s="132"/>
      <c r="AJ48" s="132"/>
      <c r="AK48" s="154">
        <f t="shared" si="9"/>
        <v>12</v>
      </c>
      <c r="AL48" s="484">
        <v>75000.0</v>
      </c>
      <c r="AM48" s="500">
        <f t="shared" si="10"/>
        <v>600000</v>
      </c>
      <c r="AN48" s="481">
        <v>300000.0</v>
      </c>
      <c r="AO48" s="487">
        <f t="shared" si="11"/>
        <v>900000</v>
      </c>
      <c r="AP48" s="454"/>
      <c r="AQ48" s="39"/>
      <c r="AR48" s="110"/>
      <c r="AS48" s="110"/>
      <c r="AT48" s="64"/>
      <c r="AU48" s="64"/>
      <c r="AV48" s="64"/>
      <c r="AW48" s="64"/>
    </row>
    <row r="49" ht="14.25" customHeight="1">
      <c r="A49" s="64"/>
      <c r="B49" s="37"/>
      <c r="C49" s="37"/>
      <c r="D49" s="37"/>
      <c r="E49" s="501"/>
      <c r="F49" s="37"/>
      <c r="G49" s="239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484"/>
      <c r="AM49" s="485"/>
      <c r="AN49" s="486"/>
      <c r="AO49" s="487"/>
      <c r="AP49" s="37"/>
      <c r="AQ49" s="37"/>
      <c r="AR49" s="37"/>
      <c r="AS49" s="37"/>
      <c r="AT49" s="64"/>
      <c r="AU49" s="64"/>
      <c r="AV49" s="64"/>
      <c r="AW49" s="64"/>
    </row>
    <row r="50" ht="14.25" customHeight="1">
      <c r="A50" s="64"/>
      <c r="B50" s="37"/>
      <c r="C50" s="37"/>
      <c r="D50" s="37"/>
      <c r="E50" s="501"/>
      <c r="F50" s="37"/>
      <c r="G50" s="239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64"/>
      <c r="AU50" s="64"/>
      <c r="AV50" s="64"/>
      <c r="AW50" s="64"/>
    </row>
    <row r="51" ht="14.25" customHeight="1">
      <c r="A51" s="64"/>
      <c r="B51" s="37"/>
      <c r="C51" s="37"/>
      <c r="D51" s="37"/>
      <c r="E51" s="501"/>
      <c r="F51" s="37"/>
      <c r="G51" s="239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64"/>
      <c r="AU51" s="64"/>
      <c r="AV51" s="64"/>
      <c r="AW51" s="64"/>
    </row>
    <row r="52" ht="14.25" customHeight="1">
      <c r="A52" s="64"/>
      <c r="B52" s="37"/>
      <c r="C52" s="37"/>
      <c r="D52" s="37"/>
      <c r="E52" s="501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64"/>
      <c r="AU52" s="64"/>
      <c r="AV52" s="64"/>
      <c r="AW52" s="64"/>
    </row>
    <row r="53" ht="17.25" customHeight="1">
      <c r="A53" s="64"/>
      <c r="B53" s="441" t="s">
        <v>570</v>
      </c>
      <c r="C53" s="299"/>
      <c r="D53" s="299"/>
      <c r="E53" s="299"/>
      <c r="F53" s="299"/>
      <c r="G53" s="299"/>
      <c r="H53" s="299"/>
      <c r="I53" s="299"/>
      <c r="J53" s="299"/>
      <c r="K53" s="299"/>
      <c r="L53" s="299"/>
      <c r="M53" s="299"/>
      <c r="N53" s="299"/>
      <c r="O53" s="299"/>
      <c r="P53" s="299"/>
      <c r="Q53" s="299"/>
      <c r="R53" s="299"/>
      <c r="S53" s="299"/>
      <c r="T53" s="299"/>
      <c r="U53" s="299"/>
      <c r="V53" s="299"/>
      <c r="W53" s="299"/>
      <c r="X53" s="299"/>
      <c r="Y53" s="299"/>
      <c r="Z53" s="299"/>
      <c r="AA53" s="299"/>
      <c r="AB53" s="299"/>
      <c r="AC53" s="299"/>
      <c r="AD53" s="299"/>
      <c r="AE53" s="299"/>
      <c r="AF53" s="299"/>
      <c r="AG53" s="299"/>
      <c r="AH53" s="299"/>
      <c r="AI53" s="299"/>
      <c r="AJ53" s="299"/>
      <c r="AK53" s="299"/>
      <c r="AL53" s="299"/>
      <c r="AM53" s="299"/>
      <c r="AN53" s="299"/>
      <c r="AO53" s="300"/>
      <c r="AP53" s="170"/>
      <c r="AQ53" s="170"/>
      <c r="AR53" s="170"/>
      <c r="AS53" s="170"/>
      <c r="AT53" s="64"/>
      <c r="AU53" s="64"/>
      <c r="AV53" s="64"/>
      <c r="AW53" s="64"/>
    </row>
    <row r="54" ht="14.25" customHeight="1">
      <c r="A54" s="64"/>
      <c r="B54" s="302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  <c r="N54" s="303"/>
      <c r="O54" s="303"/>
      <c r="P54" s="303"/>
      <c r="Q54" s="303"/>
      <c r="R54" s="303"/>
      <c r="S54" s="303"/>
      <c r="T54" s="303"/>
      <c r="U54" s="303"/>
      <c r="V54" s="303"/>
      <c r="W54" s="303"/>
      <c r="X54" s="303"/>
      <c r="Y54" s="303"/>
      <c r="Z54" s="303"/>
      <c r="AA54" s="303"/>
      <c r="AB54" s="303"/>
      <c r="AC54" s="303"/>
      <c r="AD54" s="303"/>
      <c r="AE54" s="303"/>
      <c r="AF54" s="303"/>
      <c r="AG54" s="303"/>
      <c r="AH54" s="303"/>
      <c r="AI54" s="303"/>
      <c r="AJ54" s="303"/>
      <c r="AK54" s="303"/>
      <c r="AL54" s="303"/>
      <c r="AM54" s="303"/>
      <c r="AN54" s="303"/>
      <c r="AO54" s="304"/>
      <c r="AP54" s="170"/>
      <c r="AQ54" s="170"/>
      <c r="AR54" s="170"/>
      <c r="AS54" s="170"/>
      <c r="AT54" s="64"/>
      <c r="AU54" s="64"/>
      <c r="AV54" s="64"/>
      <c r="AW54" s="64"/>
    </row>
    <row r="55" ht="14.25" customHeight="1">
      <c r="A55" s="64"/>
      <c r="B55" s="135" t="s">
        <v>1</v>
      </c>
      <c r="C55" s="132"/>
      <c r="D55" s="443" t="s">
        <v>18</v>
      </c>
      <c r="E55" s="135" t="s">
        <v>19</v>
      </c>
      <c r="F55" s="135" t="s">
        <v>3</v>
      </c>
      <c r="G55" s="135" t="s">
        <v>4</v>
      </c>
      <c r="H55" s="141" t="s">
        <v>5</v>
      </c>
      <c r="I55" s="160" t="s">
        <v>6</v>
      </c>
      <c r="J55" s="135" t="s">
        <v>7</v>
      </c>
      <c r="K55" s="135" t="s">
        <v>2</v>
      </c>
      <c r="L55" s="135" t="s">
        <v>2</v>
      </c>
      <c r="M55" s="135" t="s">
        <v>3</v>
      </c>
      <c r="N55" s="135" t="s">
        <v>4</v>
      </c>
      <c r="O55" s="141" t="s">
        <v>5</v>
      </c>
      <c r="P55" s="160" t="s">
        <v>6</v>
      </c>
      <c r="Q55" s="135" t="s">
        <v>7</v>
      </c>
      <c r="R55" s="135" t="s">
        <v>2</v>
      </c>
      <c r="S55" s="135" t="s">
        <v>2</v>
      </c>
      <c r="T55" s="135" t="s">
        <v>3</v>
      </c>
      <c r="U55" s="135" t="s">
        <v>4</v>
      </c>
      <c r="V55" s="141" t="s">
        <v>5</v>
      </c>
      <c r="W55" s="160" t="s">
        <v>6</v>
      </c>
      <c r="X55" s="135" t="s">
        <v>7</v>
      </c>
      <c r="Y55" s="135" t="s">
        <v>2</v>
      </c>
      <c r="Z55" s="135" t="s">
        <v>2</v>
      </c>
      <c r="AA55" s="135" t="s">
        <v>3</v>
      </c>
      <c r="AB55" s="135" t="s">
        <v>4</v>
      </c>
      <c r="AC55" s="141" t="s">
        <v>5</v>
      </c>
      <c r="AD55" s="160" t="s">
        <v>6</v>
      </c>
      <c r="AE55" s="135" t="s">
        <v>7</v>
      </c>
      <c r="AF55" s="135" t="s">
        <v>2</v>
      </c>
      <c r="AG55" s="135" t="s">
        <v>2</v>
      </c>
      <c r="AH55" s="135" t="s">
        <v>3</v>
      </c>
      <c r="AI55" s="135" t="s">
        <v>4</v>
      </c>
      <c r="AJ55" s="135"/>
      <c r="AK55" s="218" t="s">
        <v>8</v>
      </c>
      <c r="AL55" s="130" t="s">
        <v>9</v>
      </c>
      <c r="AM55" s="444" t="s">
        <v>10</v>
      </c>
      <c r="AN55" s="444"/>
      <c r="AO55" s="444" t="s">
        <v>12</v>
      </c>
      <c r="AP55" s="444" t="s">
        <v>333</v>
      </c>
      <c r="AQ55" s="444" t="s">
        <v>112</v>
      </c>
      <c r="AR55" s="444" t="s">
        <v>113</v>
      </c>
      <c r="AS55" s="444"/>
      <c r="AT55" s="64"/>
      <c r="AU55" s="64"/>
      <c r="AV55" s="64"/>
      <c r="AW55" s="64"/>
    </row>
    <row r="56" ht="14.25" customHeight="1">
      <c r="A56" s="64"/>
      <c r="B56" s="151"/>
      <c r="C56" s="151"/>
      <c r="D56" s="151"/>
      <c r="E56" s="151"/>
      <c r="F56" s="135">
        <v>1.0</v>
      </c>
      <c r="G56" s="135">
        <f t="shared" ref="G56:AI56" si="12">F56+1</f>
        <v>2</v>
      </c>
      <c r="H56" s="141">
        <f t="shared" si="12"/>
        <v>3</v>
      </c>
      <c r="I56" s="160">
        <f t="shared" si="12"/>
        <v>4</v>
      </c>
      <c r="J56" s="135">
        <f t="shared" si="12"/>
        <v>5</v>
      </c>
      <c r="K56" s="135">
        <f t="shared" si="12"/>
        <v>6</v>
      </c>
      <c r="L56" s="135">
        <f t="shared" si="12"/>
        <v>7</v>
      </c>
      <c r="M56" s="135">
        <f t="shared" si="12"/>
        <v>8</v>
      </c>
      <c r="N56" s="135">
        <f t="shared" si="12"/>
        <v>9</v>
      </c>
      <c r="O56" s="141">
        <f t="shared" si="12"/>
        <v>10</v>
      </c>
      <c r="P56" s="160">
        <f t="shared" si="12"/>
        <v>11</v>
      </c>
      <c r="Q56" s="135">
        <f t="shared" si="12"/>
        <v>12</v>
      </c>
      <c r="R56" s="135">
        <f t="shared" si="12"/>
        <v>13</v>
      </c>
      <c r="S56" s="135">
        <f t="shared" si="12"/>
        <v>14</v>
      </c>
      <c r="T56" s="135">
        <f t="shared" si="12"/>
        <v>15</v>
      </c>
      <c r="U56" s="135">
        <f t="shared" si="12"/>
        <v>16</v>
      </c>
      <c r="V56" s="141">
        <f t="shared" si="12"/>
        <v>17</v>
      </c>
      <c r="W56" s="160">
        <f t="shared" si="12"/>
        <v>18</v>
      </c>
      <c r="X56" s="135">
        <f t="shared" si="12"/>
        <v>19</v>
      </c>
      <c r="Y56" s="135">
        <f t="shared" si="12"/>
        <v>20</v>
      </c>
      <c r="Z56" s="135">
        <f t="shared" si="12"/>
        <v>21</v>
      </c>
      <c r="AA56" s="135">
        <f t="shared" si="12"/>
        <v>22</v>
      </c>
      <c r="AB56" s="135">
        <f t="shared" si="12"/>
        <v>23</v>
      </c>
      <c r="AC56" s="141">
        <f t="shared" si="12"/>
        <v>24</v>
      </c>
      <c r="AD56" s="160">
        <f t="shared" si="12"/>
        <v>25</v>
      </c>
      <c r="AE56" s="135">
        <f t="shared" si="12"/>
        <v>26</v>
      </c>
      <c r="AF56" s="135">
        <f t="shared" si="12"/>
        <v>27</v>
      </c>
      <c r="AG56" s="135">
        <f t="shared" si="12"/>
        <v>28</v>
      </c>
      <c r="AH56" s="135">
        <f t="shared" si="12"/>
        <v>29</v>
      </c>
      <c r="AI56" s="135">
        <f t="shared" si="12"/>
        <v>30</v>
      </c>
      <c r="AJ56" s="135"/>
      <c r="AK56" s="447"/>
      <c r="AL56" s="447"/>
      <c r="AM56" s="447"/>
      <c r="AN56" s="447"/>
      <c r="AO56" s="447"/>
      <c r="AP56" s="447"/>
      <c r="AQ56" s="447"/>
      <c r="AR56" s="447"/>
      <c r="AS56" s="447"/>
      <c r="AT56" s="64"/>
      <c r="AU56" s="64"/>
      <c r="AV56" s="64"/>
      <c r="AW56" s="64"/>
    </row>
    <row r="57" ht="14.25" customHeight="1">
      <c r="A57" s="64"/>
      <c r="B57" s="132"/>
      <c r="C57" s="132"/>
      <c r="D57" s="449"/>
      <c r="E57" s="502" t="s">
        <v>580</v>
      </c>
      <c r="F57" s="503"/>
      <c r="G57" s="504">
        <v>1.0</v>
      </c>
      <c r="H57" s="472"/>
      <c r="I57" s="478"/>
      <c r="J57" s="504">
        <v>1.0</v>
      </c>
      <c r="K57" s="504">
        <v>1.0</v>
      </c>
      <c r="L57" s="504">
        <v>1.0</v>
      </c>
      <c r="M57" s="504">
        <v>1.0</v>
      </c>
      <c r="N57" s="504">
        <v>1.0</v>
      </c>
      <c r="O57" s="472"/>
      <c r="P57" s="478"/>
      <c r="Q57" s="504">
        <v>1.0</v>
      </c>
      <c r="R57" s="504">
        <v>1.0</v>
      </c>
      <c r="S57" s="504">
        <v>1.0</v>
      </c>
      <c r="T57" s="504">
        <v>1.0</v>
      </c>
      <c r="U57" s="504">
        <v>1.0</v>
      </c>
      <c r="V57" s="472"/>
      <c r="W57" s="478"/>
      <c r="X57" s="504">
        <v>1.0</v>
      </c>
      <c r="Y57" s="132"/>
      <c r="Z57" s="404"/>
      <c r="AA57" s="404"/>
      <c r="AB57" s="404"/>
      <c r="AC57" s="505"/>
      <c r="AD57" s="506"/>
      <c r="AE57" s="30"/>
      <c r="AF57" s="132"/>
      <c r="AG57" s="404"/>
      <c r="AH57" s="404"/>
      <c r="AI57" s="426"/>
      <c r="AJ57" s="426"/>
      <c r="AK57" s="46">
        <f t="shared" ref="AK57:AK74" si="13">SUM(F57:G57,J57:N57,Q57:U57,X57:AB57,AE57:AI57)</f>
        <v>12</v>
      </c>
      <c r="AL57" s="479">
        <v>60000.0</v>
      </c>
      <c r="AM57" s="480">
        <f t="shared" ref="AM57:AM75" si="14">AO57-AN57</f>
        <v>420000</v>
      </c>
      <c r="AN57" s="507">
        <v>300000.0</v>
      </c>
      <c r="AO57" s="482">
        <f t="shared" ref="AO57:AO75" si="15">AK57*AL57</f>
        <v>720000</v>
      </c>
      <c r="AP57" s="145"/>
      <c r="AQ57" s="145"/>
      <c r="AR57" s="145"/>
      <c r="AS57" s="508"/>
      <c r="AT57" s="64"/>
      <c r="AU57" s="64"/>
      <c r="AV57" s="64"/>
      <c r="AW57" s="64"/>
    </row>
    <row r="58" ht="14.25" customHeight="1">
      <c r="A58" s="64"/>
      <c r="B58" s="132"/>
      <c r="C58" s="132"/>
      <c r="D58" s="459"/>
      <c r="E58" s="509" t="s">
        <v>632</v>
      </c>
      <c r="F58" s="503"/>
      <c r="G58" s="510"/>
      <c r="H58" s="472"/>
      <c r="I58" s="478"/>
      <c r="J58" s="510"/>
      <c r="K58" s="510"/>
      <c r="L58" s="510"/>
      <c r="M58" s="510"/>
      <c r="N58" s="510"/>
      <c r="O58" s="472"/>
      <c r="P58" s="478"/>
      <c r="Q58" s="510"/>
      <c r="R58" s="510"/>
      <c r="S58" s="510"/>
      <c r="T58" s="510"/>
      <c r="U58" s="510"/>
      <c r="V58" s="472"/>
      <c r="W58" s="478"/>
      <c r="X58" s="510"/>
      <c r="Y58" s="132"/>
      <c r="Z58" s="404"/>
      <c r="AA58" s="404"/>
      <c r="AB58" s="404"/>
      <c r="AC58" s="472"/>
      <c r="AD58" s="478"/>
      <c r="AE58" s="30"/>
      <c r="AF58" s="132"/>
      <c r="AG58" s="404"/>
      <c r="AH58" s="404"/>
      <c r="AI58" s="426"/>
      <c r="AJ58" s="426"/>
      <c r="AK58" s="46">
        <f t="shared" si="13"/>
        <v>0</v>
      </c>
      <c r="AL58" s="484">
        <v>60000.0</v>
      </c>
      <c r="AM58" s="485">
        <f t="shared" si="14"/>
        <v>-200000</v>
      </c>
      <c r="AN58" s="507">
        <v>200000.0</v>
      </c>
      <c r="AO58" s="487">
        <f t="shared" si="15"/>
        <v>0</v>
      </c>
      <c r="AP58" s="145"/>
      <c r="AQ58" s="145"/>
      <c r="AR58" s="145"/>
      <c r="AS58" s="508"/>
      <c r="AT58" s="64"/>
      <c r="AU58" s="64"/>
      <c r="AV58" s="64"/>
      <c r="AW58" s="64"/>
    </row>
    <row r="59" ht="14.25" customHeight="1">
      <c r="A59" s="64"/>
      <c r="B59" s="132"/>
      <c r="C59" s="132"/>
      <c r="D59" s="459"/>
      <c r="E59" s="511" t="s">
        <v>595</v>
      </c>
      <c r="F59" s="503"/>
      <c r="G59" s="504">
        <v>1.0</v>
      </c>
      <c r="H59" s="472"/>
      <c r="I59" s="478"/>
      <c r="J59" s="504">
        <v>1.0</v>
      </c>
      <c r="K59" s="504">
        <v>1.0</v>
      </c>
      <c r="L59" s="504">
        <v>1.0</v>
      </c>
      <c r="M59" s="504">
        <v>1.0</v>
      </c>
      <c r="N59" s="504">
        <v>1.0</v>
      </c>
      <c r="O59" s="472"/>
      <c r="P59" s="478"/>
      <c r="Q59" s="504">
        <v>1.0</v>
      </c>
      <c r="R59" s="504">
        <v>1.0</v>
      </c>
      <c r="S59" s="504">
        <v>1.0</v>
      </c>
      <c r="T59" s="504">
        <v>1.0</v>
      </c>
      <c r="U59" s="504">
        <v>1.0</v>
      </c>
      <c r="V59" s="472"/>
      <c r="W59" s="478"/>
      <c r="X59" s="504">
        <v>1.0</v>
      </c>
      <c r="Y59" s="132"/>
      <c r="Z59" s="404"/>
      <c r="AA59" s="404"/>
      <c r="AB59" s="404"/>
      <c r="AC59" s="472"/>
      <c r="AD59" s="478"/>
      <c r="AE59" s="30"/>
      <c r="AF59" s="132"/>
      <c r="AG59" s="404"/>
      <c r="AH59" s="404"/>
      <c r="AI59" s="426"/>
      <c r="AJ59" s="426"/>
      <c r="AK59" s="46">
        <f t="shared" si="13"/>
        <v>12</v>
      </c>
      <c r="AL59" s="484">
        <v>60000.0</v>
      </c>
      <c r="AM59" s="485">
        <f t="shared" si="14"/>
        <v>420000</v>
      </c>
      <c r="AN59" s="507">
        <v>300000.0</v>
      </c>
      <c r="AO59" s="487">
        <f t="shared" si="15"/>
        <v>720000</v>
      </c>
      <c r="AP59" s="145"/>
      <c r="AQ59" s="145"/>
      <c r="AR59" s="145"/>
      <c r="AS59" s="508"/>
      <c r="AT59" s="64"/>
      <c r="AU59" s="64"/>
      <c r="AV59" s="64"/>
      <c r="AW59" s="64"/>
    </row>
    <row r="60" ht="14.25" customHeight="1">
      <c r="A60" s="64"/>
      <c r="B60" s="132"/>
      <c r="C60" s="132"/>
      <c r="D60" s="459"/>
      <c r="E60" s="509" t="s">
        <v>633</v>
      </c>
      <c r="F60" s="503"/>
      <c r="G60" s="512"/>
      <c r="H60" s="472"/>
      <c r="I60" s="478"/>
      <c r="J60" s="512"/>
      <c r="K60" s="512"/>
      <c r="L60" s="512"/>
      <c r="M60" s="512"/>
      <c r="N60" s="512"/>
      <c r="O60" s="472"/>
      <c r="P60" s="478"/>
      <c r="Q60" s="504">
        <v>1.0</v>
      </c>
      <c r="R60" s="504">
        <v>1.0</v>
      </c>
      <c r="S60" s="504">
        <v>1.0</v>
      </c>
      <c r="T60" s="504">
        <v>1.0</v>
      </c>
      <c r="U60" s="504">
        <v>1.0</v>
      </c>
      <c r="V60" s="472"/>
      <c r="W60" s="478"/>
      <c r="X60" s="504">
        <v>1.0</v>
      </c>
      <c r="Y60" s="132"/>
      <c r="Z60" s="404"/>
      <c r="AA60" s="404"/>
      <c r="AB60" s="404"/>
      <c r="AC60" s="472"/>
      <c r="AD60" s="423"/>
      <c r="AE60" s="30"/>
      <c r="AF60" s="132"/>
      <c r="AG60" s="404"/>
      <c r="AH60" s="404"/>
      <c r="AI60" s="426"/>
      <c r="AJ60" s="426"/>
      <c r="AK60" s="46">
        <f t="shared" si="13"/>
        <v>6</v>
      </c>
      <c r="AL60" s="484">
        <v>60000.0</v>
      </c>
      <c r="AM60" s="485">
        <f t="shared" si="14"/>
        <v>160000</v>
      </c>
      <c r="AN60" s="507">
        <v>200000.0</v>
      </c>
      <c r="AO60" s="487">
        <f t="shared" si="15"/>
        <v>360000</v>
      </c>
      <c r="AP60" s="145"/>
      <c r="AQ60" s="145"/>
      <c r="AR60" s="145"/>
      <c r="AS60" s="508"/>
      <c r="AT60" s="64"/>
      <c r="AU60" s="64"/>
      <c r="AV60" s="64"/>
      <c r="AW60" s="64"/>
    </row>
    <row r="61" ht="14.25" customHeight="1">
      <c r="A61" s="64"/>
      <c r="B61" s="132"/>
      <c r="C61" s="132"/>
      <c r="D61" s="459"/>
      <c r="E61" s="511" t="s">
        <v>145</v>
      </c>
      <c r="F61" s="503"/>
      <c r="G61" s="504">
        <v>1.0</v>
      </c>
      <c r="H61" s="472"/>
      <c r="I61" s="478"/>
      <c r="J61" s="504">
        <v>1.0</v>
      </c>
      <c r="K61" s="504">
        <v>1.0</v>
      </c>
      <c r="L61" s="504">
        <v>1.0</v>
      </c>
      <c r="M61" s="504">
        <v>1.0</v>
      </c>
      <c r="N61" s="504">
        <v>1.0</v>
      </c>
      <c r="O61" s="472"/>
      <c r="P61" s="478"/>
      <c r="Q61" s="504">
        <v>1.0</v>
      </c>
      <c r="R61" s="504">
        <v>1.0</v>
      </c>
      <c r="S61" s="504">
        <v>1.0</v>
      </c>
      <c r="T61" s="504">
        <v>1.0</v>
      </c>
      <c r="U61" s="504">
        <v>1.0</v>
      </c>
      <c r="V61" s="472"/>
      <c r="W61" s="478"/>
      <c r="X61" s="504">
        <v>1.0</v>
      </c>
      <c r="Y61" s="132"/>
      <c r="Z61" s="404"/>
      <c r="AA61" s="404"/>
      <c r="AB61" s="404"/>
      <c r="AC61" s="472"/>
      <c r="AD61" s="423"/>
      <c r="AE61" s="30"/>
      <c r="AF61" s="132"/>
      <c r="AG61" s="404"/>
      <c r="AH61" s="404"/>
      <c r="AI61" s="426"/>
      <c r="AJ61" s="426"/>
      <c r="AK61" s="46">
        <f t="shared" si="13"/>
        <v>12</v>
      </c>
      <c r="AL61" s="484">
        <v>60000.0</v>
      </c>
      <c r="AM61" s="485">
        <f t="shared" si="14"/>
        <v>320000</v>
      </c>
      <c r="AN61" s="507">
        <v>400000.0</v>
      </c>
      <c r="AO61" s="487">
        <f t="shared" si="15"/>
        <v>720000</v>
      </c>
      <c r="AP61" s="145"/>
      <c r="AQ61" s="145"/>
      <c r="AR61" s="145"/>
      <c r="AS61" s="508"/>
      <c r="AT61" s="64"/>
      <c r="AU61" s="64"/>
      <c r="AV61" s="64"/>
      <c r="AW61" s="64"/>
    </row>
    <row r="62" ht="14.25" customHeight="1">
      <c r="A62" s="64"/>
      <c r="B62" s="132"/>
      <c r="C62" s="132"/>
      <c r="D62" s="459"/>
      <c r="E62" s="511" t="s">
        <v>575</v>
      </c>
      <c r="F62" s="503"/>
      <c r="G62" s="504">
        <v>1.0</v>
      </c>
      <c r="H62" s="472"/>
      <c r="I62" s="478"/>
      <c r="J62" s="504">
        <v>1.0</v>
      </c>
      <c r="K62" s="504">
        <v>1.0</v>
      </c>
      <c r="L62" s="504">
        <v>1.0</v>
      </c>
      <c r="M62" s="504">
        <v>1.0</v>
      </c>
      <c r="N62" s="504">
        <v>1.0</v>
      </c>
      <c r="O62" s="472"/>
      <c r="P62" s="478"/>
      <c r="Q62" s="504">
        <v>1.0</v>
      </c>
      <c r="R62" s="504">
        <v>1.0</v>
      </c>
      <c r="S62" s="504">
        <v>1.0</v>
      </c>
      <c r="T62" s="504">
        <v>1.0</v>
      </c>
      <c r="U62" s="504">
        <v>1.0</v>
      </c>
      <c r="V62" s="472"/>
      <c r="W62" s="478"/>
      <c r="X62" s="504">
        <v>1.0</v>
      </c>
      <c r="Y62" s="132"/>
      <c r="Z62" s="404"/>
      <c r="AA62" s="404"/>
      <c r="AB62" s="404"/>
      <c r="AC62" s="472"/>
      <c r="AD62" s="423"/>
      <c r="AE62" s="30"/>
      <c r="AF62" s="132"/>
      <c r="AG62" s="404"/>
      <c r="AH62" s="404"/>
      <c r="AI62" s="426"/>
      <c r="AJ62" s="426"/>
      <c r="AK62" s="46">
        <f t="shared" si="13"/>
        <v>12</v>
      </c>
      <c r="AL62" s="484">
        <v>60000.0</v>
      </c>
      <c r="AM62" s="485">
        <f t="shared" si="14"/>
        <v>320000</v>
      </c>
      <c r="AN62" s="507">
        <v>400000.0</v>
      </c>
      <c r="AO62" s="487">
        <f t="shared" si="15"/>
        <v>720000</v>
      </c>
      <c r="AP62" s="145"/>
      <c r="AQ62" s="145"/>
      <c r="AR62" s="145"/>
      <c r="AS62" s="508"/>
      <c r="AT62" s="64"/>
      <c r="AU62" s="64"/>
      <c r="AV62" s="64"/>
      <c r="AW62" s="64"/>
    </row>
    <row r="63" ht="14.25" customHeight="1">
      <c r="A63" s="64"/>
      <c r="B63" s="132"/>
      <c r="C63" s="132"/>
      <c r="D63" s="459"/>
      <c r="E63" s="511" t="s">
        <v>571</v>
      </c>
      <c r="F63" s="503"/>
      <c r="G63" s="504">
        <v>1.0</v>
      </c>
      <c r="H63" s="472"/>
      <c r="I63" s="478"/>
      <c r="J63" s="504">
        <v>1.0</v>
      </c>
      <c r="K63" s="504">
        <v>1.0</v>
      </c>
      <c r="L63" s="504">
        <v>1.0</v>
      </c>
      <c r="M63" s="504">
        <v>1.0</v>
      </c>
      <c r="N63" s="504">
        <v>1.0</v>
      </c>
      <c r="O63" s="472"/>
      <c r="P63" s="478"/>
      <c r="Q63" s="504">
        <v>1.0</v>
      </c>
      <c r="R63" s="504">
        <v>1.0</v>
      </c>
      <c r="S63" s="504">
        <v>1.0</v>
      </c>
      <c r="T63" s="504">
        <v>1.0</v>
      </c>
      <c r="U63" s="504">
        <v>1.0</v>
      </c>
      <c r="V63" s="472"/>
      <c r="W63" s="478"/>
      <c r="X63" s="504">
        <v>1.0</v>
      </c>
      <c r="Y63" s="132"/>
      <c r="Z63" s="513"/>
      <c r="AA63" s="513"/>
      <c r="AB63" s="513"/>
      <c r="AC63" s="472"/>
      <c r="AD63" s="478"/>
      <c r="AE63" s="30"/>
      <c r="AF63" s="132"/>
      <c r="AG63" s="404"/>
      <c r="AH63" s="404"/>
      <c r="AI63" s="426"/>
      <c r="AJ63" s="426"/>
      <c r="AK63" s="46">
        <f t="shared" si="13"/>
        <v>12</v>
      </c>
      <c r="AL63" s="484">
        <v>60000.0</v>
      </c>
      <c r="AM63" s="485">
        <f t="shared" si="14"/>
        <v>320000</v>
      </c>
      <c r="AN63" s="507">
        <v>400000.0</v>
      </c>
      <c r="AO63" s="487">
        <f t="shared" si="15"/>
        <v>720000</v>
      </c>
      <c r="AP63" s="145"/>
      <c r="AQ63" s="145"/>
      <c r="AR63" s="145"/>
      <c r="AS63" s="508"/>
      <c r="AT63" s="64"/>
      <c r="AU63" s="64"/>
      <c r="AV63" s="64"/>
      <c r="AW63" s="64"/>
    </row>
    <row r="64" ht="14.25" customHeight="1">
      <c r="A64" s="64"/>
      <c r="B64" s="132"/>
      <c r="C64" s="132"/>
      <c r="D64" s="459"/>
      <c r="E64" s="509" t="s">
        <v>634</v>
      </c>
      <c r="F64" s="503"/>
      <c r="G64" s="510"/>
      <c r="H64" s="472"/>
      <c r="I64" s="478"/>
      <c r="J64" s="504">
        <v>1.0</v>
      </c>
      <c r="K64" s="504">
        <v>1.0</v>
      </c>
      <c r="L64" s="504">
        <v>1.0</v>
      </c>
      <c r="M64" s="504">
        <v>1.0</v>
      </c>
      <c r="N64" s="504">
        <v>1.0</v>
      </c>
      <c r="O64" s="472"/>
      <c r="P64" s="478"/>
      <c r="Q64" s="504">
        <v>1.0</v>
      </c>
      <c r="R64" s="504">
        <v>1.0</v>
      </c>
      <c r="S64" s="504">
        <v>1.0</v>
      </c>
      <c r="T64" s="504">
        <v>1.0</v>
      </c>
      <c r="U64" s="504">
        <v>1.0</v>
      </c>
      <c r="V64" s="472"/>
      <c r="W64" s="478"/>
      <c r="X64" s="504">
        <v>1.0</v>
      </c>
      <c r="Y64" s="132"/>
      <c r="Z64" s="426"/>
      <c r="AA64" s="426"/>
      <c r="AB64" s="426"/>
      <c r="AC64" s="472"/>
      <c r="AD64" s="478"/>
      <c r="AE64" s="30"/>
      <c r="AF64" s="132"/>
      <c r="AG64" s="426"/>
      <c r="AH64" s="426"/>
      <c r="AI64" s="426"/>
      <c r="AJ64" s="426"/>
      <c r="AK64" s="46">
        <f t="shared" si="13"/>
        <v>11</v>
      </c>
      <c r="AL64" s="484">
        <v>60000.0</v>
      </c>
      <c r="AM64" s="485">
        <f t="shared" si="14"/>
        <v>360000</v>
      </c>
      <c r="AN64" s="507">
        <v>300000.0</v>
      </c>
      <c r="AO64" s="487">
        <f t="shared" si="15"/>
        <v>660000</v>
      </c>
      <c r="AP64" s="145"/>
      <c r="AQ64" s="145"/>
      <c r="AR64" s="145"/>
      <c r="AS64" s="508"/>
      <c r="AT64" s="64"/>
      <c r="AU64" s="64"/>
      <c r="AV64" s="64"/>
      <c r="AW64" s="64"/>
    </row>
    <row r="65" ht="14.25" customHeight="1">
      <c r="A65" s="64"/>
      <c r="B65" s="132"/>
      <c r="C65" s="132"/>
      <c r="D65" s="459"/>
      <c r="E65" s="511" t="s">
        <v>635</v>
      </c>
      <c r="F65" s="503"/>
      <c r="G65" s="504">
        <v>1.0</v>
      </c>
      <c r="H65" s="472"/>
      <c r="I65" s="478"/>
      <c r="J65" s="504">
        <v>1.0</v>
      </c>
      <c r="K65" s="504">
        <v>1.0</v>
      </c>
      <c r="L65" s="504">
        <v>1.0</v>
      </c>
      <c r="M65" s="504">
        <v>1.0</v>
      </c>
      <c r="N65" s="504">
        <v>1.0</v>
      </c>
      <c r="O65" s="472"/>
      <c r="P65" s="478"/>
      <c r="Q65" s="504">
        <v>1.0</v>
      </c>
      <c r="R65" s="504">
        <v>1.0</v>
      </c>
      <c r="S65" s="504">
        <v>1.0</v>
      </c>
      <c r="T65" s="504">
        <v>1.0</v>
      </c>
      <c r="U65" s="504">
        <v>1.0</v>
      </c>
      <c r="V65" s="472"/>
      <c r="W65" s="478"/>
      <c r="X65" s="504">
        <v>1.0</v>
      </c>
      <c r="Y65" s="132"/>
      <c r="Z65" s="426"/>
      <c r="AA65" s="426"/>
      <c r="AB65" s="426"/>
      <c r="AC65" s="472"/>
      <c r="AD65" s="478"/>
      <c r="AE65" s="30"/>
      <c r="AF65" s="132"/>
      <c r="AG65" s="426"/>
      <c r="AH65" s="426"/>
      <c r="AI65" s="426"/>
      <c r="AJ65" s="426"/>
      <c r="AK65" s="46">
        <f t="shared" si="13"/>
        <v>12</v>
      </c>
      <c r="AL65" s="484">
        <v>75000.0</v>
      </c>
      <c r="AM65" s="500">
        <f t="shared" si="14"/>
        <v>500000</v>
      </c>
      <c r="AN65" s="507">
        <v>400000.0</v>
      </c>
      <c r="AO65" s="487">
        <f t="shared" si="15"/>
        <v>900000</v>
      </c>
      <c r="AP65" s="145"/>
      <c r="AQ65" s="145"/>
      <c r="AR65" s="145"/>
      <c r="AS65" s="508"/>
      <c r="AT65" s="64"/>
      <c r="AU65" s="64"/>
      <c r="AV65" s="64"/>
      <c r="AW65" s="64"/>
    </row>
    <row r="66" ht="14.25" customHeight="1">
      <c r="A66" s="64"/>
      <c r="B66" s="132"/>
      <c r="C66" s="132"/>
      <c r="D66" s="459"/>
      <c r="E66" s="511" t="s">
        <v>607</v>
      </c>
      <c r="F66" s="503"/>
      <c r="G66" s="504">
        <v>1.0</v>
      </c>
      <c r="H66" s="472"/>
      <c r="I66" s="478"/>
      <c r="J66" s="504">
        <v>1.0</v>
      </c>
      <c r="K66" s="514" t="s">
        <v>636</v>
      </c>
      <c r="L66" s="515"/>
      <c r="M66" s="515"/>
      <c r="N66" s="515"/>
      <c r="O66" s="472"/>
      <c r="P66" s="478"/>
      <c r="Q66" s="515"/>
      <c r="R66" s="515"/>
      <c r="S66" s="515"/>
      <c r="T66" s="515"/>
      <c r="U66" s="515"/>
      <c r="V66" s="472"/>
      <c r="W66" s="478"/>
      <c r="X66" s="515"/>
      <c r="Y66" s="132"/>
      <c r="Z66" s="426"/>
      <c r="AA66" s="426"/>
      <c r="AB66" s="426"/>
      <c r="AC66" s="472"/>
      <c r="AD66" s="478"/>
      <c r="AE66" s="30"/>
      <c r="AF66" s="132"/>
      <c r="AG66" s="426"/>
      <c r="AH66" s="426"/>
      <c r="AI66" s="426"/>
      <c r="AJ66" s="426"/>
      <c r="AK66" s="46">
        <f t="shared" si="13"/>
        <v>2</v>
      </c>
      <c r="AL66" s="484">
        <v>30000.0</v>
      </c>
      <c r="AM66" s="485">
        <f t="shared" si="14"/>
        <v>60000</v>
      </c>
      <c r="AN66" s="516"/>
      <c r="AO66" s="487">
        <f t="shared" si="15"/>
        <v>60000</v>
      </c>
      <c r="AP66" s="145"/>
      <c r="AQ66" s="145"/>
      <c r="AR66" s="145"/>
      <c r="AS66" s="508"/>
      <c r="AT66" s="64"/>
      <c r="AU66" s="64"/>
      <c r="AV66" s="64"/>
      <c r="AW66" s="64"/>
    </row>
    <row r="67" ht="14.25" customHeight="1">
      <c r="A67" s="64"/>
      <c r="B67" s="132"/>
      <c r="C67" s="132"/>
      <c r="D67" s="459"/>
      <c r="E67" s="511" t="s">
        <v>592</v>
      </c>
      <c r="F67" s="503"/>
      <c r="G67" s="504">
        <v>1.0</v>
      </c>
      <c r="H67" s="472"/>
      <c r="I67" s="478"/>
      <c r="J67" s="504">
        <v>1.0</v>
      </c>
      <c r="K67" s="504">
        <v>1.0</v>
      </c>
      <c r="L67" s="504">
        <v>1.0</v>
      </c>
      <c r="M67" s="504">
        <v>1.0</v>
      </c>
      <c r="N67" s="504">
        <v>1.0</v>
      </c>
      <c r="O67" s="472"/>
      <c r="P67" s="478"/>
      <c r="Q67" s="504">
        <v>1.0</v>
      </c>
      <c r="R67" s="504">
        <v>1.0</v>
      </c>
      <c r="S67" s="504">
        <v>1.0</v>
      </c>
      <c r="T67" s="504">
        <v>1.0</v>
      </c>
      <c r="U67" s="504">
        <v>1.0</v>
      </c>
      <c r="V67" s="472"/>
      <c r="W67" s="478"/>
      <c r="X67" s="504">
        <v>1.0</v>
      </c>
      <c r="Y67" s="132"/>
      <c r="Z67" s="426"/>
      <c r="AA67" s="426"/>
      <c r="AB67" s="426"/>
      <c r="AC67" s="472"/>
      <c r="AD67" s="478"/>
      <c r="AE67" s="30"/>
      <c r="AF67" s="132"/>
      <c r="AG67" s="426"/>
      <c r="AH67" s="426"/>
      <c r="AI67" s="426"/>
      <c r="AJ67" s="426"/>
      <c r="AK67" s="46">
        <f t="shared" si="13"/>
        <v>12</v>
      </c>
      <c r="AL67" s="484">
        <v>60000.0</v>
      </c>
      <c r="AM67" s="485">
        <f t="shared" si="14"/>
        <v>520000</v>
      </c>
      <c r="AN67" s="507">
        <v>200000.0</v>
      </c>
      <c r="AO67" s="487">
        <f t="shared" si="15"/>
        <v>720000</v>
      </c>
      <c r="AP67" s="145"/>
      <c r="AQ67" s="145"/>
      <c r="AR67" s="145"/>
      <c r="AS67" s="508"/>
      <c r="AT67" s="64"/>
      <c r="AU67" s="64"/>
      <c r="AV67" s="64"/>
      <c r="AW67" s="64"/>
    </row>
    <row r="68" ht="14.25" customHeight="1">
      <c r="A68" s="64"/>
      <c r="B68" s="132"/>
      <c r="C68" s="132"/>
      <c r="D68" s="459"/>
      <c r="E68" s="511" t="s">
        <v>584</v>
      </c>
      <c r="F68" s="503"/>
      <c r="G68" s="504">
        <v>1.0</v>
      </c>
      <c r="H68" s="472"/>
      <c r="I68" s="478"/>
      <c r="J68" s="504">
        <v>1.0</v>
      </c>
      <c r="K68" s="504">
        <v>1.0</v>
      </c>
      <c r="L68" s="504">
        <v>1.0</v>
      </c>
      <c r="M68" s="504">
        <v>1.0</v>
      </c>
      <c r="N68" s="504">
        <v>1.0</v>
      </c>
      <c r="O68" s="472"/>
      <c r="P68" s="478"/>
      <c r="Q68" s="504">
        <v>1.0</v>
      </c>
      <c r="R68" s="504">
        <v>1.0</v>
      </c>
      <c r="S68" s="504">
        <v>1.0</v>
      </c>
      <c r="T68" s="504">
        <v>1.0</v>
      </c>
      <c r="U68" s="504">
        <v>1.0</v>
      </c>
      <c r="V68" s="472"/>
      <c r="W68" s="478"/>
      <c r="X68" s="504">
        <v>1.0</v>
      </c>
      <c r="Y68" s="132"/>
      <c r="Z68" s="426"/>
      <c r="AA68" s="426"/>
      <c r="AB68" s="426"/>
      <c r="AC68" s="472"/>
      <c r="AD68" s="478"/>
      <c r="AE68" s="30"/>
      <c r="AF68" s="132"/>
      <c r="AG68" s="426"/>
      <c r="AH68" s="426"/>
      <c r="AI68" s="426"/>
      <c r="AJ68" s="426"/>
      <c r="AK68" s="46">
        <f t="shared" si="13"/>
        <v>12</v>
      </c>
      <c r="AL68" s="484">
        <v>60000.0</v>
      </c>
      <c r="AM68" s="485">
        <f t="shared" si="14"/>
        <v>420000</v>
      </c>
      <c r="AN68" s="507">
        <v>300000.0</v>
      </c>
      <c r="AO68" s="487">
        <f t="shared" si="15"/>
        <v>720000</v>
      </c>
      <c r="AP68" s="145"/>
      <c r="AQ68" s="145"/>
      <c r="AR68" s="145"/>
      <c r="AS68" s="508"/>
      <c r="AT68" s="64"/>
      <c r="AU68" s="64"/>
      <c r="AV68" s="64"/>
      <c r="AW68" s="64"/>
    </row>
    <row r="69" ht="14.25" customHeight="1">
      <c r="A69" s="64"/>
      <c r="B69" s="132"/>
      <c r="C69" s="132"/>
      <c r="D69" s="459"/>
      <c r="E69" s="202" t="s">
        <v>588</v>
      </c>
      <c r="F69" s="503"/>
      <c r="G69" s="504">
        <v>1.0</v>
      </c>
      <c r="H69" s="472"/>
      <c r="I69" s="478"/>
      <c r="J69" s="504">
        <v>1.0</v>
      </c>
      <c r="K69" s="504">
        <v>1.0</v>
      </c>
      <c r="L69" s="504">
        <v>1.0</v>
      </c>
      <c r="M69" s="504">
        <v>1.0</v>
      </c>
      <c r="N69" s="504">
        <v>1.0</v>
      </c>
      <c r="O69" s="472"/>
      <c r="P69" s="478"/>
      <c r="Q69" s="504">
        <v>1.0</v>
      </c>
      <c r="R69" s="504">
        <v>1.0</v>
      </c>
      <c r="S69" s="504">
        <v>1.0</v>
      </c>
      <c r="T69" s="504">
        <v>1.0</v>
      </c>
      <c r="U69" s="504">
        <v>1.0</v>
      </c>
      <c r="V69" s="472"/>
      <c r="W69" s="478"/>
      <c r="X69" s="504">
        <v>1.0</v>
      </c>
      <c r="Y69" s="132"/>
      <c r="Z69" s="503"/>
      <c r="AA69" s="503"/>
      <c r="AB69" s="503"/>
      <c r="AC69" s="472"/>
      <c r="AD69" s="478"/>
      <c r="AE69" s="30"/>
      <c r="AF69" s="132"/>
      <c r="AG69" s="426"/>
      <c r="AH69" s="426"/>
      <c r="AI69" s="426"/>
      <c r="AJ69" s="426"/>
      <c r="AK69" s="46">
        <f t="shared" si="13"/>
        <v>12</v>
      </c>
      <c r="AL69" s="484">
        <v>60000.0</v>
      </c>
      <c r="AM69" s="485">
        <f t="shared" si="14"/>
        <v>320000</v>
      </c>
      <c r="AN69" s="507">
        <v>400000.0</v>
      </c>
      <c r="AO69" s="487">
        <f t="shared" si="15"/>
        <v>720000</v>
      </c>
      <c r="AP69" s="145"/>
      <c r="AQ69" s="145"/>
      <c r="AR69" s="145"/>
      <c r="AS69" s="508"/>
      <c r="AT69" s="64"/>
      <c r="AU69" s="64"/>
      <c r="AV69" s="64"/>
      <c r="AW69" s="64"/>
    </row>
    <row r="70" ht="14.25" customHeight="1">
      <c r="A70" s="64"/>
      <c r="B70" s="30"/>
      <c r="C70" s="30"/>
      <c r="D70" s="30"/>
      <c r="E70" s="195" t="s">
        <v>637</v>
      </c>
      <c r="F70" s="503"/>
      <c r="G70" s="504">
        <v>1.0</v>
      </c>
      <c r="H70" s="472"/>
      <c r="I70" s="478"/>
      <c r="J70" s="504">
        <v>1.0</v>
      </c>
      <c r="K70" s="504">
        <v>1.0</v>
      </c>
      <c r="L70" s="504">
        <v>1.0</v>
      </c>
      <c r="M70" s="504">
        <v>1.0</v>
      </c>
      <c r="N70" s="504">
        <v>1.0</v>
      </c>
      <c r="O70" s="472"/>
      <c r="P70" s="478"/>
      <c r="Q70" s="504">
        <v>1.0</v>
      </c>
      <c r="R70" s="504">
        <v>1.0</v>
      </c>
      <c r="S70" s="504">
        <v>1.0</v>
      </c>
      <c r="T70" s="504">
        <v>1.0</v>
      </c>
      <c r="U70" s="504">
        <v>1.0</v>
      </c>
      <c r="V70" s="472"/>
      <c r="W70" s="478"/>
      <c r="X70" s="504">
        <v>1.0</v>
      </c>
      <c r="Y70" s="517"/>
      <c r="Z70" s="135"/>
      <c r="AA70" s="135"/>
      <c r="AB70" s="135"/>
      <c r="AC70" s="44"/>
      <c r="AD70" s="45"/>
      <c r="AE70" s="30"/>
      <c r="AF70" s="132"/>
      <c r="AG70" s="30"/>
      <c r="AH70" s="30"/>
      <c r="AI70" s="426"/>
      <c r="AJ70" s="426"/>
      <c r="AK70" s="46">
        <f t="shared" si="13"/>
        <v>12</v>
      </c>
      <c r="AL70" s="484">
        <v>60000.0</v>
      </c>
      <c r="AM70" s="485">
        <f t="shared" si="14"/>
        <v>420000</v>
      </c>
      <c r="AN70" s="507">
        <v>300000.0</v>
      </c>
      <c r="AO70" s="487">
        <f t="shared" si="15"/>
        <v>720000</v>
      </c>
      <c r="AP70" s="51"/>
      <c r="AQ70" s="39"/>
      <c r="AR70" s="110"/>
      <c r="AS70" s="110"/>
      <c r="AT70" s="64"/>
      <c r="AU70" s="64"/>
      <c r="AV70" s="64"/>
      <c r="AW70" s="64"/>
    </row>
    <row r="71" ht="14.25" customHeight="1">
      <c r="A71" s="64"/>
      <c r="B71" s="30"/>
      <c r="C71" s="30"/>
      <c r="D71" s="30"/>
      <c r="E71" s="195" t="s">
        <v>258</v>
      </c>
      <c r="F71" s="503"/>
      <c r="G71" s="510"/>
      <c r="H71" s="472"/>
      <c r="I71" s="478"/>
      <c r="J71" s="504">
        <v>1.0</v>
      </c>
      <c r="K71" s="504">
        <v>1.0</v>
      </c>
      <c r="L71" s="504">
        <v>1.0</v>
      </c>
      <c r="M71" s="504">
        <v>1.0</v>
      </c>
      <c r="N71" s="504">
        <v>1.0</v>
      </c>
      <c r="O71" s="472"/>
      <c r="P71" s="478"/>
      <c r="Q71" s="504">
        <v>1.0</v>
      </c>
      <c r="R71" s="504">
        <v>1.0</v>
      </c>
      <c r="S71" s="504">
        <v>1.0</v>
      </c>
      <c r="T71" s="504">
        <v>1.0</v>
      </c>
      <c r="U71" s="504">
        <v>1.0</v>
      </c>
      <c r="V71" s="472"/>
      <c r="W71" s="478"/>
      <c r="X71" s="504">
        <v>1.0</v>
      </c>
      <c r="Y71" s="517"/>
      <c r="Z71" s="135"/>
      <c r="AA71" s="135"/>
      <c r="AB71" s="135"/>
      <c r="AC71" s="44"/>
      <c r="AD71" s="45"/>
      <c r="AE71" s="30"/>
      <c r="AF71" s="132"/>
      <c r="AG71" s="30"/>
      <c r="AH71" s="30"/>
      <c r="AI71" s="426"/>
      <c r="AJ71" s="426"/>
      <c r="AK71" s="46">
        <f t="shared" si="13"/>
        <v>11</v>
      </c>
      <c r="AL71" s="484">
        <v>60000.0</v>
      </c>
      <c r="AM71" s="485">
        <f t="shared" si="14"/>
        <v>310000</v>
      </c>
      <c r="AN71" s="507">
        <v>350000.0</v>
      </c>
      <c r="AO71" s="487">
        <f t="shared" si="15"/>
        <v>660000</v>
      </c>
      <c r="AP71" s="51"/>
      <c r="AQ71" s="39"/>
      <c r="AR71" s="39"/>
      <c r="AS71" s="39"/>
      <c r="AT71" s="64"/>
      <c r="AU71" s="64"/>
      <c r="AV71" s="64"/>
      <c r="AW71" s="64"/>
    </row>
    <row r="72" ht="14.25" customHeight="1">
      <c r="A72" s="64"/>
      <c r="B72" s="64"/>
      <c r="C72" s="64"/>
      <c r="D72" s="64"/>
      <c r="E72" s="202" t="s">
        <v>583</v>
      </c>
      <c r="F72" s="503"/>
      <c r="G72" s="504">
        <v>1.0</v>
      </c>
      <c r="H72" s="472"/>
      <c r="I72" s="478"/>
      <c r="J72" s="504">
        <v>1.0</v>
      </c>
      <c r="K72" s="504">
        <v>1.0</v>
      </c>
      <c r="L72" s="504">
        <v>1.0</v>
      </c>
      <c r="M72" s="504">
        <v>1.0</v>
      </c>
      <c r="N72" s="504">
        <v>1.0</v>
      </c>
      <c r="O72" s="472"/>
      <c r="P72" s="478"/>
      <c r="Q72" s="504">
        <v>1.0</v>
      </c>
      <c r="R72" s="504">
        <v>1.0</v>
      </c>
      <c r="S72" s="504">
        <v>1.0</v>
      </c>
      <c r="T72" s="504">
        <v>1.0</v>
      </c>
      <c r="U72" s="504">
        <v>1.0</v>
      </c>
      <c r="V72" s="472"/>
      <c r="W72" s="478"/>
      <c r="X72" s="504">
        <v>1.0</v>
      </c>
      <c r="Y72" s="132"/>
      <c r="Z72" s="503"/>
      <c r="AA72" s="503"/>
      <c r="AB72" s="503"/>
      <c r="AC72" s="472"/>
      <c r="AD72" s="478"/>
      <c r="AE72" s="30"/>
      <c r="AF72" s="132"/>
      <c r="AG72" s="426"/>
      <c r="AH72" s="426"/>
      <c r="AI72" s="426"/>
      <c r="AJ72" s="426"/>
      <c r="AK72" s="46">
        <f t="shared" si="13"/>
        <v>12</v>
      </c>
      <c r="AL72" s="484">
        <v>60000.0</v>
      </c>
      <c r="AM72" s="485">
        <f t="shared" si="14"/>
        <v>420000</v>
      </c>
      <c r="AN72" s="507">
        <v>300000.0</v>
      </c>
      <c r="AO72" s="487">
        <f t="shared" si="15"/>
        <v>720000</v>
      </c>
      <c r="AP72" s="64"/>
      <c r="AQ72" s="64"/>
      <c r="AR72" s="64"/>
      <c r="AS72" s="64"/>
      <c r="AT72" s="64"/>
      <c r="AU72" s="64"/>
      <c r="AV72" s="64"/>
      <c r="AW72" s="64"/>
    </row>
    <row r="73" ht="14.25" customHeight="1">
      <c r="A73" s="64"/>
      <c r="B73" s="64"/>
      <c r="C73" s="64"/>
      <c r="D73" s="64"/>
      <c r="E73" s="202" t="s">
        <v>600</v>
      </c>
      <c r="F73" s="503"/>
      <c r="G73" s="504">
        <v>1.0</v>
      </c>
      <c r="H73" s="472"/>
      <c r="I73" s="478"/>
      <c r="J73" s="504">
        <v>1.0</v>
      </c>
      <c r="K73" s="504">
        <v>1.0</v>
      </c>
      <c r="L73" s="504">
        <v>1.0</v>
      </c>
      <c r="M73" s="504">
        <v>1.0</v>
      </c>
      <c r="N73" s="504">
        <v>1.0</v>
      </c>
      <c r="O73" s="472"/>
      <c r="P73" s="478"/>
      <c r="Q73" s="504">
        <v>1.0</v>
      </c>
      <c r="R73" s="504">
        <v>1.0</v>
      </c>
      <c r="S73" s="504">
        <v>1.0</v>
      </c>
      <c r="T73" s="504">
        <v>1.0</v>
      </c>
      <c r="U73" s="504">
        <v>1.0</v>
      </c>
      <c r="V73" s="472"/>
      <c r="W73" s="478"/>
      <c r="X73" s="504">
        <v>1.0</v>
      </c>
      <c r="Y73" s="517"/>
      <c r="Z73" s="135"/>
      <c r="AA73" s="135"/>
      <c r="AB73" s="135"/>
      <c r="AC73" s="44"/>
      <c r="AD73" s="45"/>
      <c r="AE73" s="30"/>
      <c r="AF73" s="132"/>
      <c r="AG73" s="30"/>
      <c r="AH73" s="30"/>
      <c r="AI73" s="426"/>
      <c r="AJ73" s="426"/>
      <c r="AK73" s="46">
        <f t="shared" si="13"/>
        <v>12</v>
      </c>
      <c r="AL73" s="484">
        <v>60000.0</v>
      </c>
      <c r="AM73" s="485">
        <f t="shared" si="14"/>
        <v>370000</v>
      </c>
      <c r="AN73" s="507">
        <v>350000.0</v>
      </c>
      <c r="AO73" s="487">
        <f t="shared" si="15"/>
        <v>720000</v>
      </c>
      <c r="AP73" s="64"/>
      <c r="AQ73" s="64"/>
      <c r="AR73" s="64"/>
      <c r="AS73" s="64"/>
      <c r="AT73" s="64"/>
      <c r="AU73" s="64"/>
      <c r="AV73" s="64"/>
      <c r="AW73" s="64"/>
    </row>
    <row r="74" ht="14.25" customHeight="1">
      <c r="A74" s="64"/>
      <c r="B74" s="64"/>
      <c r="C74" s="64"/>
      <c r="D74" s="64"/>
      <c r="E74" s="195" t="s">
        <v>276</v>
      </c>
      <c r="F74" s="503"/>
      <c r="G74" s="504">
        <v>1.0</v>
      </c>
      <c r="H74" s="472"/>
      <c r="I74" s="478"/>
      <c r="J74" s="504">
        <v>1.0</v>
      </c>
      <c r="K74" s="504">
        <v>1.0</v>
      </c>
      <c r="L74" s="504">
        <v>1.0</v>
      </c>
      <c r="M74" s="504">
        <v>1.0</v>
      </c>
      <c r="N74" s="504">
        <v>1.0</v>
      </c>
      <c r="O74" s="472"/>
      <c r="P74" s="478"/>
      <c r="Q74" s="504">
        <v>1.0</v>
      </c>
      <c r="R74" s="504">
        <v>1.0</v>
      </c>
      <c r="S74" s="514" t="s">
        <v>50</v>
      </c>
      <c r="T74" s="504">
        <v>1.0</v>
      </c>
      <c r="U74" s="504">
        <v>1.0</v>
      </c>
      <c r="V74" s="472"/>
      <c r="W74" s="478"/>
      <c r="X74" s="504">
        <v>1.0</v>
      </c>
      <c r="Y74" s="517"/>
      <c r="Z74" s="135"/>
      <c r="AA74" s="135"/>
      <c r="AB74" s="135"/>
      <c r="AC74" s="44"/>
      <c r="AD74" s="45"/>
      <c r="AE74" s="30"/>
      <c r="AF74" s="132"/>
      <c r="AG74" s="30"/>
      <c r="AH74" s="30"/>
      <c r="AI74" s="426"/>
      <c r="AJ74" s="426"/>
      <c r="AK74" s="46">
        <f t="shared" si="13"/>
        <v>11</v>
      </c>
      <c r="AL74" s="484">
        <v>60000.0</v>
      </c>
      <c r="AM74" s="485">
        <f t="shared" si="14"/>
        <v>260000</v>
      </c>
      <c r="AN74" s="507">
        <v>400000.0</v>
      </c>
      <c r="AO74" s="487">
        <f t="shared" si="15"/>
        <v>660000</v>
      </c>
      <c r="AP74" s="64"/>
      <c r="AQ74" s="64"/>
      <c r="AR74" s="64"/>
      <c r="AS74" s="64"/>
      <c r="AT74" s="64"/>
      <c r="AU74" s="64"/>
      <c r="AV74" s="64"/>
      <c r="AW74" s="64"/>
    </row>
    <row r="75" ht="14.2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484">
        <v>60000.0</v>
      </c>
      <c r="AM75" s="485">
        <f t="shared" si="14"/>
        <v>0</v>
      </c>
      <c r="AN75" s="516"/>
      <c r="AO75" s="487">
        <f t="shared" si="15"/>
        <v>0</v>
      </c>
      <c r="AP75" s="64"/>
      <c r="AQ75" s="64"/>
      <c r="AR75" s="64"/>
      <c r="AS75" s="64"/>
      <c r="AT75" s="64"/>
      <c r="AU75" s="64"/>
      <c r="AV75" s="64"/>
      <c r="AW75" s="64"/>
    </row>
    <row r="76" ht="14.25" customHeight="1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</row>
    <row r="77" ht="14.25" customHeight="1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</row>
    <row r="78" ht="14.25" customHeight="1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</row>
    <row r="79" ht="14.25" customHeight="1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</row>
    <row r="80" ht="14.25" customHeight="1">
      <c r="A80" s="64"/>
      <c r="B80" s="518" t="s">
        <v>638</v>
      </c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</row>
    <row r="81" ht="14.25" customHeight="1">
      <c r="A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</row>
    <row r="82" ht="14.25" customHeight="1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</row>
    <row r="83" ht="14.25" customHeight="1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</row>
    <row r="84" ht="14.25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</row>
    <row r="85" ht="14.25" customHeight="1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</row>
    <row r="86" ht="14.25" customHeight="1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</row>
    <row r="87" ht="14.25" customHeight="1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</row>
    <row r="88" ht="14.25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</row>
    <row r="89" ht="14.25" customHeight="1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</row>
    <row r="90" ht="14.25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</row>
    <row r="91" ht="14.25" customHeight="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</row>
    <row r="92" ht="14.25" customHeight="1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</row>
    <row r="93" ht="14.2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</row>
    <row r="94" ht="14.2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</row>
    <row r="95" ht="14.2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</row>
    <row r="96" ht="14.2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</row>
    <row r="97" ht="14.2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</row>
    <row r="98" ht="14.2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</row>
    <row r="99" ht="14.2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</row>
    <row r="100" ht="14.2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</row>
    <row r="101" ht="14.2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</row>
    <row r="102" ht="14.2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469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</row>
    <row r="103" ht="14.2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469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</row>
    <row r="104" ht="14.2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469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</row>
    <row r="105" ht="14.2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469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</row>
    <row r="106" ht="14.2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469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</row>
    <row r="107" ht="14.2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469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</row>
    <row r="108" ht="14.2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469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</row>
    <row r="109" ht="14.2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469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</row>
    <row r="110" ht="14.2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469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</row>
    <row r="111" ht="14.2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469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</row>
    <row r="112" ht="14.2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470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</row>
    <row r="113" ht="14.2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469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</row>
    <row r="114" ht="14.2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469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</row>
    <row r="115" ht="14.2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469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</row>
    <row r="116" ht="14.2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469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</row>
    <row r="117" ht="14.2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469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</row>
    <row r="118" ht="14.2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469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</row>
    <row r="119" ht="14.2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469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</row>
    <row r="120" ht="14.2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469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</row>
    <row r="121" ht="14.2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469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</row>
    <row r="122" ht="14.2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469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</row>
    <row r="123" ht="14.2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469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</row>
    <row r="124" ht="14.2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469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</row>
    <row r="125" ht="14.2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469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</row>
    <row r="126" ht="14.2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469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</row>
    <row r="127" ht="14.2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469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</row>
    <row r="128" ht="14.2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469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</row>
    <row r="129" ht="14.2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469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</row>
    <row r="130" ht="14.2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469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</row>
    <row r="131" ht="14.2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469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</row>
    <row r="132" ht="14.2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469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</row>
    <row r="133" ht="14.2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469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</row>
    <row r="134" ht="14.2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469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</row>
    <row r="135" ht="14.2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469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</row>
    <row r="136" ht="14.2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469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</row>
    <row r="137" ht="14.2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469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</row>
    <row r="138" ht="14.2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469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</row>
    <row r="139" ht="14.2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469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</row>
    <row r="140" ht="14.2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469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</row>
    <row r="141" ht="14.2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469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</row>
    <row r="142" ht="14.2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469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</row>
    <row r="143" ht="14.2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469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</row>
    <row r="144" ht="14.2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469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</row>
    <row r="145" ht="14.2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469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</row>
    <row r="146" ht="14.2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469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</row>
    <row r="147" ht="14.2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469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</row>
    <row r="148" ht="14.2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469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</row>
    <row r="149" ht="14.2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469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</row>
    <row r="150" ht="14.2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469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</row>
    <row r="151" ht="14.2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469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</row>
    <row r="152" ht="14.2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469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</row>
    <row r="153" ht="14.2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469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</row>
    <row r="154" ht="14.2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469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</row>
    <row r="155" ht="14.2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469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</row>
    <row r="156" ht="14.2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469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</row>
    <row r="157" ht="14.2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469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</row>
    <row r="158" ht="14.2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469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</row>
    <row r="159" ht="14.2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469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</row>
    <row r="160" ht="14.2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469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</row>
    <row r="161" ht="14.2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469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</row>
    <row r="162" ht="14.2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469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</row>
    <row r="163" ht="14.2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469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</row>
    <row r="164" ht="14.2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470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</row>
    <row r="165" ht="14.2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471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</row>
    <row r="166" ht="14.2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</row>
    <row r="167" ht="14.2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</row>
    <row r="168" ht="14.2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</row>
    <row r="169" ht="14.2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</row>
    <row r="170" ht="14.2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</row>
    <row r="171" ht="14.2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</row>
    <row r="172" ht="14.2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</row>
    <row r="173" ht="14.2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</row>
    <row r="174" ht="14.2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</row>
    <row r="175" ht="14.2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</row>
    <row r="176" ht="14.2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</row>
    <row r="177" ht="14.2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</row>
    <row r="178" ht="14.2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</row>
    <row r="179" ht="14.2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</row>
    <row r="180" ht="14.2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</row>
    <row r="181" ht="14.2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</row>
  </sheetData>
  <autoFilter ref="$B$4:$AS$21"/>
  <mergeCells count="5">
    <mergeCell ref="B2:AO3"/>
    <mergeCell ref="B10:D10"/>
    <mergeCell ref="B24:AO25"/>
    <mergeCell ref="B53:AO54"/>
    <mergeCell ref="B80:E81"/>
  </mergeCells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6.14"/>
    <col customWidth="1" min="3" max="3" width="3.71"/>
    <col customWidth="1" min="4" max="4" width="11.71"/>
    <col customWidth="1" min="5" max="5" width="58.14"/>
    <col customWidth="1" min="6" max="6" width="5.0"/>
    <col customWidth="1" min="7" max="8" width="4.43"/>
    <col customWidth="1" min="9" max="9" width="4.86"/>
    <col customWidth="1" min="10" max="10" width="4.57"/>
    <col customWidth="1" min="11" max="11" width="4.29"/>
    <col customWidth="1" min="12" max="12" width="4.86"/>
    <col customWidth="1" min="13" max="13" width="5.14"/>
    <col customWidth="1" min="14" max="16" width="4.86"/>
    <col customWidth="1" min="17" max="18" width="4.29"/>
    <col customWidth="1" min="19" max="19" width="4.86"/>
    <col customWidth="1" min="20" max="20" width="4.43"/>
    <col customWidth="1" min="21" max="24" width="4.29"/>
    <col customWidth="1" min="25" max="25" width="4.0"/>
    <col customWidth="1" min="26" max="35" width="4.29"/>
    <col customWidth="1" min="36" max="36" width="9.14"/>
    <col customWidth="1" min="37" max="37" width="16.57"/>
    <col customWidth="1" min="38" max="38" width="19.0"/>
    <col customWidth="1" min="39" max="39" width="15.43"/>
    <col customWidth="1" min="40" max="40" width="15.29"/>
    <col customWidth="1" min="41" max="41" width="21.14"/>
    <col customWidth="1" min="42" max="42" width="19.71"/>
    <col customWidth="1" min="43" max="44" width="19.57"/>
  </cols>
  <sheetData>
    <row r="1" ht="40.5" customHeight="1">
      <c r="A1" s="1"/>
      <c r="B1" s="295"/>
      <c r="C1" s="295"/>
      <c r="D1" s="295"/>
      <c r="E1" s="164"/>
      <c r="F1" s="164"/>
      <c r="G1" s="164"/>
      <c r="H1" s="164"/>
      <c r="I1" s="164"/>
      <c r="J1" s="164"/>
      <c r="K1" s="164"/>
      <c r="L1" s="295"/>
      <c r="M1" s="164"/>
      <c r="N1" s="164"/>
      <c r="O1" s="295"/>
      <c r="P1" s="295"/>
      <c r="Q1" s="295"/>
      <c r="R1" s="295"/>
      <c r="S1" s="295"/>
      <c r="T1" s="164"/>
      <c r="U1" s="164"/>
      <c r="V1" s="296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164"/>
      <c r="AK1" s="297"/>
      <c r="AL1" s="164"/>
      <c r="AM1" s="164"/>
      <c r="AN1" s="164"/>
      <c r="AO1" s="295"/>
      <c r="AP1" s="164"/>
      <c r="AQ1" s="164"/>
      <c r="AR1" s="164"/>
    </row>
    <row r="2" ht="27.75" customHeight="1">
      <c r="A2" s="271"/>
      <c r="B2" s="355" t="s">
        <v>501</v>
      </c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299"/>
      <c r="AI2" s="299"/>
      <c r="AJ2" s="299"/>
      <c r="AK2" s="299"/>
      <c r="AL2" s="299"/>
      <c r="AM2" s="299"/>
      <c r="AN2" s="300"/>
      <c r="AO2" s="301"/>
      <c r="AP2" s="29"/>
      <c r="AQ2" s="29"/>
      <c r="AR2" s="29"/>
    </row>
    <row r="3" ht="10.5" customHeight="1">
      <c r="A3" s="271"/>
      <c r="B3" s="302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4"/>
      <c r="AO3" s="301"/>
      <c r="AP3" s="29"/>
      <c r="AQ3" s="305"/>
      <c r="AR3" s="305"/>
    </row>
    <row r="4" ht="24.75" customHeight="1">
      <c r="A4" s="271"/>
      <c r="B4" s="30" t="s">
        <v>1</v>
      </c>
      <c r="C4" s="30"/>
      <c r="D4" s="30" t="s">
        <v>18</v>
      </c>
      <c r="E4" s="30" t="s">
        <v>19</v>
      </c>
      <c r="F4" s="524" t="s">
        <v>5</v>
      </c>
      <c r="G4" s="524" t="s">
        <v>6</v>
      </c>
      <c r="H4" s="530" t="s">
        <v>7</v>
      </c>
      <c r="I4" s="530" t="s">
        <v>2</v>
      </c>
      <c r="J4" s="530" t="s">
        <v>2</v>
      </c>
      <c r="K4" s="530" t="s">
        <v>3</v>
      </c>
      <c r="L4" s="530" t="s">
        <v>4</v>
      </c>
      <c r="M4" s="530" t="s">
        <v>5</v>
      </c>
      <c r="N4" s="530" t="s">
        <v>6</v>
      </c>
      <c r="O4" s="530" t="s">
        <v>7</v>
      </c>
      <c r="P4" s="530" t="s">
        <v>2</v>
      </c>
      <c r="Q4" s="530" t="s">
        <v>2</v>
      </c>
      <c r="R4" s="530" t="s">
        <v>3</v>
      </c>
      <c r="S4" s="530" t="s">
        <v>4</v>
      </c>
      <c r="T4" s="530" t="s">
        <v>5</v>
      </c>
      <c r="U4" s="530" t="s">
        <v>6</v>
      </c>
      <c r="V4" s="530" t="s">
        <v>7</v>
      </c>
      <c r="W4" s="530" t="s">
        <v>2</v>
      </c>
      <c r="X4" s="530" t="s">
        <v>2</v>
      </c>
      <c r="Y4" s="530" t="s">
        <v>3</v>
      </c>
      <c r="Z4" s="530" t="s">
        <v>4</v>
      </c>
      <c r="AA4" s="530" t="s">
        <v>5</v>
      </c>
      <c r="AB4" s="530" t="s">
        <v>6</v>
      </c>
      <c r="AC4" s="530" t="s">
        <v>7</v>
      </c>
      <c r="AD4" s="530" t="s">
        <v>2</v>
      </c>
      <c r="AE4" s="530" t="s">
        <v>2</v>
      </c>
      <c r="AF4" s="530" t="s">
        <v>3</v>
      </c>
      <c r="AG4" s="530" t="s">
        <v>4</v>
      </c>
      <c r="AH4" s="530" t="s">
        <v>5</v>
      </c>
      <c r="AI4" s="530" t="s">
        <v>6</v>
      </c>
      <c r="AJ4" s="25" t="s">
        <v>8</v>
      </c>
      <c r="AK4" s="25" t="s">
        <v>9</v>
      </c>
      <c r="AL4" s="25" t="s">
        <v>10</v>
      </c>
      <c r="AM4" s="25" t="s">
        <v>502</v>
      </c>
      <c r="AN4" s="25" t="s">
        <v>12</v>
      </c>
      <c r="AO4" s="25" t="s">
        <v>610</v>
      </c>
      <c r="AP4" s="25" t="s">
        <v>611</v>
      </c>
      <c r="AQ4" s="25" t="s">
        <v>612</v>
      </c>
      <c r="AR4" s="25" t="s">
        <v>613</v>
      </c>
    </row>
    <row r="5" ht="15.0" customHeight="1">
      <c r="A5" s="271"/>
      <c r="B5" s="358"/>
      <c r="C5" s="358"/>
      <c r="D5" s="358"/>
      <c r="E5" s="358"/>
      <c r="F5" s="524">
        <v>1.0</v>
      </c>
      <c r="G5" s="135">
        <f t="shared" ref="G5:AI5" si="1">F5+1</f>
        <v>2</v>
      </c>
      <c r="H5" s="135">
        <f t="shared" si="1"/>
        <v>3</v>
      </c>
      <c r="I5" s="135">
        <f t="shared" si="1"/>
        <v>4</v>
      </c>
      <c r="J5" s="135">
        <f t="shared" si="1"/>
        <v>5</v>
      </c>
      <c r="K5" s="135">
        <f t="shared" si="1"/>
        <v>6</v>
      </c>
      <c r="L5" s="135">
        <f t="shared" si="1"/>
        <v>7</v>
      </c>
      <c r="M5" s="135">
        <f t="shared" si="1"/>
        <v>8</v>
      </c>
      <c r="N5" s="135">
        <f t="shared" si="1"/>
        <v>9</v>
      </c>
      <c r="O5" s="135">
        <f t="shared" si="1"/>
        <v>10</v>
      </c>
      <c r="P5" s="135">
        <f t="shared" si="1"/>
        <v>11</v>
      </c>
      <c r="Q5" s="135">
        <f t="shared" si="1"/>
        <v>12</v>
      </c>
      <c r="R5" s="135">
        <f t="shared" si="1"/>
        <v>13</v>
      </c>
      <c r="S5" s="135">
        <f t="shared" si="1"/>
        <v>14</v>
      </c>
      <c r="T5" s="135">
        <f t="shared" si="1"/>
        <v>15</v>
      </c>
      <c r="U5" s="135">
        <f t="shared" si="1"/>
        <v>16</v>
      </c>
      <c r="V5" s="135">
        <f t="shared" si="1"/>
        <v>17</v>
      </c>
      <c r="W5" s="135">
        <f t="shared" si="1"/>
        <v>18</v>
      </c>
      <c r="X5" s="135">
        <f t="shared" si="1"/>
        <v>19</v>
      </c>
      <c r="Y5" s="135">
        <f t="shared" si="1"/>
        <v>20</v>
      </c>
      <c r="Z5" s="135">
        <f t="shared" si="1"/>
        <v>21</v>
      </c>
      <c r="AA5" s="135">
        <f t="shared" si="1"/>
        <v>22</v>
      </c>
      <c r="AB5" s="135">
        <f t="shared" si="1"/>
        <v>23</v>
      </c>
      <c r="AC5" s="135">
        <f t="shared" si="1"/>
        <v>24</v>
      </c>
      <c r="AD5" s="135">
        <f t="shared" si="1"/>
        <v>25</v>
      </c>
      <c r="AE5" s="135">
        <f t="shared" si="1"/>
        <v>26</v>
      </c>
      <c r="AF5" s="135">
        <f t="shared" si="1"/>
        <v>27</v>
      </c>
      <c r="AG5" s="135">
        <f t="shared" si="1"/>
        <v>28</v>
      </c>
      <c r="AH5" s="135">
        <f t="shared" si="1"/>
        <v>29</v>
      </c>
      <c r="AI5" s="135">
        <f t="shared" si="1"/>
        <v>30</v>
      </c>
      <c r="AJ5" s="358"/>
      <c r="AK5" s="358"/>
      <c r="AL5" s="358"/>
      <c r="AM5" s="358"/>
      <c r="AN5" s="358"/>
      <c r="AO5" s="358"/>
      <c r="AP5" s="358"/>
      <c r="AQ5" s="358"/>
      <c r="AR5" s="358"/>
    </row>
    <row r="6" ht="15.0" customHeight="1">
      <c r="A6" s="527"/>
      <c r="B6" s="528"/>
      <c r="C6" s="528"/>
      <c r="D6" s="528"/>
      <c r="E6" s="528"/>
      <c r="F6" s="529"/>
      <c r="G6" s="529"/>
      <c r="H6" s="529"/>
      <c r="I6" s="529"/>
      <c r="J6" s="529"/>
      <c r="K6" s="529"/>
      <c r="L6" s="529"/>
      <c r="M6" s="529"/>
      <c r="N6" s="529"/>
      <c r="O6" s="529"/>
      <c r="P6" s="529"/>
      <c r="Q6" s="529"/>
      <c r="R6" s="529"/>
      <c r="S6" s="529"/>
      <c r="T6" s="529"/>
      <c r="U6" s="529"/>
      <c r="V6" s="529"/>
      <c r="W6" s="529"/>
      <c r="X6" s="529"/>
      <c r="Y6" s="529"/>
      <c r="Z6" s="529"/>
      <c r="AA6" s="529"/>
      <c r="AB6" s="529"/>
      <c r="AC6" s="529"/>
      <c r="AD6" s="529"/>
      <c r="AE6" s="529"/>
      <c r="AF6" s="529"/>
      <c r="AG6" s="529"/>
      <c r="AH6" s="529"/>
      <c r="AI6" s="529"/>
      <c r="AJ6" s="528"/>
      <c r="AK6" s="528"/>
      <c r="AL6" s="528"/>
      <c r="AM6" s="528"/>
      <c r="AN6" s="528"/>
      <c r="AO6" s="528"/>
      <c r="AP6" s="528"/>
      <c r="AQ6" s="528"/>
      <c r="AR6" s="528"/>
    </row>
    <row r="7" ht="14.25" customHeight="1">
      <c r="A7" s="64"/>
      <c r="B7" s="377"/>
      <c r="C7" s="377"/>
      <c r="D7" s="377"/>
      <c r="E7" s="378"/>
      <c r="F7" s="379"/>
      <c r="G7" s="379"/>
      <c r="H7" s="379"/>
      <c r="I7" s="379"/>
      <c r="J7" s="151"/>
      <c r="K7" s="151"/>
      <c r="L7" s="379"/>
      <c r="M7" s="379"/>
      <c r="N7" s="379"/>
      <c r="O7" s="379"/>
      <c r="P7" s="379"/>
      <c r="Q7" s="151"/>
      <c r="R7" s="151"/>
      <c r="S7" s="379"/>
      <c r="T7" s="379"/>
      <c r="U7" s="379"/>
      <c r="V7" s="379"/>
      <c r="W7" s="151"/>
      <c r="X7" s="151"/>
      <c r="Y7" s="151"/>
      <c r="Z7" s="379"/>
      <c r="AA7" s="379"/>
      <c r="AB7" s="379"/>
      <c r="AC7" s="379"/>
      <c r="AD7" s="379"/>
      <c r="AE7" s="151"/>
      <c r="AF7" s="151"/>
      <c r="AG7" s="379"/>
      <c r="AH7" s="379"/>
      <c r="AI7" s="379"/>
      <c r="AJ7" s="380"/>
      <c r="AK7" s="381"/>
      <c r="AL7" s="382"/>
      <c r="AM7" s="383"/>
      <c r="AN7" s="384"/>
      <c r="AO7" s="385"/>
      <c r="AP7" s="386"/>
      <c r="AQ7" s="387"/>
      <c r="AR7" s="387"/>
    </row>
    <row r="8" ht="14.25" customHeight="1">
      <c r="A8" s="291"/>
      <c r="B8" s="30"/>
      <c r="C8" s="30"/>
      <c r="D8" s="30" t="s">
        <v>96</v>
      </c>
      <c r="E8" s="55" t="s">
        <v>318</v>
      </c>
      <c r="F8" s="306"/>
      <c r="G8" s="306"/>
      <c r="H8" s="44"/>
      <c r="I8" s="45"/>
      <c r="J8" s="306"/>
      <c r="K8" s="306"/>
      <c r="L8" s="306"/>
      <c r="M8" s="306"/>
      <c r="N8" s="306"/>
      <c r="O8" s="44"/>
      <c r="P8" s="45"/>
      <c r="Q8" s="306"/>
      <c r="R8" s="306"/>
      <c r="S8" s="306"/>
      <c r="T8" s="306"/>
      <c r="U8" s="306"/>
      <c r="V8" s="44"/>
      <c r="W8" s="45"/>
      <c r="X8" s="306"/>
      <c r="Y8" s="306"/>
      <c r="Z8" s="306"/>
      <c r="AA8" s="306"/>
      <c r="AB8" s="306"/>
      <c r="AC8" s="44"/>
      <c r="AD8" s="45"/>
      <c r="AE8" s="306"/>
      <c r="AF8" s="306"/>
      <c r="AG8" s="306"/>
      <c r="AH8" s="306"/>
      <c r="AI8" s="306"/>
      <c r="AJ8" s="46">
        <f t="shared" ref="AJ8:AJ9" si="2">SUM(AG8:AI8,Z8:AD8,S8:W8,L8:P8,F8:I8)</f>
        <v>0</v>
      </c>
      <c r="AK8" s="393">
        <f t="shared" ref="AK8:AK9" si="3">IF(D8="CATEGORIA", "DEPENDE", IF(D8="SP", 60000,IF(D8="PR", 60000, IF(D8="M10", 65000, IF(D8="M1", 50000, IF(D8="M2", 40000, IF(D8="AYUDANTE", 30000, IF(D8="EDIT", "EDITABLE", "editable"))))))))</f>
        <v>65000</v>
      </c>
      <c r="AL8" s="360">
        <f t="shared" ref="AL8:AL9" si="4">AN8-AM8</f>
        <v>-500000</v>
      </c>
      <c r="AM8" s="474">
        <v>500000.0</v>
      </c>
      <c r="AN8" s="310">
        <f t="shared" ref="AN8:AN9" si="5">AJ8*AK8</f>
        <v>0</v>
      </c>
      <c r="AO8" s="51"/>
      <c r="AP8" s="110"/>
      <c r="AQ8" s="110"/>
      <c r="AR8" s="110"/>
    </row>
    <row r="9" ht="14.25" customHeight="1">
      <c r="A9" s="29"/>
      <c r="B9" s="30"/>
      <c r="C9" s="30"/>
      <c r="D9" s="30" t="s">
        <v>100</v>
      </c>
      <c r="E9" s="55" t="s">
        <v>320</v>
      </c>
      <c r="F9" s="306"/>
      <c r="G9" s="306"/>
      <c r="H9" s="44"/>
      <c r="I9" s="45"/>
      <c r="J9" s="306"/>
      <c r="K9" s="306"/>
      <c r="L9" s="306"/>
      <c r="M9" s="306"/>
      <c r="N9" s="306"/>
      <c r="O9" s="44"/>
      <c r="P9" s="45"/>
      <c r="Q9" s="306"/>
      <c r="R9" s="306"/>
      <c r="S9" s="306"/>
      <c r="T9" s="306"/>
      <c r="U9" s="306"/>
      <c r="V9" s="44"/>
      <c r="W9" s="45"/>
      <c r="X9" s="306"/>
      <c r="Y9" s="306"/>
      <c r="Z9" s="306"/>
      <c r="AA9" s="306"/>
      <c r="AB9" s="306"/>
      <c r="AC9" s="44"/>
      <c r="AD9" s="45"/>
      <c r="AE9" s="306"/>
      <c r="AF9" s="306"/>
      <c r="AG9" s="306"/>
      <c r="AH9" s="306"/>
      <c r="AI9" s="306"/>
      <c r="AJ9" s="46">
        <f t="shared" si="2"/>
        <v>0</v>
      </c>
      <c r="AK9" s="393">
        <f t="shared" si="3"/>
        <v>60000</v>
      </c>
      <c r="AL9" s="360">
        <f t="shared" si="4"/>
        <v>0</v>
      </c>
      <c r="AM9" s="393"/>
      <c r="AN9" s="310">
        <f t="shared" si="5"/>
        <v>0</v>
      </c>
      <c r="AO9" s="51"/>
      <c r="AP9" s="110"/>
      <c r="AQ9" s="110"/>
      <c r="AR9" s="110"/>
    </row>
    <row r="10" ht="14.25" customHeight="1">
      <c r="A10" s="29"/>
      <c r="B10" s="72"/>
      <c r="C10" s="168"/>
      <c r="D10" s="73"/>
      <c r="E10" s="341" t="s">
        <v>102</v>
      </c>
      <c r="F10" s="342">
        <f>SUM(F7:F9)</f>
        <v>0</v>
      </c>
      <c r="G10" s="342"/>
      <c r="H10" s="342">
        <f t="shared" ref="H10:Y10" si="6">SUM(H7:H9)</f>
        <v>0</v>
      </c>
      <c r="I10" s="342">
        <f t="shared" si="6"/>
        <v>0</v>
      </c>
      <c r="J10" s="342">
        <f t="shared" si="6"/>
        <v>0</v>
      </c>
      <c r="K10" s="342">
        <f t="shared" si="6"/>
        <v>0</v>
      </c>
      <c r="L10" s="342">
        <f t="shared" si="6"/>
        <v>0</v>
      </c>
      <c r="M10" s="342">
        <f t="shared" si="6"/>
        <v>0</v>
      </c>
      <c r="N10" s="342">
        <f t="shared" si="6"/>
        <v>0</v>
      </c>
      <c r="O10" s="342">
        <f t="shared" si="6"/>
        <v>0</v>
      </c>
      <c r="P10" s="342">
        <f t="shared" si="6"/>
        <v>0</v>
      </c>
      <c r="Q10" s="342">
        <f t="shared" si="6"/>
        <v>0</v>
      </c>
      <c r="R10" s="342">
        <f t="shared" si="6"/>
        <v>0</v>
      </c>
      <c r="S10" s="342">
        <f t="shared" si="6"/>
        <v>0</v>
      </c>
      <c r="T10" s="342">
        <f t="shared" si="6"/>
        <v>0</v>
      </c>
      <c r="U10" s="342">
        <f t="shared" si="6"/>
        <v>0</v>
      </c>
      <c r="V10" s="342">
        <f t="shared" si="6"/>
        <v>0</v>
      </c>
      <c r="W10" s="342">
        <f t="shared" si="6"/>
        <v>0</v>
      </c>
      <c r="X10" s="342">
        <f t="shared" si="6"/>
        <v>0</v>
      </c>
      <c r="Y10" s="342">
        <f t="shared" si="6"/>
        <v>0</v>
      </c>
      <c r="Z10" s="342"/>
      <c r="AA10" s="342"/>
      <c r="AB10" s="342"/>
      <c r="AC10" s="342"/>
      <c r="AD10" s="342"/>
      <c r="AE10" s="342"/>
      <c r="AF10" s="342"/>
      <c r="AG10" s="342"/>
      <c r="AH10" s="342"/>
      <c r="AI10" s="342"/>
      <c r="AJ10" s="343" t="str">
        <f>SUM(#REF!)</f>
        <v>#REF!</v>
      </c>
      <c r="AK10" s="344"/>
      <c r="AL10" s="345" t="str">
        <f>SUM(AL8,#REF!)</f>
        <v>#REF!</v>
      </c>
      <c r="AM10" s="345"/>
      <c r="AN10" s="345">
        <f t="shared" ref="AN10:AP10" si="7">SUM(AN7:AN9)</f>
        <v>0</v>
      </c>
      <c r="AO10" s="346">
        <f t="shared" si="7"/>
        <v>0</v>
      </c>
      <c r="AP10" s="347">
        <f t="shared" si="7"/>
        <v>0</v>
      </c>
      <c r="AQ10" s="348" t="str">
        <f>SUM(#REF!)</f>
        <v>#REF!</v>
      </c>
      <c r="AR10" s="348"/>
    </row>
    <row r="11" ht="14.25" customHeight="1">
      <c r="A11" s="280"/>
      <c r="B11" s="350"/>
      <c r="C11" s="350"/>
      <c r="D11" s="350"/>
      <c r="E11" s="80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81"/>
      <c r="W11" s="82"/>
      <c r="X11" s="82"/>
      <c r="Y11" s="82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83"/>
      <c r="AK11" s="84"/>
      <c r="AL11" s="351" t="s">
        <v>103</v>
      </c>
      <c r="AM11" s="77"/>
      <c r="AN11" s="310"/>
      <c r="AO11" s="82"/>
      <c r="AP11" s="280"/>
      <c r="AQ11" s="29"/>
      <c r="AR11" s="64"/>
    </row>
    <row r="12" ht="14.25" customHeight="1">
      <c r="A12" s="1"/>
      <c r="B12" s="79"/>
      <c r="C12" s="79"/>
      <c r="D12" s="79"/>
      <c r="E12" s="271"/>
      <c r="F12" s="64"/>
      <c r="G12" s="64"/>
      <c r="H12" s="64"/>
      <c r="I12" s="64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81"/>
      <c r="W12" s="82"/>
      <c r="X12" s="82"/>
      <c r="Y12" s="82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83"/>
      <c r="AK12" s="84"/>
      <c r="AL12" s="352"/>
      <c r="AM12" s="395"/>
      <c r="AN12" s="310" t="s">
        <v>500</v>
      </c>
      <c r="AO12" s="82"/>
      <c r="AP12" s="1"/>
      <c r="AQ12" s="29"/>
      <c r="AR12" s="64"/>
    </row>
    <row r="13" ht="14.25" customHeight="1">
      <c r="A13" s="1"/>
      <c r="B13" s="37"/>
      <c r="C13" s="37"/>
      <c r="D13" s="1"/>
      <c r="E13" s="89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84"/>
      <c r="AL13" s="83"/>
      <c r="AM13" s="88"/>
      <c r="AN13" s="49" t="s">
        <v>105</v>
      </c>
      <c r="AO13" s="90"/>
      <c r="AP13" s="1"/>
      <c r="AQ13" s="29"/>
      <c r="AR13" s="64"/>
    </row>
    <row r="14" ht="14.25" customHeight="1">
      <c r="A14" s="1"/>
      <c r="B14" s="37"/>
      <c r="C14" s="37"/>
      <c r="D14" s="1"/>
      <c r="E14" s="271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83"/>
      <c r="AK14" s="84"/>
      <c r="AL14" s="353" t="s">
        <v>102</v>
      </c>
      <c r="AM14" s="396"/>
      <c r="AN14" s="354" t="str">
        <f>#REF!/430</f>
        <v>#REF!</v>
      </c>
      <c r="AO14" s="93" t="str">
        <f>AN14/20</f>
        <v>#REF!</v>
      </c>
      <c r="AP14" s="94"/>
      <c r="AQ14" s="29"/>
      <c r="AR14" s="64"/>
    </row>
    <row r="15" ht="14.25" customHeight="1">
      <c r="A15" s="1"/>
      <c r="B15" s="37"/>
      <c r="C15" s="37"/>
      <c r="D15" s="1"/>
      <c r="E15" s="271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83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83"/>
      <c r="AK15" s="95"/>
      <c r="AL15" s="83"/>
      <c r="AM15" s="88"/>
      <c r="AN15" s="88"/>
      <c r="AO15" s="51" t="str">
        <f>SUM(#REF!)</f>
        <v>#REF!</v>
      </c>
      <c r="AP15" s="94"/>
      <c r="AQ15" s="29"/>
      <c r="AR15" s="64"/>
    </row>
    <row r="16" ht="12.75" customHeight="1">
      <c r="A16" s="1"/>
      <c r="B16" s="37"/>
      <c r="C16" s="37"/>
      <c r="D16" s="1"/>
      <c r="E16" s="271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83"/>
      <c r="AK16" s="95"/>
      <c r="AL16" s="83">
        <f>AK16/12</f>
        <v>0</v>
      </c>
      <c r="AM16" s="88"/>
      <c r="AN16" s="87"/>
      <c r="AO16" s="97"/>
      <c r="AP16" s="1"/>
      <c r="AQ16" s="29"/>
      <c r="AR16" s="64"/>
    </row>
    <row r="17" ht="14.25" customHeight="1">
      <c r="A17" s="1"/>
      <c r="B17" s="1"/>
      <c r="C17" s="1"/>
      <c r="D17" s="1"/>
      <c r="E17" s="519" t="s">
        <v>658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ht="14.25" customHeight="1">
      <c r="A18" s="1"/>
      <c r="B18" s="64"/>
      <c r="C18" s="64"/>
      <c r="D18" s="1"/>
      <c r="E18" s="520" t="s">
        <v>659</v>
      </c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1"/>
      <c r="AQ18" s="64"/>
      <c r="AR18" s="64"/>
    </row>
    <row r="19" ht="14.25" customHeight="1">
      <c r="A19" s="1"/>
      <c r="B19" s="64"/>
      <c r="C19" s="64"/>
      <c r="D19" s="1"/>
      <c r="E19" s="520" t="s">
        <v>660</v>
      </c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1"/>
      <c r="AQ19" s="64"/>
      <c r="AR19" s="64"/>
    </row>
    <row r="20" ht="14.25" customHeight="1">
      <c r="A20" s="1"/>
      <c r="B20" s="64"/>
      <c r="C20" s="64"/>
      <c r="D20" s="1"/>
      <c r="E20" s="520" t="s">
        <v>661</v>
      </c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1"/>
      <c r="AQ20" s="64"/>
      <c r="AR20" s="64"/>
    </row>
    <row r="21" ht="14.25" customHeight="1">
      <c r="A21" s="1"/>
      <c r="B21" s="64"/>
      <c r="C21" s="64"/>
      <c r="D21" s="1"/>
      <c r="E21" s="520" t="s">
        <v>662</v>
      </c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1"/>
      <c r="AQ21" s="64"/>
      <c r="AR21" s="64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ht="1.5" customHeight="1">
      <c r="A23" s="1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</row>
    <row r="24" ht="20.25" customHeight="1">
      <c r="A24" s="64"/>
      <c r="B24" s="397" t="s">
        <v>539</v>
      </c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299"/>
      <c r="S24" s="299"/>
      <c r="T24" s="299"/>
      <c r="U24" s="299"/>
      <c r="V24" s="299"/>
      <c r="W24" s="299"/>
      <c r="X24" s="299"/>
      <c r="Y24" s="299"/>
      <c r="Z24" s="299"/>
      <c r="AA24" s="299"/>
      <c r="AB24" s="299"/>
      <c r="AC24" s="299"/>
      <c r="AD24" s="299"/>
      <c r="AE24" s="299"/>
      <c r="AF24" s="299"/>
      <c r="AG24" s="299"/>
      <c r="AH24" s="299"/>
      <c r="AI24" s="299"/>
      <c r="AJ24" s="299"/>
      <c r="AK24" s="299"/>
      <c r="AL24" s="299"/>
      <c r="AM24" s="299"/>
      <c r="AN24" s="300"/>
      <c r="AO24" s="301"/>
      <c r="AP24" s="29"/>
      <c r="AQ24" s="29"/>
      <c r="AR24" s="29"/>
    </row>
    <row r="25" ht="14.25" customHeight="1">
      <c r="A25" s="64"/>
      <c r="B25" s="302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303"/>
      <c r="Y25" s="303"/>
      <c r="Z25" s="303"/>
      <c r="AA25" s="303"/>
      <c r="AB25" s="303"/>
      <c r="AC25" s="303"/>
      <c r="AD25" s="303"/>
      <c r="AE25" s="303"/>
      <c r="AF25" s="303"/>
      <c r="AG25" s="303"/>
      <c r="AH25" s="303"/>
      <c r="AI25" s="303"/>
      <c r="AJ25" s="303"/>
      <c r="AK25" s="303"/>
      <c r="AL25" s="303"/>
      <c r="AM25" s="303"/>
      <c r="AN25" s="304"/>
      <c r="AO25" s="301"/>
      <c r="AP25" s="29"/>
      <c r="AQ25" s="305"/>
      <c r="AR25" s="305"/>
    </row>
    <row r="26" ht="14.25" customHeight="1">
      <c r="A26" s="64"/>
      <c r="B26" s="30" t="s">
        <v>1</v>
      </c>
      <c r="C26" s="30"/>
      <c r="D26" s="90" t="s">
        <v>18</v>
      </c>
      <c r="E26" s="30" t="s">
        <v>19</v>
      </c>
      <c r="F26" s="135" t="s">
        <v>3</v>
      </c>
      <c r="G26" s="135" t="s">
        <v>4</v>
      </c>
      <c r="H26" s="141" t="s">
        <v>5</v>
      </c>
      <c r="I26" s="160" t="s">
        <v>6</v>
      </c>
      <c r="J26" s="135" t="s">
        <v>7</v>
      </c>
      <c r="K26" s="135" t="s">
        <v>2</v>
      </c>
      <c r="L26" s="135" t="s">
        <v>2</v>
      </c>
      <c r="M26" s="135" t="s">
        <v>3</v>
      </c>
      <c r="N26" s="135" t="s">
        <v>4</v>
      </c>
      <c r="O26" s="141" t="s">
        <v>5</v>
      </c>
      <c r="P26" s="160" t="s">
        <v>6</v>
      </c>
      <c r="Q26" s="135" t="s">
        <v>7</v>
      </c>
      <c r="R26" s="135" t="s">
        <v>2</v>
      </c>
      <c r="S26" s="135" t="s">
        <v>2</v>
      </c>
      <c r="T26" s="135" t="s">
        <v>3</v>
      </c>
      <c r="U26" s="135" t="s">
        <v>4</v>
      </c>
      <c r="V26" s="141" t="s">
        <v>5</v>
      </c>
      <c r="W26" s="160" t="s">
        <v>6</v>
      </c>
      <c r="X26" s="135" t="s">
        <v>7</v>
      </c>
      <c r="Y26" s="135" t="s">
        <v>2</v>
      </c>
      <c r="Z26" s="135" t="s">
        <v>2</v>
      </c>
      <c r="AA26" s="135" t="s">
        <v>3</v>
      </c>
      <c r="AB26" s="135" t="s">
        <v>4</v>
      </c>
      <c r="AC26" s="141" t="s">
        <v>5</v>
      </c>
      <c r="AD26" s="160" t="s">
        <v>6</v>
      </c>
      <c r="AE26" s="135" t="s">
        <v>7</v>
      </c>
      <c r="AF26" s="135" t="s">
        <v>2</v>
      </c>
      <c r="AG26" s="135" t="s">
        <v>2</v>
      </c>
      <c r="AH26" s="135" t="s">
        <v>3</v>
      </c>
      <c r="AI26" s="135" t="s">
        <v>4</v>
      </c>
      <c r="AJ26" s="25" t="s">
        <v>8</v>
      </c>
      <c r="AK26" s="25" t="s">
        <v>9</v>
      </c>
      <c r="AL26" s="25" t="s">
        <v>10</v>
      </c>
      <c r="AM26" s="25"/>
      <c r="AN26" s="25" t="s">
        <v>12</v>
      </c>
      <c r="AO26" s="25" t="s">
        <v>333</v>
      </c>
      <c r="AP26" s="25" t="s">
        <v>112</v>
      </c>
      <c r="AQ26" s="25" t="s">
        <v>113</v>
      </c>
      <c r="AR26" s="25"/>
    </row>
    <row r="27" ht="14.25" customHeight="1">
      <c r="A27" s="64"/>
      <c r="B27" s="377"/>
      <c r="C27" s="377"/>
      <c r="D27" s="377"/>
      <c r="E27" s="377"/>
      <c r="F27" s="135">
        <v>1.0</v>
      </c>
      <c r="G27" s="135">
        <f t="shared" ref="G27:AI27" si="8">F27+1</f>
        <v>2</v>
      </c>
      <c r="H27" s="141">
        <f t="shared" si="8"/>
        <v>3</v>
      </c>
      <c r="I27" s="160">
        <f t="shared" si="8"/>
        <v>4</v>
      </c>
      <c r="J27" s="135">
        <f t="shared" si="8"/>
        <v>5</v>
      </c>
      <c r="K27" s="135">
        <f t="shared" si="8"/>
        <v>6</v>
      </c>
      <c r="L27" s="135">
        <f t="shared" si="8"/>
        <v>7</v>
      </c>
      <c r="M27" s="135">
        <f t="shared" si="8"/>
        <v>8</v>
      </c>
      <c r="N27" s="135">
        <f t="shared" si="8"/>
        <v>9</v>
      </c>
      <c r="O27" s="141">
        <f t="shared" si="8"/>
        <v>10</v>
      </c>
      <c r="P27" s="160">
        <f t="shared" si="8"/>
        <v>11</v>
      </c>
      <c r="Q27" s="135">
        <f t="shared" si="8"/>
        <v>12</v>
      </c>
      <c r="R27" s="135">
        <f t="shared" si="8"/>
        <v>13</v>
      </c>
      <c r="S27" s="135">
        <f t="shared" si="8"/>
        <v>14</v>
      </c>
      <c r="T27" s="135">
        <f t="shared" si="8"/>
        <v>15</v>
      </c>
      <c r="U27" s="135">
        <f t="shared" si="8"/>
        <v>16</v>
      </c>
      <c r="V27" s="141">
        <f t="shared" si="8"/>
        <v>17</v>
      </c>
      <c r="W27" s="160">
        <f t="shared" si="8"/>
        <v>18</v>
      </c>
      <c r="X27" s="135">
        <f t="shared" si="8"/>
        <v>19</v>
      </c>
      <c r="Y27" s="135">
        <f t="shared" si="8"/>
        <v>20</v>
      </c>
      <c r="Z27" s="135">
        <f t="shared" si="8"/>
        <v>21</v>
      </c>
      <c r="AA27" s="135">
        <f t="shared" si="8"/>
        <v>22</v>
      </c>
      <c r="AB27" s="135">
        <f t="shared" si="8"/>
        <v>23</v>
      </c>
      <c r="AC27" s="141">
        <f t="shared" si="8"/>
        <v>24</v>
      </c>
      <c r="AD27" s="160">
        <f t="shared" si="8"/>
        <v>25</v>
      </c>
      <c r="AE27" s="135">
        <f t="shared" si="8"/>
        <v>26</v>
      </c>
      <c r="AF27" s="135">
        <f t="shared" si="8"/>
        <v>27</v>
      </c>
      <c r="AG27" s="135">
        <f t="shared" si="8"/>
        <v>28</v>
      </c>
      <c r="AH27" s="135">
        <f t="shared" si="8"/>
        <v>29</v>
      </c>
      <c r="AI27" s="135">
        <f t="shared" si="8"/>
        <v>30</v>
      </c>
      <c r="AJ27" s="25"/>
      <c r="AK27" s="25" t="str">
        <f>IF(D27="CATEGORIA", "DEPENDE", IF(D27="SP", 60000,IF(D27="PR", 60000, IF(D27="M10", 65000, IF(D27="M1", 50000, IF(D27="M2", 40000, IF(D27="AYUDANTE", 30000, IF(D27="EDIT", "EDITABLE", "editable"))))))))</f>
        <v>editable</v>
      </c>
      <c r="AL27" s="25"/>
      <c r="AM27" s="377"/>
      <c r="AN27" s="377"/>
      <c r="AO27" s="377"/>
      <c r="AP27" s="377"/>
      <c r="AQ27" s="377"/>
      <c r="AR27" s="377"/>
    </row>
    <row r="28" ht="14.25" customHeight="1">
      <c r="A28" s="64"/>
      <c r="B28" s="30"/>
      <c r="C28" s="30"/>
      <c r="D28" s="428" t="s">
        <v>2</v>
      </c>
      <c r="E28" s="475" t="s">
        <v>260</v>
      </c>
      <c r="F28" s="132"/>
      <c r="G28" s="476"/>
      <c r="H28" s="477"/>
      <c r="I28" s="478"/>
      <c r="J28" s="132"/>
      <c r="K28" s="132"/>
      <c r="L28" s="132"/>
      <c r="M28" s="132"/>
      <c r="N28" s="135">
        <v>1.0</v>
      </c>
      <c r="O28" s="152"/>
      <c r="P28" s="478"/>
      <c r="Q28" s="135">
        <v>1.0</v>
      </c>
      <c r="R28" s="135">
        <v>1.0</v>
      </c>
      <c r="S28" s="135">
        <v>1.0</v>
      </c>
      <c r="T28" s="135">
        <v>1.0</v>
      </c>
      <c r="U28" s="135">
        <v>1.0</v>
      </c>
      <c r="V28" s="152"/>
      <c r="W28" s="478"/>
      <c r="X28" s="132"/>
      <c r="Y28" s="132"/>
      <c r="Z28" s="132"/>
      <c r="AA28" s="132"/>
      <c r="AB28" s="132"/>
      <c r="AC28" s="472"/>
      <c r="AD28" s="478"/>
      <c r="AE28" s="132"/>
      <c r="AF28" s="132"/>
      <c r="AG28" s="132"/>
      <c r="AH28" s="132"/>
      <c r="AI28" s="132"/>
      <c r="AJ28" s="154">
        <f t="shared" ref="AJ28:AJ48" si="9">SUM(F28:AI28)</f>
        <v>6</v>
      </c>
      <c r="AK28" s="479">
        <v>60000.0</v>
      </c>
      <c r="AL28" s="480">
        <f t="shared" ref="AL28:AL48" si="10">AN28-AM28</f>
        <v>60000</v>
      </c>
      <c r="AM28" s="481">
        <v>300000.0</v>
      </c>
      <c r="AN28" s="482">
        <f t="shared" ref="AN28:AN48" si="11">AJ28*AK28</f>
        <v>360000</v>
      </c>
      <c r="AO28" s="454"/>
      <c r="AP28" s="110"/>
      <c r="AQ28" s="110"/>
      <c r="AR28" s="110"/>
    </row>
    <row r="29" ht="14.25" customHeight="1">
      <c r="A29" s="64"/>
      <c r="B29" s="30"/>
      <c r="C29" s="30"/>
      <c r="D29" s="428" t="s">
        <v>2</v>
      </c>
      <c r="E29" s="483" t="s">
        <v>137</v>
      </c>
      <c r="F29" s="132"/>
      <c r="G29" s="476"/>
      <c r="H29" s="477"/>
      <c r="I29" s="478"/>
      <c r="J29" s="132"/>
      <c r="K29" s="132"/>
      <c r="L29" s="132"/>
      <c r="M29" s="132"/>
      <c r="N29" s="132"/>
      <c r="O29" s="152"/>
      <c r="P29" s="478"/>
      <c r="Q29" s="132"/>
      <c r="R29" s="135">
        <v>1.0</v>
      </c>
      <c r="S29" s="132"/>
      <c r="T29" s="132"/>
      <c r="U29" s="132"/>
      <c r="V29" s="152"/>
      <c r="W29" s="478"/>
      <c r="X29" s="132"/>
      <c r="Y29" s="132"/>
      <c r="Z29" s="132"/>
      <c r="AA29" s="132"/>
      <c r="AB29" s="132"/>
      <c r="AC29" s="472"/>
      <c r="AD29" s="478"/>
      <c r="AE29" s="132"/>
      <c r="AF29" s="132"/>
      <c r="AG29" s="132"/>
      <c r="AH29" s="132"/>
      <c r="AI29" s="132"/>
      <c r="AJ29" s="154">
        <f t="shared" si="9"/>
        <v>1</v>
      </c>
      <c r="AK29" s="484">
        <v>60000.0</v>
      </c>
      <c r="AL29" s="485">
        <f t="shared" si="10"/>
        <v>60000</v>
      </c>
      <c r="AM29" s="486"/>
      <c r="AN29" s="487">
        <f t="shared" si="11"/>
        <v>60000</v>
      </c>
      <c r="AO29" s="454"/>
      <c r="AP29" s="39"/>
      <c r="AQ29" s="110"/>
      <c r="AR29" s="110"/>
    </row>
    <row r="30" ht="14.25" customHeight="1">
      <c r="A30" s="64"/>
      <c r="B30" s="30"/>
      <c r="C30" s="30"/>
      <c r="D30" s="428" t="s">
        <v>2</v>
      </c>
      <c r="E30" s="483" t="s">
        <v>540</v>
      </c>
      <c r="F30" s="132"/>
      <c r="G30" s="488">
        <v>1.0</v>
      </c>
      <c r="H30" s="489">
        <v>1.0</v>
      </c>
      <c r="I30" s="478"/>
      <c r="J30" s="135">
        <v>1.0</v>
      </c>
      <c r="K30" s="135">
        <v>1.0</v>
      </c>
      <c r="L30" s="135">
        <v>1.0</v>
      </c>
      <c r="M30" s="135">
        <v>1.0</v>
      </c>
      <c r="N30" s="135">
        <v>1.0</v>
      </c>
      <c r="O30" s="152"/>
      <c r="P30" s="478"/>
      <c r="Q30" s="135">
        <v>1.0</v>
      </c>
      <c r="R30" s="135">
        <v>1.0</v>
      </c>
      <c r="S30" s="135">
        <v>1.0</v>
      </c>
      <c r="T30" s="135">
        <v>1.0</v>
      </c>
      <c r="U30" s="135">
        <v>1.0</v>
      </c>
      <c r="V30" s="152"/>
      <c r="W30" s="478"/>
      <c r="X30" s="132"/>
      <c r="Y30" s="132"/>
      <c r="Z30" s="132"/>
      <c r="AA30" s="132"/>
      <c r="AB30" s="132"/>
      <c r="AC30" s="472"/>
      <c r="AD30" s="478"/>
      <c r="AE30" s="132"/>
      <c r="AF30" s="132"/>
      <c r="AG30" s="132"/>
      <c r="AH30" s="132"/>
      <c r="AI30" s="132"/>
      <c r="AJ30" s="154">
        <f t="shared" si="9"/>
        <v>12</v>
      </c>
      <c r="AK30" s="484">
        <v>60000.0</v>
      </c>
      <c r="AL30" s="485">
        <f t="shared" si="10"/>
        <v>420000</v>
      </c>
      <c r="AM30" s="481">
        <v>300000.0</v>
      </c>
      <c r="AN30" s="487">
        <f t="shared" si="11"/>
        <v>720000</v>
      </c>
      <c r="AO30" s="454"/>
      <c r="AP30" s="39"/>
      <c r="AQ30" s="110"/>
      <c r="AR30" s="110"/>
    </row>
    <row r="31" ht="14.25" customHeight="1">
      <c r="A31" s="64"/>
      <c r="B31" s="30"/>
      <c r="C31" s="30"/>
      <c r="D31" s="428" t="s">
        <v>2</v>
      </c>
      <c r="E31" s="483" t="s">
        <v>544</v>
      </c>
      <c r="F31" s="132"/>
      <c r="G31" s="488">
        <v>1.0</v>
      </c>
      <c r="H31" s="489">
        <v>1.0</v>
      </c>
      <c r="I31" s="478"/>
      <c r="J31" s="135">
        <v>1.0</v>
      </c>
      <c r="K31" s="135">
        <v>1.0</v>
      </c>
      <c r="L31" s="141" t="s">
        <v>50</v>
      </c>
      <c r="M31" s="141" t="s">
        <v>50</v>
      </c>
      <c r="N31" s="135">
        <v>1.0</v>
      </c>
      <c r="O31" s="152"/>
      <c r="P31" s="478"/>
      <c r="Q31" s="135">
        <v>1.0</v>
      </c>
      <c r="R31" s="135">
        <v>1.0</v>
      </c>
      <c r="S31" s="135">
        <v>1.0</v>
      </c>
      <c r="T31" s="135">
        <v>1.0</v>
      </c>
      <c r="U31" s="135">
        <v>1.0</v>
      </c>
      <c r="V31" s="152"/>
      <c r="W31" s="478"/>
      <c r="X31" s="132"/>
      <c r="Y31" s="132"/>
      <c r="Z31" s="132"/>
      <c r="AA31" s="132"/>
      <c r="AB31" s="132"/>
      <c r="AC31" s="472"/>
      <c r="AD31" s="423"/>
      <c r="AE31" s="132"/>
      <c r="AF31" s="132"/>
      <c r="AG31" s="132"/>
      <c r="AH31" s="132"/>
      <c r="AI31" s="132"/>
      <c r="AJ31" s="154">
        <f t="shared" si="9"/>
        <v>10</v>
      </c>
      <c r="AK31" s="484">
        <v>60000.0</v>
      </c>
      <c r="AL31" s="485">
        <f t="shared" si="10"/>
        <v>300000</v>
      </c>
      <c r="AM31" s="481">
        <v>300000.0</v>
      </c>
      <c r="AN31" s="487">
        <f t="shared" si="11"/>
        <v>600000</v>
      </c>
      <c r="AO31" s="454"/>
      <c r="AP31" s="110"/>
      <c r="AQ31" s="110"/>
      <c r="AR31" s="110"/>
    </row>
    <row r="32" ht="14.25" customHeight="1">
      <c r="A32" s="64"/>
      <c r="B32" s="30"/>
      <c r="C32" s="30"/>
      <c r="D32" s="428" t="s">
        <v>2</v>
      </c>
      <c r="E32" s="483" t="s">
        <v>450</v>
      </c>
      <c r="F32" s="132"/>
      <c r="G32" s="488">
        <v>1.0</v>
      </c>
      <c r="H32" s="489">
        <v>1.0</v>
      </c>
      <c r="I32" s="478"/>
      <c r="J32" s="135">
        <v>1.0</v>
      </c>
      <c r="K32" s="135">
        <v>1.0</v>
      </c>
      <c r="L32" s="135">
        <v>1.0</v>
      </c>
      <c r="M32" s="141" t="s">
        <v>50</v>
      </c>
      <c r="N32" s="135">
        <v>1.0</v>
      </c>
      <c r="O32" s="152"/>
      <c r="P32" s="478"/>
      <c r="Q32" s="135">
        <v>1.0</v>
      </c>
      <c r="R32" s="135">
        <v>1.0</v>
      </c>
      <c r="S32" s="135">
        <v>1.0</v>
      </c>
      <c r="T32" s="135">
        <v>1.0</v>
      </c>
      <c r="U32" s="135">
        <v>1.0</v>
      </c>
      <c r="V32" s="152"/>
      <c r="W32" s="478"/>
      <c r="X32" s="132"/>
      <c r="Y32" s="132"/>
      <c r="Z32" s="132"/>
      <c r="AA32" s="132"/>
      <c r="AB32" s="132"/>
      <c r="AC32" s="472"/>
      <c r="AD32" s="423"/>
      <c r="AE32" s="132"/>
      <c r="AF32" s="132"/>
      <c r="AG32" s="132"/>
      <c r="AH32" s="132"/>
      <c r="AI32" s="132"/>
      <c r="AJ32" s="154">
        <f t="shared" si="9"/>
        <v>11</v>
      </c>
      <c r="AK32" s="484">
        <v>60000.0</v>
      </c>
      <c r="AL32" s="485">
        <f t="shared" si="10"/>
        <v>360000</v>
      </c>
      <c r="AM32" s="481">
        <v>300000.0</v>
      </c>
      <c r="AN32" s="487">
        <f t="shared" si="11"/>
        <v>660000</v>
      </c>
      <c r="AO32" s="454"/>
      <c r="AP32" s="110"/>
      <c r="AQ32" s="110"/>
      <c r="AR32" s="110"/>
    </row>
    <row r="33" ht="14.25" customHeight="1">
      <c r="A33" s="64"/>
      <c r="B33" s="30"/>
      <c r="C33" s="30"/>
      <c r="D33" s="428" t="s">
        <v>2</v>
      </c>
      <c r="E33" s="490" t="s">
        <v>187</v>
      </c>
      <c r="F33" s="132"/>
      <c r="G33" s="476"/>
      <c r="H33" s="477"/>
      <c r="I33" s="478"/>
      <c r="J33" s="132"/>
      <c r="K33" s="132"/>
      <c r="L33" s="132"/>
      <c r="M33" s="132"/>
      <c r="N33" s="135">
        <v>1.0</v>
      </c>
      <c r="O33" s="152"/>
      <c r="P33" s="478"/>
      <c r="Q33" s="135">
        <v>1.0</v>
      </c>
      <c r="R33" s="135">
        <v>1.0</v>
      </c>
      <c r="S33" s="135">
        <v>1.0</v>
      </c>
      <c r="T33" s="135">
        <v>1.0</v>
      </c>
      <c r="U33" s="135">
        <v>1.0</v>
      </c>
      <c r="V33" s="152"/>
      <c r="W33" s="478"/>
      <c r="X33" s="132"/>
      <c r="Y33" s="132"/>
      <c r="Z33" s="132"/>
      <c r="AA33" s="132"/>
      <c r="AB33" s="132"/>
      <c r="AC33" s="472"/>
      <c r="AD33" s="423"/>
      <c r="AE33" s="132"/>
      <c r="AF33" s="132"/>
      <c r="AG33" s="132"/>
      <c r="AH33" s="132"/>
      <c r="AI33" s="132"/>
      <c r="AJ33" s="154">
        <f t="shared" si="9"/>
        <v>6</v>
      </c>
      <c r="AK33" s="484">
        <v>60000.0</v>
      </c>
      <c r="AL33" s="485">
        <f t="shared" si="10"/>
        <v>160000</v>
      </c>
      <c r="AM33" s="481">
        <v>200000.0</v>
      </c>
      <c r="AN33" s="487">
        <f t="shared" si="11"/>
        <v>360000</v>
      </c>
      <c r="AO33" s="454"/>
      <c r="AP33" s="39"/>
      <c r="AQ33" s="110"/>
      <c r="AR33" s="110"/>
    </row>
    <row r="34" ht="14.25" customHeight="1">
      <c r="A34" s="64"/>
      <c r="B34" s="30"/>
      <c r="C34" s="30"/>
      <c r="D34" s="428" t="s">
        <v>2</v>
      </c>
      <c r="E34" s="483" t="s">
        <v>552</v>
      </c>
      <c r="F34" s="132"/>
      <c r="G34" s="476"/>
      <c r="H34" s="477"/>
      <c r="I34" s="478"/>
      <c r="J34" s="132"/>
      <c r="K34" s="132"/>
      <c r="L34" s="132"/>
      <c r="M34" s="132"/>
      <c r="N34" s="135">
        <v>1.0</v>
      </c>
      <c r="O34" s="152"/>
      <c r="P34" s="478"/>
      <c r="Q34" s="135">
        <v>1.0</v>
      </c>
      <c r="R34" s="135">
        <v>1.0</v>
      </c>
      <c r="S34" s="135">
        <v>1.0</v>
      </c>
      <c r="T34" s="135">
        <v>1.0</v>
      </c>
      <c r="U34" s="135">
        <v>1.0</v>
      </c>
      <c r="V34" s="152"/>
      <c r="W34" s="478"/>
      <c r="X34" s="132"/>
      <c r="Y34" s="132"/>
      <c r="Z34" s="132"/>
      <c r="AA34" s="132"/>
      <c r="AB34" s="132"/>
      <c r="AC34" s="472"/>
      <c r="AD34" s="478"/>
      <c r="AE34" s="132"/>
      <c r="AF34" s="132"/>
      <c r="AG34" s="132"/>
      <c r="AH34" s="132"/>
      <c r="AI34" s="132"/>
      <c r="AJ34" s="154">
        <f t="shared" si="9"/>
        <v>6</v>
      </c>
      <c r="AK34" s="484">
        <v>60000.0</v>
      </c>
      <c r="AL34" s="485">
        <f t="shared" si="10"/>
        <v>60000</v>
      </c>
      <c r="AM34" s="481">
        <v>300000.0</v>
      </c>
      <c r="AN34" s="487">
        <f t="shared" si="11"/>
        <v>360000</v>
      </c>
      <c r="AO34" s="454"/>
      <c r="AP34" s="39"/>
      <c r="AQ34" s="110"/>
      <c r="AR34" s="110"/>
    </row>
    <row r="35" ht="14.25" customHeight="1">
      <c r="A35" s="64"/>
      <c r="B35" s="30"/>
      <c r="C35" s="30"/>
      <c r="D35" s="428" t="s">
        <v>2</v>
      </c>
      <c r="E35" s="483" t="s">
        <v>624</v>
      </c>
      <c r="F35" s="132"/>
      <c r="G35" s="476"/>
      <c r="H35" s="477"/>
      <c r="I35" s="478"/>
      <c r="J35" s="132"/>
      <c r="K35" s="132"/>
      <c r="L35" s="132"/>
      <c r="M35" s="132"/>
      <c r="N35" s="132"/>
      <c r="O35" s="152"/>
      <c r="P35" s="478"/>
      <c r="Q35" s="132"/>
      <c r="R35" s="135">
        <v>1.0</v>
      </c>
      <c r="S35" s="141" t="s">
        <v>50</v>
      </c>
      <c r="T35" s="135">
        <v>1.0</v>
      </c>
      <c r="U35" s="135">
        <v>1.0</v>
      </c>
      <c r="V35" s="152"/>
      <c r="W35" s="478"/>
      <c r="X35" s="132"/>
      <c r="Y35" s="132"/>
      <c r="Z35" s="132"/>
      <c r="AA35" s="132"/>
      <c r="AB35" s="132"/>
      <c r="AC35" s="472"/>
      <c r="AD35" s="478"/>
      <c r="AE35" s="132"/>
      <c r="AF35" s="132"/>
      <c r="AG35" s="132"/>
      <c r="AH35" s="132"/>
      <c r="AI35" s="132"/>
      <c r="AJ35" s="154">
        <f t="shared" si="9"/>
        <v>3</v>
      </c>
      <c r="AK35" s="484">
        <v>60000.0</v>
      </c>
      <c r="AL35" s="485">
        <f t="shared" si="10"/>
        <v>80000</v>
      </c>
      <c r="AM35" s="481">
        <v>100000.0</v>
      </c>
      <c r="AN35" s="487">
        <f t="shared" si="11"/>
        <v>180000</v>
      </c>
      <c r="AO35" s="454"/>
      <c r="AP35" s="39"/>
      <c r="AQ35" s="110"/>
      <c r="AR35" s="110"/>
    </row>
    <row r="36" ht="14.25" customHeight="1">
      <c r="A36" s="64"/>
      <c r="B36" s="30"/>
      <c r="C36" s="30"/>
      <c r="D36" s="428" t="s">
        <v>2</v>
      </c>
      <c r="E36" s="483" t="s">
        <v>241</v>
      </c>
      <c r="F36" s="132"/>
      <c r="G36" s="488">
        <v>1.0</v>
      </c>
      <c r="H36" s="489">
        <v>1.0</v>
      </c>
      <c r="I36" s="478"/>
      <c r="J36" s="135">
        <v>1.0</v>
      </c>
      <c r="K36" s="135">
        <v>1.0</v>
      </c>
      <c r="L36" s="135">
        <v>1.0</v>
      </c>
      <c r="M36" s="135">
        <v>1.0</v>
      </c>
      <c r="N36" s="135">
        <v>1.0</v>
      </c>
      <c r="O36" s="152"/>
      <c r="P36" s="478"/>
      <c r="Q36" s="135">
        <v>1.0</v>
      </c>
      <c r="R36" s="135">
        <v>1.0</v>
      </c>
      <c r="S36" s="135">
        <v>1.0</v>
      </c>
      <c r="T36" s="135">
        <v>1.0</v>
      </c>
      <c r="U36" s="135">
        <v>1.0</v>
      </c>
      <c r="V36" s="152"/>
      <c r="W36" s="478"/>
      <c r="X36" s="132"/>
      <c r="Y36" s="132"/>
      <c r="Z36" s="132"/>
      <c r="AA36" s="132"/>
      <c r="AB36" s="132"/>
      <c r="AC36" s="472"/>
      <c r="AD36" s="478"/>
      <c r="AE36" s="132"/>
      <c r="AF36" s="132"/>
      <c r="AG36" s="132"/>
      <c r="AH36" s="132"/>
      <c r="AI36" s="132"/>
      <c r="AJ36" s="154">
        <f t="shared" si="9"/>
        <v>12</v>
      </c>
      <c r="AK36" s="484">
        <v>60000.0</v>
      </c>
      <c r="AL36" s="485">
        <f t="shared" si="10"/>
        <v>420000</v>
      </c>
      <c r="AM36" s="481">
        <v>300000.0</v>
      </c>
      <c r="AN36" s="487">
        <f t="shared" si="11"/>
        <v>720000</v>
      </c>
      <c r="AO36" s="454"/>
      <c r="AP36" s="39"/>
      <c r="AQ36" s="110"/>
      <c r="AR36" s="110"/>
    </row>
    <row r="37" ht="14.25" customHeight="1">
      <c r="A37" s="64"/>
      <c r="B37" s="30"/>
      <c r="C37" s="30"/>
      <c r="D37" s="428" t="s">
        <v>2</v>
      </c>
      <c r="E37" s="483" t="s">
        <v>557</v>
      </c>
      <c r="F37" s="132"/>
      <c r="G37" s="160" t="s">
        <v>23</v>
      </c>
      <c r="H37" s="160" t="s">
        <v>23</v>
      </c>
      <c r="I37" s="478"/>
      <c r="J37" s="160" t="s">
        <v>23</v>
      </c>
      <c r="K37" s="135">
        <v>1.0</v>
      </c>
      <c r="L37" s="135">
        <v>1.0</v>
      </c>
      <c r="M37" s="135">
        <v>1.0</v>
      </c>
      <c r="N37" s="135">
        <v>1.0</v>
      </c>
      <c r="O37" s="152"/>
      <c r="P37" s="478"/>
      <c r="Q37" s="160" t="s">
        <v>23</v>
      </c>
      <c r="R37" s="132"/>
      <c r="S37" s="132"/>
      <c r="T37" s="132"/>
      <c r="U37" s="132"/>
      <c r="V37" s="152"/>
      <c r="W37" s="478"/>
      <c r="X37" s="132"/>
      <c r="Y37" s="132"/>
      <c r="Z37" s="132"/>
      <c r="AA37" s="132"/>
      <c r="AB37" s="132"/>
      <c r="AC37" s="472"/>
      <c r="AD37" s="478"/>
      <c r="AE37" s="132"/>
      <c r="AF37" s="132"/>
      <c r="AG37" s="132"/>
      <c r="AH37" s="132"/>
      <c r="AI37" s="132"/>
      <c r="AJ37" s="154">
        <f t="shared" si="9"/>
        <v>4</v>
      </c>
      <c r="AK37" s="484">
        <v>60000.0</v>
      </c>
      <c r="AL37" s="485">
        <f t="shared" si="10"/>
        <v>240000</v>
      </c>
      <c r="AM37" s="486"/>
      <c r="AN37" s="487">
        <f t="shared" si="11"/>
        <v>240000</v>
      </c>
      <c r="AO37" s="454"/>
      <c r="AP37" s="39"/>
      <c r="AQ37" s="110"/>
      <c r="AR37" s="110"/>
    </row>
    <row r="38" ht="14.25" customHeight="1">
      <c r="A38" s="64"/>
      <c r="B38" s="30"/>
      <c r="C38" s="30"/>
      <c r="D38" s="428" t="s">
        <v>556</v>
      </c>
      <c r="E38" s="491" t="s">
        <v>560</v>
      </c>
      <c r="F38" s="132"/>
      <c r="G38" s="476"/>
      <c r="H38" s="477"/>
      <c r="I38" s="478"/>
      <c r="J38" s="135">
        <v>1.0</v>
      </c>
      <c r="K38" s="135">
        <v>1.0</v>
      </c>
      <c r="L38" s="135">
        <v>1.0</v>
      </c>
      <c r="M38" s="135">
        <v>1.0</v>
      </c>
      <c r="N38" s="135">
        <v>1.0</v>
      </c>
      <c r="O38" s="152"/>
      <c r="P38" s="478"/>
      <c r="Q38" s="135">
        <v>1.0</v>
      </c>
      <c r="R38" s="135">
        <v>1.0</v>
      </c>
      <c r="S38" s="135">
        <v>1.0</v>
      </c>
      <c r="T38" s="135">
        <v>1.0</v>
      </c>
      <c r="U38" s="141" t="s">
        <v>50</v>
      </c>
      <c r="V38" s="152"/>
      <c r="W38" s="478"/>
      <c r="X38" s="132"/>
      <c r="Y38" s="132"/>
      <c r="Z38" s="132"/>
      <c r="AA38" s="132"/>
      <c r="AB38" s="132"/>
      <c r="AC38" s="472"/>
      <c r="AD38" s="478"/>
      <c r="AE38" s="132"/>
      <c r="AF38" s="132"/>
      <c r="AG38" s="132"/>
      <c r="AH38" s="132"/>
      <c r="AI38" s="132"/>
      <c r="AJ38" s="154">
        <f t="shared" si="9"/>
        <v>9</v>
      </c>
      <c r="AK38" s="484">
        <v>60000.0</v>
      </c>
      <c r="AL38" s="485">
        <f t="shared" si="10"/>
        <v>240000</v>
      </c>
      <c r="AM38" s="481">
        <v>300000.0</v>
      </c>
      <c r="AN38" s="487">
        <f t="shared" si="11"/>
        <v>540000</v>
      </c>
      <c r="AO38" s="454"/>
      <c r="AP38" s="39"/>
      <c r="AQ38" s="110"/>
      <c r="AR38" s="110"/>
    </row>
    <row r="39" ht="14.25" customHeight="1">
      <c r="A39" s="64"/>
      <c r="B39" s="30"/>
      <c r="C39" s="30"/>
      <c r="D39" s="428" t="s">
        <v>2</v>
      </c>
      <c r="E39" s="492" t="s">
        <v>567</v>
      </c>
      <c r="F39" s="132"/>
      <c r="G39" s="141">
        <v>0.5</v>
      </c>
      <c r="H39" s="477"/>
      <c r="I39" s="478"/>
      <c r="J39" s="135">
        <v>1.0</v>
      </c>
      <c r="K39" s="135">
        <v>1.0</v>
      </c>
      <c r="L39" s="135">
        <v>1.0</v>
      </c>
      <c r="M39" s="141" t="s">
        <v>50</v>
      </c>
      <c r="N39" s="141" t="s">
        <v>50</v>
      </c>
      <c r="O39" s="152"/>
      <c r="P39" s="478"/>
      <c r="Q39" s="135">
        <v>1.0</v>
      </c>
      <c r="R39" s="135">
        <v>1.0</v>
      </c>
      <c r="S39" s="135">
        <v>1.0</v>
      </c>
      <c r="T39" s="135">
        <v>1.0</v>
      </c>
      <c r="U39" s="135">
        <v>1.0</v>
      </c>
      <c r="V39" s="152"/>
      <c r="W39" s="478"/>
      <c r="X39" s="132"/>
      <c r="Y39" s="132"/>
      <c r="Z39" s="132"/>
      <c r="AA39" s="132"/>
      <c r="AB39" s="132"/>
      <c r="AC39" s="472"/>
      <c r="AD39" s="478"/>
      <c r="AE39" s="132"/>
      <c r="AF39" s="132"/>
      <c r="AG39" s="132"/>
      <c r="AH39" s="132"/>
      <c r="AI39" s="132"/>
      <c r="AJ39" s="154">
        <f t="shared" si="9"/>
        <v>8.5</v>
      </c>
      <c r="AK39" s="484">
        <v>60000.0</v>
      </c>
      <c r="AL39" s="485">
        <f t="shared" si="10"/>
        <v>210000</v>
      </c>
      <c r="AM39" s="481">
        <v>300000.0</v>
      </c>
      <c r="AN39" s="487">
        <f t="shared" si="11"/>
        <v>510000</v>
      </c>
      <c r="AO39" s="454"/>
      <c r="AP39" s="110"/>
      <c r="AQ39" s="110"/>
      <c r="AR39" s="110"/>
    </row>
    <row r="40" ht="14.25" customHeight="1">
      <c r="A40" s="64"/>
      <c r="B40" s="30"/>
      <c r="C40" s="30"/>
      <c r="D40" s="428" t="s">
        <v>2</v>
      </c>
      <c r="E40" s="493" t="s">
        <v>564</v>
      </c>
      <c r="F40" s="132"/>
      <c r="G40" s="488">
        <v>1.0</v>
      </c>
      <c r="H40" s="489">
        <v>1.0</v>
      </c>
      <c r="I40" s="478"/>
      <c r="J40" s="135">
        <v>1.0</v>
      </c>
      <c r="K40" s="135">
        <v>1.0</v>
      </c>
      <c r="L40" s="135">
        <v>1.0</v>
      </c>
      <c r="M40" s="135">
        <v>1.0</v>
      </c>
      <c r="N40" s="135">
        <v>1.0</v>
      </c>
      <c r="O40" s="152"/>
      <c r="P40" s="478"/>
      <c r="Q40" s="135">
        <v>1.0</v>
      </c>
      <c r="R40" s="135">
        <v>1.0</v>
      </c>
      <c r="S40" s="135">
        <v>1.0</v>
      </c>
      <c r="T40" s="135">
        <v>1.0</v>
      </c>
      <c r="U40" s="135">
        <v>1.0</v>
      </c>
      <c r="V40" s="152"/>
      <c r="W40" s="478"/>
      <c r="X40" s="132"/>
      <c r="Y40" s="132"/>
      <c r="Z40" s="132"/>
      <c r="AA40" s="132"/>
      <c r="AB40" s="132"/>
      <c r="AC40" s="472"/>
      <c r="AD40" s="478"/>
      <c r="AE40" s="132"/>
      <c r="AF40" s="132"/>
      <c r="AG40" s="132"/>
      <c r="AH40" s="132"/>
      <c r="AI40" s="132"/>
      <c r="AJ40" s="154">
        <f t="shared" si="9"/>
        <v>12</v>
      </c>
      <c r="AK40" s="484">
        <v>60000.0</v>
      </c>
      <c r="AL40" s="485">
        <f t="shared" si="10"/>
        <v>420000</v>
      </c>
      <c r="AM40" s="481">
        <v>300000.0</v>
      </c>
      <c r="AN40" s="487">
        <f t="shared" si="11"/>
        <v>720000</v>
      </c>
      <c r="AO40" s="454"/>
      <c r="AP40" s="39"/>
      <c r="AQ40" s="110"/>
      <c r="AR40" s="110"/>
    </row>
    <row r="41" ht="14.25" customHeight="1">
      <c r="A41" s="64"/>
      <c r="B41" s="30"/>
      <c r="C41" s="30"/>
      <c r="D41" s="428" t="s">
        <v>2</v>
      </c>
      <c r="E41" s="494" t="s">
        <v>57</v>
      </c>
      <c r="F41" s="132"/>
      <c r="G41" s="495">
        <v>1.0</v>
      </c>
      <c r="H41" s="477"/>
      <c r="I41" s="478"/>
      <c r="J41" s="132"/>
      <c r="K41" s="132"/>
      <c r="L41" s="132"/>
      <c r="M41" s="132"/>
      <c r="N41" s="132"/>
      <c r="O41" s="152"/>
      <c r="P41" s="478"/>
      <c r="Q41" s="132"/>
      <c r="R41" s="132"/>
      <c r="S41" s="132"/>
      <c r="T41" s="132"/>
      <c r="U41" s="132"/>
      <c r="V41" s="152"/>
      <c r="W41" s="478"/>
      <c r="X41" s="132"/>
      <c r="Y41" s="132"/>
      <c r="Z41" s="132"/>
      <c r="AA41" s="132"/>
      <c r="AB41" s="132"/>
      <c r="AC41" s="44"/>
      <c r="AD41" s="45"/>
      <c r="AE41" s="132"/>
      <c r="AF41" s="132"/>
      <c r="AG41" s="132"/>
      <c r="AH41" s="132"/>
      <c r="AI41" s="132"/>
      <c r="AJ41" s="154">
        <f t="shared" si="9"/>
        <v>1</v>
      </c>
      <c r="AK41" s="484">
        <v>60000.0</v>
      </c>
      <c r="AL41" s="485">
        <f t="shared" si="10"/>
        <v>60000</v>
      </c>
      <c r="AM41" s="486"/>
      <c r="AN41" s="487">
        <f t="shared" si="11"/>
        <v>60000</v>
      </c>
      <c r="AO41" s="454"/>
      <c r="AP41" s="110"/>
      <c r="AQ41" s="110"/>
      <c r="AR41" s="110"/>
    </row>
    <row r="42" ht="14.25" customHeight="1">
      <c r="A42" s="64"/>
      <c r="B42" s="30"/>
      <c r="C42" s="30"/>
      <c r="D42" s="428" t="s">
        <v>2</v>
      </c>
      <c r="E42" s="496" t="s">
        <v>625</v>
      </c>
      <c r="F42" s="132"/>
      <c r="G42" s="488">
        <v>1.0</v>
      </c>
      <c r="H42" s="489">
        <v>1.0</v>
      </c>
      <c r="I42" s="478"/>
      <c r="J42" s="135">
        <v>1.0</v>
      </c>
      <c r="K42" s="135">
        <v>1.0</v>
      </c>
      <c r="L42" s="135">
        <v>1.0</v>
      </c>
      <c r="M42" s="135">
        <v>1.0</v>
      </c>
      <c r="N42" s="135">
        <v>1.0</v>
      </c>
      <c r="O42" s="152"/>
      <c r="P42" s="478"/>
      <c r="Q42" s="135">
        <v>1.0</v>
      </c>
      <c r="R42" s="135">
        <v>1.0</v>
      </c>
      <c r="S42" s="135">
        <v>1.0</v>
      </c>
      <c r="T42" s="135">
        <v>1.0</v>
      </c>
      <c r="U42" s="135">
        <v>1.0</v>
      </c>
      <c r="V42" s="152"/>
      <c r="W42" s="478"/>
      <c r="X42" s="132"/>
      <c r="Y42" s="132"/>
      <c r="Z42" s="132"/>
      <c r="AA42" s="132"/>
      <c r="AB42" s="132"/>
      <c r="AC42" s="44"/>
      <c r="AD42" s="45"/>
      <c r="AE42" s="132"/>
      <c r="AF42" s="132"/>
      <c r="AG42" s="132"/>
      <c r="AH42" s="132"/>
      <c r="AI42" s="132"/>
      <c r="AJ42" s="154">
        <f t="shared" si="9"/>
        <v>12</v>
      </c>
      <c r="AK42" s="484">
        <v>60000.0</v>
      </c>
      <c r="AL42" s="485">
        <f t="shared" si="10"/>
        <v>420000</v>
      </c>
      <c r="AM42" s="481">
        <v>300000.0</v>
      </c>
      <c r="AN42" s="487">
        <f t="shared" si="11"/>
        <v>720000</v>
      </c>
      <c r="AO42" s="454"/>
      <c r="AP42" s="39"/>
      <c r="AQ42" s="110"/>
      <c r="AR42" s="110"/>
    </row>
    <row r="43" ht="14.25" customHeight="1">
      <c r="A43" s="64"/>
      <c r="B43" s="30"/>
      <c r="C43" s="30"/>
      <c r="D43" s="428" t="s">
        <v>21</v>
      </c>
      <c r="E43" s="494" t="s">
        <v>626</v>
      </c>
      <c r="F43" s="132"/>
      <c r="G43" s="141">
        <v>0.5</v>
      </c>
      <c r="H43" s="489">
        <v>1.0</v>
      </c>
      <c r="I43" s="478"/>
      <c r="J43" s="135">
        <v>1.0</v>
      </c>
      <c r="K43" s="135">
        <v>1.0</v>
      </c>
      <c r="L43" s="135">
        <v>1.0</v>
      </c>
      <c r="M43" s="141" t="s">
        <v>50</v>
      </c>
      <c r="N43" s="135">
        <v>1.0</v>
      </c>
      <c r="O43" s="152"/>
      <c r="P43" s="478"/>
      <c r="Q43" s="135">
        <v>1.0</v>
      </c>
      <c r="R43" s="135">
        <v>1.0</v>
      </c>
      <c r="S43" s="135">
        <v>1.0</v>
      </c>
      <c r="T43" s="135">
        <v>1.0</v>
      </c>
      <c r="U43" s="135">
        <v>1.0</v>
      </c>
      <c r="V43" s="152"/>
      <c r="W43" s="478"/>
      <c r="X43" s="132"/>
      <c r="Y43" s="132"/>
      <c r="Z43" s="132"/>
      <c r="AA43" s="132"/>
      <c r="AB43" s="132"/>
      <c r="AC43" s="472"/>
      <c r="AD43" s="478"/>
      <c r="AE43" s="132"/>
      <c r="AF43" s="132"/>
      <c r="AG43" s="132"/>
      <c r="AH43" s="132"/>
      <c r="AI43" s="132"/>
      <c r="AJ43" s="154">
        <f t="shared" si="9"/>
        <v>10.5</v>
      </c>
      <c r="AK43" s="484">
        <v>60000.0</v>
      </c>
      <c r="AL43" s="485">
        <f t="shared" si="10"/>
        <v>330000</v>
      </c>
      <c r="AM43" s="481">
        <v>300000.0</v>
      </c>
      <c r="AN43" s="487">
        <f t="shared" si="11"/>
        <v>630000</v>
      </c>
      <c r="AO43" s="454"/>
      <c r="AP43" s="110"/>
      <c r="AQ43" s="110"/>
      <c r="AR43" s="110"/>
    </row>
    <row r="44" ht="14.25" customHeight="1">
      <c r="A44" s="64"/>
      <c r="B44" s="30"/>
      <c r="C44" s="30"/>
      <c r="D44" s="30"/>
      <c r="E44" s="494" t="s">
        <v>627</v>
      </c>
      <c r="F44" s="132"/>
      <c r="G44" s="476"/>
      <c r="H44" s="477"/>
      <c r="I44" s="478"/>
      <c r="J44" s="132"/>
      <c r="K44" s="135">
        <v>1.0</v>
      </c>
      <c r="L44" s="135">
        <v>1.0</v>
      </c>
      <c r="M44" s="141" t="s">
        <v>50</v>
      </c>
      <c r="N44" s="135">
        <v>1.0</v>
      </c>
      <c r="O44" s="152"/>
      <c r="P44" s="478"/>
      <c r="Q44" s="135">
        <v>1.0</v>
      </c>
      <c r="R44" s="135">
        <v>1.0</v>
      </c>
      <c r="S44" s="135">
        <v>1.0</v>
      </c>
      <c r="T44" s="135">
        <v>1.0</v>
      </c>
      <c r="U44" s="135">
        <v>1.0</v>
      </c>
      <c r="V44" s="152"/>
      <c r="W44" s="478"/>
      <c r="X44" s="132"/>
      <c r="Y44" s="132"/>
      <c r="Z44" s="132"/>
      <c r="AA44" s="132"/>
      <c r="AB44" s="132"/>
      <c r="AC44" s="44"/>
      <c r="AD44" s="45"/>
      <c r="AE44" s="132"/>
      <c r="AF44" s="132"/>
      <c r="AG44" s="132"/>
      <c r="AH44" s="132"/>
      <c r="AI44" s="132"/>
      <c r="AJ44" s="154">
        <f t="shared" si="9"/>
        <v>8</v>
      </c>
      <c r="AK44" s="484">
        <v>60000.0</v>
      </c>
      <c r="AL44" s="485">
        <f t="shared" si="10"/>
        <v>180000</v>
      </c>
      <c r="AM44" s="481">
        <v>300000.0</v>
      </c>
      <c r="AN44" s="487">
        <f t="shared" si="11"/>
        <v>480000</v>
      </c>
      <c r="AO44" s="454"/>
      <c r="AP44" s="39"/>
      <c r="AQ44" s="110"/>
      <c r="AR44" s="110"/>
    </row>
    <row r="45" ht="14.25" customHeight="1">
      <c r="A45" s="64"/>
      <c r="B45" s="30"/>
      <c r="C45" s="30"/>
      <c r="D45" s="30"/>
      <c r="E45" s="497" t="s">
        <v>628</v>
      </c>
      <c r="F45" s="132"/>
      <c r="G45" s="141" t="s">
        <v>50</v>
      </c>
      <c r="H45" s="477"/>
      <c r="I45" s="478"/>
      <c r="J45" s="160" t="s">
        <v>23</v>
      </c>
      <c r="K45" s="135">
        <v>1.0</v>
      </c>
      <c r="L45" s="135">
        <v>1.0</v>
      </c>
      <c r="M45" s="135">
        <v>1.0</v>
      </c>
      <c r="N45" s="135">
        <v>1.0</v>
      </c>
      <c r="O45" s="152"/>
      <c r="P45" s="478"/>
      <c r="Q45" s="160" t="s">
        <v>23</v>
      </c>
      <c r="R45" s="132"/>
      <c r="S45" s="132"/>
      <c r="T45" s="132"/>
      <c r="U45" s="132"/>
      <c r="V45" s="152"/>
      <c r="W45" s="478"/>
      <c r="X45" s="132"/>
      <c r="Y45" s="132"/>
      <c r="Z45" s="132"/>
      <c r="AA45" s="132"/>
      <c r="AB45" s="132"/>
      <c r="AC45" s="44"/>
      <c r="AD45" s="45"/>
      <c r="AE45" s="132"/>
      <c r="AF45" s="132"/>
      <c r="AG45" s="132"/>
      <c r="AH45" s="132"/>
      <c r="AI45" s="132"/>
      <c r="AJ45" s="154">
        <f t="shared" si="9"/>
        <v>4</v>
      </c>
      <c r="AK45" s="484">
        <v>60000.0</v>
      </c>
      <c r="AL45" s="485">
        <f t="shared" si="10"/>
        <v>240000</v>
      </c>
      <c r="AM45" s="486"/>
      <c r="AN45" s="487">
        <f t="shared" si="11"/>
        <v>240000</v>
      </c>
      <c r="AO45" s="454"/>
      <c r="AP45" s="110"/>
      <c r="AQ45" s="110"/>
      <c r="AR45" s="110"/>
    </row>
    <row r="46" ht="14.25" customHeight="1">
      <c r="A46" s="64"/>
      <c r="B46" s="30"/>
      <c r="C46" s="30"/>
      <c r="D46" s="30"/>
      <c r="E46" s="498" t="s">
        <v>629</v>
      </c>
      <c r="F46" s="132"/>
      <c r="G46" s="488">
        <v>1.0</v>
      </c>
      <c r="H46" s="489">
        <v>1.0</v>
      </c>
      <c r="I46" s="478"/>
      <c r="J46" s="135">
        <v>1.0</v>
      </c>
      <c r="K46" s="135">
        <v>1.0</v>
      </c>
      <c r="L46" s="135">
        <v>1.0</v>
      </c>
      <c r="M46" s="135">
        <v>1.0</v>
      </c>
      <c r="N46" s="141" t="s">
        <v>50</v>
      </c>
      <c r="O46" s="152"/>
      <c r="P46" s="478"/>
      <c r="Q46" s="135">
        <v>1.0</v>
      </c>
      <c r="R46" s="135">
        <v>1.0</v>
      </c>
      <c r="S46" s="135">
        <v>1.0</v>
      </c>
      <c r="T46" s="135">
        <v>1.0</v>
      </c>
      <c r="U46" s="135">
        <v>1.0</v>
      </c>
      <c r="V46" s="152"/>
      <c r="W46" s="478"/>
      <c r="X46" s="132"/>
      <c r="Y46" s="132"/>
      <c r="Z46" s="132"/>
      <c r="AA46" s="132"/>
      <c r="AB46" s="132"/>
      <c r="AC46" s="44"/>
      <c r="AD46" s="45"/>
      <c r="AE46" s="132"/>
      <c r="AF46" s="132"/>
      <c r="AG46" s="132"/>
      <c r="AH46" s="132"/>
      <c r="AI46" s="132"/>
      <c r="AJ46" s="154">
        <f t="shared" si="9"/>
        <v>11</v>
      </c>
      <c r="AK46" s="484">
        <v>60000.0</v>
      </c>
      <c r="AL46" s="485">
        <f t="shared" si="10"/>
        <v>360000</v>
      </c>
      <c r="AM46" s="481">
        <v>300000.0</v>
      </c>
      <c r="AN46" s="487">
        <f t="shared" si="11"/>
        <v>660000</v>
      </c>
      <c r="AO46" s="454"/>
      <c r="AP46" s="39"/>
      <c r="AQ46" s="110"/>
      <c r="AR46" s="110"/>
    </row>
    <row r="47" ht="14.25" customHeight="1">
      <c r="A47" s="64"/>
      <c r="B47" s="30"/>
      <c r="C47" s="30"/>
      <c r="D47" s="30"/>
      <c r="E47" s="499" t="s">
        <v>630</v>
      </c>
      <c r="F47" s="132"/>
      <c r="G47" s="488">
        <v>1.0</v>
      </c>
      <c r="H47" s="489">
        <v>1.0</v>
      </c>
      <c r="I47" s="478"/>
      <c r="J47" s="141" t="s">
        <v>50</v>
      </c>
      <c r="K47" s="135">
        <v>1.0</v>
      </c>
      <c r="L47" s="135">
        <v>1.0</v>
      </c>
      <c r="M47" s="135">
        <v>1.0</v>
      </c>
      <c r="N47" s="135">
        <v>1.0</v>
      </c>
      <c r="O47" s="152"/>
      <c r="P47" s="478"/>
      <c r="Q47" s="135">
        <v>1.0</v>
      </c>
      <c r="R47" s="135">
        <v>1.0</v>
      </c>
      <c r="S47" s="135">
        <v>1.0</v>
      </c>
      <c r="T47" s="135">
        <v>1.0</v>
      </c>
      <c r="U47" s="135">
        <v>1.0</v>
      </c>
      <c r="V47" s="152"/>
      <c r="W47" s="478"/>
      <c r="X47" s="132"/>
      <c r="Y47" s="132"/>
      <c r="Z47" s="132"/>
      <c r="AA47" s="132"/>
      <c r="AB47" s="132"/>
      <c r="AC47" s="44"/>
      <c r="AD47" s="45"/>
      <c r="AE47" s="132"/>
      <c r="AF47" s="132"/>
      <c r="AG47" s="132"/>
      <c r="AH47" s="132"/>
      <c r="AI47" s="132"/>
      <c r="AJ47" s="154">
        <f t="shared" si="9"/>
        <v>11</v>
      </c>
      <c r="AK47" s="484">
        <v>60000.0</v>
      </c>
      <c r="AL47" s="485">
        <f t="shared" si="10"/>
        <v>360000</v>
      </c>
      <c r="AM47" s="481">
        <v>300000.0</v>
      </c>
      <c r="AN47" s="487">
        <f t="shared" si="11"/>
        <v>660000</v>
      </c>
      <c r="AO47" s="454"/>
      <c r="AP47" s="39"/>
      <c r="AQ47" s="39"/>
      <c r="AR47" s="39"/>
    </row>
    <row r="48" ht="14.25" customHeight="1">
      <c r="A48" s="64"/>
      <c r="B48" s="30"/>
      <c r="C48" s="30"/>
      <c r="D48" s="30"/>
      <c r="E48" s="498" t="s">
        <v>631</v>
      </c>
      <c r="F48" s="476"/>
      <c r="G48" s="488">
        <v>1.0</v>
      </c>
      <c r="H48" s="489">
        <v>1.0</v>
      </c>
      <c r="I48" s="478"/>
      <c r="J48" s="135">
        <v>1.0</v>
      </c>
      <c r="K48" s="135">
        <v>1.0</v>
      </c>
      <c r="L48" s="135">
        <v>1.0</v>
      </c>
      <c r="M48" s="135">
        <v>1.0</v>
      </c>
      <c r="N48" s="135">
        <v>1.0</v>
      </c>
      <c r="O48" s="152"/>
      <c r="P48" s="478"/>
      <c r="Q48" s="135">
        <v>1.0</v>
      </c>
      <c r="R48" s="135">
        <v>1.0</v>
      </c>
      <c r="S48" s="135">
        <v>1.0</v>
      </c>
      <c r="T48" s="135">
        <v>1.0</v>
      </c>
      <c r="U48" s="135">
        <v>1.0</v>
      </c>
      <c r="V48" s="152"/>
      <c r="W48" s="478"/>
      <c r="X48" s="132"/>
      <c r="Y48" s="132"/>
      <c r="Z48" s="132"/>
      <c r="AA48" s="132"/>
      <c r="AB48" s="132"/>
      <c r="AC48" s="44"/>
      <c r="AD48" s="45"/>
      <c r="AE48" s="132"/>
      <c r="AF48" s="132"/>
      <c r="AG48" s="132"/>
      <c r="AH48" s="132"/>
      <c r="AI48" s="132"/>
      <c r="AJ48" s="154">
        <f t="shared" si="9"/>
        <v>12</v>
      </c>
      <c r="AK48" s="484">
        <v>75000.0</v>
      </c>
      <c r="AL48" s="500">
        <f t="shared" si="10"/>
        <v>600000</v>
      </c>
      <c r="AM48" s="481">
        <v>300000.0</v>
      </c>
      <c r="AN48" s="487">
        <f t="shared" si="11"/>
        <v>900000</v>
      </c>
      <c r="AO48" s="454"/>
      <c r="AP48" s="39"/>
      <c r="AQ48" s="110"/>
      <c r="AR48" s="110"/>
    </row>
    <row r="49" ht="14.25" customHeight="1">
      <c r="A49" s="64"/>
      <c r="B49" s="37"/>
      <c r="C49" s="37"/>
      <c r="D49" s="37"/>
      <c r="E49" s="501"/>
      <c r="F49" s="37"/>
      <c r="G49" s="239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484"/>
      <c r="AL49" s="485"/>
      <c r="AM49" s="486"/>
      <c r="AN49" s="487"/>
      <c r="AO49" s="37"/>
      <c r="AP49" s="37"/>
      <c r="AQ49" s="37"/>
      <c r="AR49" s="37"/>
    </row>
    <row r="50" ht="14.25" customHeight="1">
      <c r="A50" s="64"/>
      <c r="B50" s="37"/>
      <c r="C50" s="37"/>
      <c r="D50" s="37"/>
      <c r="E50" s="501"/>
      <c r="F50" s="37"/>
      <c r="G50" s="239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ht="14.25" customHeight="1">
      <c r="A51" s="64"/>
      <c r="B51" s="37"/>
      <c r="C51" s="37"/>
      <c r="D51" s="37"/>
      <c r="E51" s="501"/>
      <c r="F51" s="37"/>
      <c r="G51" s="239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ht="14.25" customHeight="1">
      <c r="A52" s="64"/>
      <c r="B52" s="37"/>
      <c r="C52" s="37"/>
      <c r="D52" s="37"/>
      <c r="E52" s="501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ht="17.25" customHeight="1">
      <c r="A53" s="64"/>
      <c r="B53" s="441" t="s">
        <v>570</v>
      </c>
      <c r="C53" s="299"/>
      <c r="D53" s="299"/>
      <c r="E53" s="299"/>
      <c r="F53" s="299"/>
      <c r="G53" s="299"/>
      <c r="H53" s="299"/>
      <c r="I53" s="299"/>
      <c r="J53" s="299"/>
      <c r="K53" s="299"/>
      <c r="L53" s="299"/>
      <c r="M53" s="299"/>
      <c r="N53" s="299"/>
      <c r="O53" s="299"/>
      <c r="P53" s="299"/>
      <c r="Q53" s="299"/>
      <c r="R53" s="299"/>
      <c r="S53" s="299"/>
      <c r="T53" s="299"/>
      <c r="U53" s="299"/>
      <c r="V53" s="299"/>
      <c r="W53" s="299"/>
      <c r="X53" s="299"/>
      <c r="Y53" s="299"/>
      <c r="Z53" s="299"/>
      <c r="AA53" s="299"/>
      <c r="AB53" s="299"/>
      <c r="AC53" s="299"/>
      <c r="AD53" s="299"/>
      <c r="AE53" s="299"/>
      <c r="AF53" s="299"/>
      <c r="AG53" s="299"/>
      <c r="AH53" s="299"/>
      <c r="AI53" s="299"/>
      <c r="AJ53" s="299"/>
      <c r="AK53" s="299"/>
      <c r="AL53" s="299"/>
      <c r="AM53" s="299"/>
      <c r="AN53" s="300"/>
      <c r="AO53" s="170"/>
      <c r="AP53" s="170"/>
      <c r="AQ53" s="170"/>
      <c r="AR53" s="170"/>
    </row>
    <row r="54" ht="14.25" customHeight="1">
      <c r="A54" s="64"/>
      <c r="B54" s="302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  <c r="N54" s="303"/>
      <c r="O54" s="303"/>
      <c r="P54" s="303"/>
      <c r="Q54" s="303"/>
      <c r="R54" s="303"/>
      <c r="S54" s="303"/>
      <c r="T54" s="303"/>
      <c r="U54" s="303"/>
      <c r="V54" s="303"/>
      <c r="W54" s="303"/>
      <c r="X54" s="303"/>
      <c r="Y54" s="303"/>
      <c r="Z54" s="303"/>
      <c r="AA54" s="303"/>
      <c r="AB54" s="303"/>
      <c r="AC54" s="303"/>
      <c r="AD54" s="303"/>
      <c r="AE54" s="303"/>
      <c r="AF54" s="303"/>
      <c r="AG54" s="303"/>
      <c r="AH54" s="303"/>
      <c r="AI54" s="303"/>
      <c r="AJ54" s="303"/>
      <c r="AK54" s="303"/>
      <c r="AL54" s="303"/>
      <c r="AM54" s="303"/>
      <c r="AN54" s="304"/>
      <c r="AO54" s="170"/>
      <c r="AP54" s="170"/>
      <c r="AQ54" s="170"/>
      <c r="AR54" s="170"/>
    </row>
    <row r="55" ht="14.25" customHeight="1">
      <c r="A55" s="64"/>
      <c r="B55" s="135" t="s">
        <v>1</v>
      </c>
      <c r="C55" s="132"/>
      <c r="D55" s="443" t="s">
        <v>18</v>
      </c>
      <c r="E55" s="135" t="s">
        <v>19</v>
      </c>
      <c r="F55" s="135" t="s">
        <v>3</v>
      </c>
      <c r="G55" s="135" t="s">
        <v>4</v>
      </c>
      <c r="H55" s="141" t="s">
        <v>5</v>
      </c>
      <c r="I55" s="160" t="s">
        <v>6</v>
      </c>
      <c r="J55" s="135" t="s">
        <v>7</v>
      </c>
      <c r="K55" s="135" t="s">
        <v>2</v>
      </c>
      <c r="L55" s="135" t="s">
        <v>2</v>
      </c>
      <c r="M55" s="135" t="s">
        <v>3</v>
      </c>
      <c r="N55" s="135" t="s">
        <v>4</v>
      </c>
      <c r="O55" s="141" t="s">
        <v>5</v>
      </c>
      <c r="P55" s="160" t="s">
        <v>6</v>
      </c>
      <c r="Q55" s="135" t="s">
        <v>7</v>
      </c>
      <c r="R55" s="135" t="s">
        <v>2</v>
      </c>
      <c r="S55" s="135" t="s">
        <v>2</v>
      </c>
      <c r="T55" s="135" t="s">
        <v>3</v>
      </c>
      <c r="U55" s="135" t="s">
        <v>4</v>
      </c>
      <c r="V55" s="141" t="s">
        <v>5</v>
      </c>
      <c r="W55" s="160" t="s">
        <v>6</v>
      </c>
      <c r="X55" s="135" t="s">
        <v>7</v>
      </c>
      <c r="Y55" s="135" t="s">
        <v>2</v>
      </c>
      <c r="Z55" s="135" t="s">
        <v>2</v>
      </c>
      <c r="AA55" s="135" t="s">
        <v>3</v>
      </c>
      <c r="AB55" s="135" t="s">
        <v>4</v>
      </c>
      <c r="AC55" s="141" t="s">
        <v>5</v>
      </c>
      <c r="AD55" s="160" t="s">
        <v>6</v>
      </c>
      <c r="AE55" s="135" t="s">
        <v>7</v>
      </c>
      <c r="AF55" s="135" t="s">
        <v>2</v>
      </c>
      <c r="AG55" s="135" t="s">
        <v>2</v>
      </c>
      <c r="AH55" s="135" t="s">
        <v>3</v>
      </c>
      <c r="AI55" s="135" t="s">
        <v>4</v>
      </c>
      <c r="AJ55" s="218" t="s">
        <v>8</v>
      </c>
      <c r="AK55" s="130" t="s">
        <v>9</v>
      </c>
      <c r="AL55" s="444" t="s">
        <v>10</v>
      </c>
      <c r="AM55" s="444"/>
      <c r="AN55" s="444" t="s">
        <v>12</v>
      </c>
      <c r="AO55" s="444" t="s">
        <v>333</v>
      </c>
      <c r="AP55" s="444" t="s">
        <v>112</v>
      </c>
      <c r="AQ55" s="444" t="s">
        <v>113</v>
      </c>
      <c r="AR55" s="444"/>
    </row>
    <row r="56" ht="14.25" customHeight="1">
      <c r="A56" s="64"/>
      <c r="B56" s="151"/>
      <c r="C56" s="151"/>
      <c r="D56" s="151"/>
      <c r="E56" s="151"/>
      <c r="F56" s="135">
        <v>1.0</v>
      </c>
      <c r="G56" s="135">
        <f t="shared" ref="G56:AI56" si="12">F56+1</f>
        <v>2</v>
      </c>
      <c r="H56" s="141">
        <f t="shared" si="12"/>
        <v>3</v>
      </c>
      <c r="I56" s="160">
        <f t="shared" si="12"/>
        <v>4</v>
      </c>
      <c r="J56" s="135">
        <f t="shared" si="12"/>
        <v>5</v>
      </c>
      <c r="K56" s="135">
        <f t="shared" si="12"/>
        <v>6</v>
      </c>
      <c r="L56" s="135">
        <f t="shared" si="12"/>
        <v>7</v>
      </c>
      <c r="M56" s="135">
        <f t="shared" si="12"/>
        <v>8</v>
      </c>
      <c r="N56" s="135">
        <f t="shared" si="12"/>
        <v>9</v>
      </c>
      <c r="O56" s="141">
        <f t="shared" si="12"/>
        <v>10</v>
      </c>
      <c r="P56" s="160">
        <f t="shared" si="12"/>
        <v>11</v>
      </c>
      <c r="Q56" s="135">
        <f t="shared" si="12"/>
        <v>12</v>
      </c>
      <c r="R56" s="135">
        <f t="shared" si="12"/>
        <v>13</v>
      </c>
      <c r="S56" s="135">
        <f t="shared" si="12"/>
        <v>14</v>
      </c>
      <c r="T56" s="135">
        <f t="shared" si="12"/>
        <v>15</v>
      </c>
      <c r="U56" s="135">
        <f t="shared" si="12"/>
        <v>16</v>
      </c>
      <c r="V56" s="141">
        <f t="shared" si="12"/>
        <v>17</v>
      </c>
      <c r="W56" s="160">
        <f t="shared" si="12"/>
        <v>18</v>
      </c>
      <c r="X56" s="135">
        <f t="shared" si="12"/>
        <v>19</v>
      </c>
      <c r="Y56" s="135">
        <f t="shared" si="12"/>
        <v>20</v>
      </c>
      <c r="Z56" s="135">
        <f t="shared" si="12"/>
        <v>21</v>
      </c>
      <c r="AA56" s="135">
        <f t="shared" si="12"/>
        <v>22</v>
      </c>
      <c r="AB56" s="135">
        <f t="shared" si="12"/>
        <v>23</v>
      </c>
      <c r="AC56" s="141">
        <f t="shared" si="12"/>
        <v>24</v>
      </c>
      <c r="AD56" s="160">
        <f t="shared" si="12"/>
        <v>25</v>
      </c>
      <c r="AE56" s="135">
        <f t="shared" si="12"/>
        <v>26</v>
      </c>
      <c r="AF56" s="135">
        <f t="shared" si="12"/>
        <v>27</v>
      </c>
      <c r="AG56" s="135">
        <f t="shared" si="12"/>
        <v>28</v>
      </c>
      <c r="AH56" s="135">
        <f t="shared" si="12"/>
        <v>29</v>
      </c>
      <c r="AI56" s="135">
        <f t="shared" si="12"/>
        <v>30</v>
      </c>
      <c r="AJ56" s="447"/>
      <c r="AK56" s="447"/>
      <c r="AL56" s="447"/>
      <c r="AM56" s="447"/>
      <c r="AN56" s="447"/>
      <c r="AO56" s="447"/>
      <c r="AP56" s="447"/>
      <c r="AQ56" s="447"/>
      <c r="AR56" s="447"/>
    </row>
    <row r="57" ht="14.25" customHeight="1">
      <c r="A57" s="64"/>
      <c r="B57" s="132"/>
      <c r="C57" s="132"/>
      <c r="D57" s="449"/>
      <c r="E57" s="502" t="s">
        <v>580</v>
      </c>
      <c r="F57" s="503"/>
      <c r="G57" s="504">
        <v>1.0</v>
      </c>
      <c r="H57" s="472"/>
      <c r="I57" s="478"/>
      <c r="J57" s="504">
        <v>1.0</v>
      </c>
      <c r="K57" s="504">
        <v>1.0</v>
      </c>
      <c r="L57" s="504">
        <v>1.0</v>
      </c>
      <c r="M57" s="504">
        <v>1.0</v>
      </c>
      <c r="N57" s="504">
        <v>1.0</v>
      </c>
      <c r="O57" s="472"/>
      <c r="P57" s="478"/>
      <c r="Q57" s="504">
        <v>1.0</v>
      </c>
      <c r="R57" s="504">
        <v>1.0</v>
      </c>
      <c r="S57" s="504">
        <v>1.0</v>
      </c>
      <c r="T57" s="504">
        <v>1.0</v>
      </c>
      <c r="U57" s="504">
        <v>1.0</v>
      </c>
      <c r="V57" s="472"/>
      <c r="W57" s="478"/>
      <c r="X57" s="504">
        <v>1.0</v>
      </c>
      <c r="Y57" s="132"/>
      <c r="Z57" s="404"/>
      <c r="AA57" s="404"/>
      <c r="AB57" s="404"/>
      <c r="AC57" s="505"/>
      <c r="AD57" s="506"/>
      <c r="AE57" s="30"/>
      <c r="AF57" s="132"/>
      <c r="AG57" s="404"/>
      <c r="AH57" s="404"/>
      <c r="AI57" s="426"/>
      <c r="AJ57" s="46">
        <f t="shared" ref="AJ57:AJ74" si="13">SUM(F57:G57,J57:N57,Q57:U57,X57:AB57,AE57:AI57)</f>
        <v>12</v>
      </c>
      <c r="AK57" s="479">
        <v>60000.0</v>
      </c>
      <c r="AL57" s="480">
        <f t="shared" ref="AL57:AL75" si="14">AN57-AM57</f>
        <v>420000</v>
      </c>
      <c r="AM57" s="507">
        <v>300000.0</v>
      </c>
      <c r="AN57" s="482">
        <f t="shared" ref="AN57:AN75" si="15">AJ57*AK57</f>
        <v>720000</v>
      </c>
      <c r="AO57" s="145"/>
      <c r="AP57" s="145"/>
      <c r="AQ57" s="145"/>
      <c r="AR57" s="508"/>
    </row>
    <row r="58" ht="14.25" customHeight="1">
      <c r="A58" s="64"/>
      <c r="B58" s="132"/>
      <c r="C58" s="132"/>
      <c r="D58" s="459"/>
      <c r="E58" s="509" t="s">
        <v>632</v>
      </c>
      <c r="F58" s="503"/>
      <c r="G58" s="510"/>
      <c r="H58" s="472"/>
      <c r="I58" s="478"/>
      <c r="J58" s="510"/>
      <c r="K58" s="510"/>
      <c r="L58" s="510"/>
      <c r="M58" s="510"/>
      <c r="N58" s="510"/>
      <c r="O58" s="472"/>
      <c r="P58" s="478"/>
      <c r="Q58" s="510"/>
      <c r="R58" s="510"/>
      <c r="S58" s="510"/>
      <c r="T58" s="510"/>
      <c r="U58" s="510"/>
      <c r="V58" s="472"/>
      <c r="W58" s="478"/>
      <c r="X58" s="510"/>
      <c r="Y58" s="132"/>
      <c r="Z58" s="404"/>
      <c r="AA58" s="404"/>
      <c r="AB58" s="404"/>
      <c r="AC58" s="472"/>
      <c r="AD58" s="478"/>
      <c r="AE58" s="30"/>
      <c r="AF58" s="132"/>
      <c r="AG58" s="404"/>
      <c r="AH58" s="404"/>
      <c r="AI58" s="426"/>
      <c r="AJ58" s="46">
        <f t="shared" si="13"/>
        <v>0</v>
      </c>
      <c r="AK58" s="484">
        <v>60000.0</v>
      </c>
      <c r="AL58" s="485">
        <f t="shared" si="14"/>
        <v>-200000</v>
      </c>
      <c r="AM58" s="507">
        <v>200000.0</v>
      </c>
      <c r="AN58" s="487">
        <f t="shared" si="15"/>
        <v>0</v>
      </c>
      <c r="AO58" s="145"/>
      <c r="AP58" s="145"/>
      <c r="AQ58" s="145"/>
      <c r="AR58" s="508"/>
    </row>
    <row r="59" ht="14.25" customHeight="1">
      <c r="A59" s="64"/>
      <c r="B59" s="132"/>
      <c r="C59" s="132"/>
      <c r="D59" s="459"/>
      <c r="E59" s="511" t="s">
        <v>595</v>
      </c>
      <c r="F59" s="503"/>
      <c r="G59" s="504">
        <v>1.0</v>
      </c>
      <c r="H59" s="472"/>
      <c r="I59" s="478"/>
      <c r="J59" s="504">
        <v>1.0</v>
      </c>
      <c r="K59" s="504">
        <v>1.0</v>
      </c>
      <c r="L59" s="504">
        <v>1.0</v>
      </c>
      <c r="M59" s="504">
        <v>1.0</v>
      </c>
      <c r="N59" s="504">
        <v>1.0</v>
      </c>
      <c r="O59" s="472"/>
      <c r="P59" s="478"/>
      <c r="Q59" s="504">
        <v>1.0</v>
      </c>
      <c r="R59" s="504">
        <v>1.0</v>
      </c>
      <c r="S59" s="504">
        <v>1.0</v>
      </c>
      <c r="T59" s="504">
        <v>1.0</v>
      </c>
      <c r="U59" s="504">
        <v>1.0</v>
      </c>
      <c r="V59" s="472"/>
      <c r="W59" s="478"/>
      <c r="X59" s="504">
        <v>1.0</v>
      </c>
      <c r="Y59" s="132"/>
      <c r="Z59" s="404"/>
      <c r="AA59" s="404"/>
      <c r="AB59" s="404"/>
      <c r="AC59" s="472"/>
      <c r="AD59" s="478"/>
      <c r="AE59" s="30"/>
      <c r="AF59" s="132"/>
      <c r="AG59" s="404"/>
      <c r="AH59" s="404"/>
      <c r="AI59" s="426"/>
      <c r="AJ59" s="46">
        <f t="shared" si="13"/>
        <v>12</v>
      </c>
      <c r="AK59" s="484">
        <v>60000.0</v>
      </c>
      <c r="AL59" s="485">
        <f t="shared" si="14"/>
        <v>420000</v>
      </c>
      <c r="AM59" s="507">
        <v>300000.0</v>
      </c>
      <c r="AN59" s="487">
        <f t="shared" si="15"/>
        <v>720000</v>
      </c>
      <c r="AO59" s="145"/>
      <c r="AP59" s="145"/>
      <c r="AQ59" s="145"/>
      <c r="AR59" s="508"/>
    </row>
    <row r="60" ht="14.25" customHeight="1">
      <c r="A60" s="64"/>
      <c r="B60" s="132"/>
      <c r="C60" s="132"/>
      <c r="D60" s="459"/>
      <c r="E60" s="509" t="s">
        <v>633</v>
      </c>
      <c r="F60" s="503"/>
      <c r="G60" s="512"/>
      <c r="H60" s="472"/>
      <c r="I60" s="478"/>
      <c r="J60" s="512"/>
      <c r="K60" s="512"/>
      <c r="L60" s="512"/>
      <c r="M60" s="512"/>
      <c r="N60" s="512"/>
      <c r="O60" s="472"/>
      <c r="P60" s="478"/>
      <c r="Q60" s="504">
        <v>1.0</v>
      </c>
      <c r="R60" s="504">
        <v>1.0</v>
      </c>
      <c r="S60" s="504">
        <v>1.0</v>
      </c>
      <c r="T60" s="504">
        <v>1.0</v>
      </c>
      <c r="U60" s="504">
        <v>1.0</v>
      </c>
      <c r="V60" s="472"/>
      <c r="W60" s="478"/>
      <c r="X60" s="504">
        <v>1.0</v>
      </c>
      <c r="Y60" s="132"/>
      <c r="Z60" s="404"/>
      <c r="AA60" s="404"/>
      <c r="AB60" s="404"/>
      <c r="AC60" s="472"/>
      <c r="AD60" s="423"/>
      <c r="AE60" s="30"/>
      <c r="AF60" s="132"/>
      <c r="AG60" s="404"/>
      <c r="AH60" s="404"/>
      <c r="AI60" s="426"/>
      <c r="AJ60" s="46">
        <f t="shared" si="13"/>
        <v>6</v>
      </c>
      <c r="AK60" s="484">
        <v>60000.0</v>
      </c>
      <c r="AL60" s="485">
        <f t="shared" si="14"/>
        <v>160000</v>
      </c>
      <c r="AM60" s="507">
        <v>200000.0</v>
      </c>
      <c r="AN60" s="487">
        <f t="shared" si="15"/>
        <v>360000</v>
      </c>
      <c r="AO60" s="145"/>
      <c r="AP60" s="145"/>
      <c r="AQ60" s="145"/>
      <c r="AR60" s="508"/>
    </row>
    <row r="61" ht="14.25" customHeight="1">
      <c r="A61" s="64"/>
      <c r="B61" s="132"/>
      <c r="C61" s="132"/>
      <c r="D61" s="459"/>
      <c r="E61" s="511" t="s">
        <v>145</v>
      </c>
      <c r="F61" s="503"/>
      <c r="G61" s="504">
        <v>1.0</v>
      </c>
      <c r="H61" s="472"/>
      <c r="I61" s="478"/>
      <c r="J61" s="504">
        <v>1.0</v>
      </c>
      <c r="K61" s="504">
        <v>1.0</v>
      </c>
      <c r="L61" s="504">
        <v>1.0</v>
      </c>
      <c r="M61" s="504">
        <v>1.0</v>
      </c>
      <c r="N61" s="504">
        <v>1.0</v>
      </c>
      <c r="O61" s="472"/>
      <c r="P61" s="478"/>
      <c r="Q61" s="504">
        <v>1.0</v>
      </c>
      <c r="R61" s="504">
        <v>1.0</v>
      </c>
      <c r="S61" s="504">
        <v>1.0</v>
      </c>
      <c r="T61" s="504">
        <v>1.0</v>
      </c>
      <c r="U61" s="504">
        <v>1.0</v>
      </c>
      <c r="V61" s="472"/>
      <c r="W61" s="478"/>
      <c r="X61" s="504">
        <v>1.0</v>
      </c>
      <c r="Y61" s="132"/>
      <c r="Z61" s="404"/>
      <c r="AA61" s="404"/>
      <c r="AB61" s="404"/>
      <c r="AC61" s="472"/>
      <c r="AD61" s="423"/>
      <c r="AE61" s="30"/>
      <c r="AF61" s="132"/>
      <c r="AG61" s="404"/>
      <c r="AH61" s="404"/>
      <c r="AI61" s="426"/>
      <c r="AJ61" s="46">
        <f t="shared" si="13"/>
        <v>12</v>
      </c>
      <c r="AK61" s="484">
        <v>60000.0</v>
      </c>
      <c r="AL61" s="485">
        <f t="shared" si="14"/>
        <v>320000</v>
      </c>
      <c r="AM61" s="507">
        <v>400000.0</v>
      </c>
      <c r="AN61" s="487">
        <f t="shared" si="15"/>
        <v>720000</v>
      </c>
      <c r="AO61" s="145"/>
      <c r="AP61" s="145"/>
      <c r="AQ61" s="145"/>
      <c r="AR61" s="508"/>
    </row>
    <row r="62" ht="14.25" customHeight="1">
      <c r="A62" s="64"/>
      <c r="B62" s="132"/>
      <c r="C62" s="132"/>
      <c r="D62" s="459"/>
      <c r="E62" s="511" t="s">
        <v>575</v>
      </c>
      <c r="F62" s="503"/>
      <c r="G62" s="504">
        <v>1.0</v>
      </c>
      <c r="H62" s="472"/>
      <c r="I62" s="478"/>
      <c r="J62" s="504">
        <v>1.0</v>
      </c>
      <c r="K62" s="504">
        <v>1.0</v>
      </c>
      <c r="L62" s="504">
        <v>1.0</v>
      </c>
      <c r="M62" s="504">
        <v>1.0</v>
      </c>
      <c r="N62" s="504">
        <v>1.0</v>
      </c>
      <c r="O62" s="472"/>
      <c r="P62" s="478"/>
      <c r="Q62" s="504">
        <v>1.0</v>
      </c>
      <c r="R62" s="504">
        <v>1.0</v>
      </c>
      <c r="S62" s="504">
        <v>1.0</v>
      </c>
      <c r="T62" s="504">
        <v>1.0</v>
      </c>
      <c r="U62" s="504">
        <v>1.0</v>
      </c>
      <c r="V62" s="472"/>
      <c r="W62" s="478"/>
      <c r="X62" s="504">
        <v>1.0</v>
      </c>
      <c r="Y62" s="132"/>
      <c r="Z62" s="404"/>
      <c r="AA62" s="404"/>
      <c r="AB62" s="404"/>
      <c r="AC62" s="472"/>
      <c r="AD62" s="423"/>
      <c r="AE62" s="30"/>
      <c r="AF62" s="132"/>
      <c r="AG62" s="404"/>
      <c r="AH62" s="404"/>
      <c r="AI62" s="426"/>
      <c r="AJ62" s="46">
        <f t="shared" si="13"/>
        <v>12</v>
      </c>
      <c r="AK62" s="484">
        <v>60000.0</v>
      </c>
      <c r="AL62" s="485">
        <f t="shared" si="14"/>
        <v>320000</v>
      </c>
      <c r="AM62" s="507">
        <v>400000.0</v>
      </c>
      <c r="AN62" s="487">
        <f t="shared" si="15"/>
        <v>720000</v>
      </c>
      <c r="AO62" s="145"/>
      <c r="AP62" s="145"/>
      <c r="AQ62" s="145"/>
      <c r="AR62" s="508"/>
    </row>
    <row r="63" ht="14.25" customHeight="1">
      <c r="A63" s="64"/>
      <c r="B63" s="132"/>
      <c r="C63" s="132"/>
      <c r="D63" s="459"/>
      <c r="E63" s="511" t="s">
        <v>571</v>
      </c>
      <c r="F63" s="503"/>
      <c r="G63" s="504">
        <v>1.0</v>
      </c>
      <c r="H63" s="472"/>
      <c r="I63" s="478"/>
      <c r="J63" s="504">
        <v>1.0</v>
      </c>
      <c r="K63" s="504">
        <v>1.0</v>
      </c>
      <c r="L63" s="504">
        <v>1.0</v>
      </c>
      <c r="M63" s="504">
        <v>1.0</v>
      </c>
      <c r="N63" s="504">
        <v>1.0</v>
      </c>
      <c r="O63" s="472"/>
      <c r="P63" s="478"/>
      <c r="Q63" s="504">
        <v>1.0</v>
      </c>
      <c r="R63" s="504">
        <v>1.0</v>
      </c>
      <c r="S63" s="504">
        <v>1.0</v>
      </c>
      <c r="T63" s="504">
        <v>1.0</v>
      </c>
      <c r="U63" s="504">
        <v>1.0</v>
      </c>
      <c r="V63" s="472"/>
      <c r="W63" s="478"/>
      <c r="X63" s="504">
        <v>1.0</v>
      </c>
      <c r="Y63" s="132"/>
      <c r="Z63" s="513"/>
      <c r="AA63" s="513"/>
      <c r="AB63" s="513"/>
      <c r="AC63" s="472"/>
      <c r="AD63" s="478"/>
      <c r="AE63" s="30"/>
      <c r="AF63" s="132"/>
      <c r="AG63" s="404"/>
      <c r="AH63" s="404"/>
      <c r="AI63" s="426"/>
      <c r="AJ63" s="46">
        <f t="shared" si="13"/>
        <v>12</v>
      </c>
      <c r="AK63" s="484">
        <v>60000.0</v>
      </c>
      <c r="AL63" s="485">
        <f t="shared" si="14"/>
        <v>320000</v>
      </c>
      <c r="AM63" s="507">
        <v>400000.0</v>
      </c>
      <c r="AN63" s="487">
        <f t="shared" si="15"/>
        <v>720000</v>
      </c>
      <c r="AO63" s="145"/>
      <c r="AP63" s="145"/>
      <c r="AQ63" s="145"/>
      <c r="AR63" s="508"/>
    </row>
    <row r="64" ht="14.25" customHeight="1">
      <c r="A64" s="64"/>
      <c r="B64" s="132"/>
      <c r="C64" s="132"/>
      <c r="D64" s="459"/>
      <c r="E64" s="509" t="s">
        <v>634</v>
      </c>
      <c r="F64" s="503"/>
      <c r="G64" s="510"/>
      <c r="H64" s="472"/>
      <c r="I64" s="478"/>
      <c r="J64" s="504">
        <v>1.0</v>
      </c>
      <c r="K64" s="504">
        <v>1.0</v>
      </c>
      <c r="L64" s="504">
        <v>1.0</v>
      </c>
      <c r="M64" s="504">
        <v>1.0</v>
      </c>
      <c r="N64" s="504">
        <v>1.0</v>
      </c>
      <c r="O64" s="472"/>
      <c r="P64" s="478"/>
      <c r="Q64" s="504">
        <v>1.0</v>
      </c>
      <c r="R64" s="504">
        <v>1.0</v>
      </c>
      <c r="S64" s="504">
        <v>1.0</v>
      </c>
      <c r="T64" s="504">
        <v>1.0</v>
      </c>
      <c r="U64" s="504">
        <v>1.0</v>
      </c>
      <c r="V64" s="472"/>
      <c r="W64" s="478"/>
      <c r="X64" s="504">
        <v>1.0</v>
      </c>
      <c r="Y64" s="132"/>
      <c r="Z64" s="426"/>
      <c r="AA64" s="426"/>
      <c r="AB64" s="426"/>
      <c r="AC64" s="472"/>
      <c r="AD64" s="478"/>
      <c r="AE64" s="30"/>
      <c r="AF64" s="132"/>
      <c r="AG64" s="426"/>
      <c r="AH64" s="426"/>
      <c r="AI64" s="426"/>
      <c r="AJ64" s="46">
        <f t="shared" si="13"/>
        <v>11</v>
      </c>
      <c r="AK64" s="484">
        <v>60000.0</v>
      </c>
      <c r="AL64" s="485">
        <f t="shared" si="14"/>
        <v>360000</v>
      </c>
      <c r="AM64" s="507">
        <v>300000.0</v>
      </c>
      <c r="AN64" s="487">
        <f t="shared" si="15"/>
        <v>660000</v>
      </c>
      <c r="AO64" s="145"/>
      <c r="AP64" s="145"/>
      <c r="AQ64" s="145"/>
      <c r="AR64" s="508"/>
    </row>
    <row r="65" ht="14.25" customHeight="1">
      <c r="A65" s="64"/>
      <c r="B65" s="132"/>
      <c r="C65" s="132"/>
      <c r="D65" s="459"/>
      <c r="E65" s="511" t="s">
        <v>635</v>
      </c>
      <c r="F65" s="503"/>
      <c r="G65" s="504">
        <v>1.0</v>
      </c>
      <c r="H65" s="472"/>
      <c r="I65" s="478"/>
      <c r="J65" s="504">
        <v>1.0</v>
      </c>
      <c r="K65" s="504">
        <v>1.0</v>
      </c>
      <c r="L65" s="504">
        <v>1.0</v>
      </c>
      <c r="M65" s="504">
        <v>1.0</v>
      </c>
      <c r="N65" s="504">
        <v>1.0</v>
      </c>
      <c r="O65" s="472"/>
      <c r="P65" s="478"/>
      <c r="Q65" s="504">
        <v>1.0</v>
      </c>
      <c r="R65" s="504">
        <v>1.0</v>
      </c>
      <c r="S65" s="504">
        <v>1.0</v>
      </c>
      <c r="T65" s="504">
        <v>1.0</v>
      </c>
      <c r="U65" s="504">
        <v>1.0</v>
      </c>
      <c r="V65" s="472"/>
      <c r="W65" s="478"/>
      <c r="X65" s="504">
        <v>1.0</v>
      </c>
      <c r="Y65" s="132"/>
      <c r="Z65" s="426"/>
      <c r="AA65" s="426"/>
      <c r="AB65" s="426"/>
      <c r="AC65" s="472"/>
      <c r="AD65" s="478"/>
      <c r="AE65" s="30"/>
      <c r="AF65" s="132"/>
      <c r="AG65" s="426"/>
      <c r="AH65" s="426"/>
      <c r="AI65" s="426"/>
      <c r="AJ65" s="46">
        <f t="shared" si="13"/>
        <v>12</v>
      </c>
      <c r="AK65" s="484">
        <v>75000.0</v>
      </c>
      <c r="AL65" s="500">
        <f t="shared" si="14"/>
        <v>500000</v>
      </c>
      <c r="AM65" s="507">
        <v>400000.0</v>
      </c>
      <c r="AN65" s="487">
        <f t="shared" si="15"/>
        <v>900000</v>
      </c>
      <c r="AO65" s="145"/>
      <c r="AP65" s="145"/>
      <c r="AQ65" s="145"/>
      <c r="AR65" s="508"/>
    </row>
    <row r="66" ht="14.25" customHeight="1">
      <c r="A66" s="64"/>
      <c r="B66" s="132"/>
      <c r="C66" s="132"/>
      <c r="D66" s="459"/>
      <c r="E66" s="511" t="s">
        <v>607</v>
      </c>
      <c r="F66" s="503"/>
      <c r="G66" s="504">
        <v>1.0</v>
      </c>
      <c r="H66" s="472"/>
      <c r="I66" s="478"/>
      <c r="J66" s="504">
        <v>1.0</v>
      </c>
      <c r="K66" s="514" t="s">
        <v>636</v>
      </c>
      <c r="L66" s="515"/>
      <c r="M66" s="515"/>
      <c r="N66" s="515"/>
      <c r="O66" s="472"/>
      <c r="P66" s="478"/>
      <c r="Q66" s="515"/>
      <c r="R66" s="515"/>
      <c r="S66" s="515"/>
      <c r="T66" s="515"/>
      <c r="U66" s="515"/>
      <c r="V66" s="472"/>
      <c r="W66" s="478"/>
      <c r="X66" s="515"/>
      <c r="Y66" s="132"/>
      <c r="Z66" s="426"/>
      <c r="AA66" s="426"/>
      <c r="AB66" s="426"/>
      <c r="AC66" s="472"/>
      <c r="AD66" s="478"/>
      <c r="AE66" s="30"/>
      <c r="AF66" s="132"/>
      <c r="AG66" s="426"/>
      <c r="AH66" s="426"/>
      <c r="AI66" s="426"/>
      <c r="AJ66" s="46">
        <f t="shared" si="13"/>
        <v>2</v>
      </c>
      <c r="AK66" s="484">
        <v>30000.0</v>
      </c>
      <c r="AL66" s="485">
        <f t="shared" si="14"/>
        <v>60000</v>
      </c>
      <c r="AM66" s="516"/>
      <c r="AN66" s="487">
        <f t="shared" si="15"/>
        <v>60000</v>
      </c>
      <c r="AO66" s="145"/>
      <c r="AP66" s="145"/>
      <c r="AQ66" s="145"/>
      <c r="AR66" s="508"/>
    </row>
    <row r="67" ht="14.25" customHeight="1">
      <c r="A67" s="64"/>
      <c r="B67" s="132"/>
      <c r="C67" s="132"/>
      <c r="D67" s="459"/>
      <c r="E67" s="511" t="s">
        <v>592</v>
      </c>
      <c r="F67" s="503"/>
      <c r="G67" s="504">
        <v>1.0</v>
      </c>
      <c r="H67" s="472"/>
      <c r="I67" s="478"/>
      <c r="J67" s="504">
        <v>1.0</v>
      </c>
      <c r="K67" s="504">
        <v>1.0</v>
      </c>
      <c r="L67" s="504">
        <v>1.0</v>
      </c>
      <c r="M67" s="504">
        <v>1.0</v>
      </c>
      <c r="N67" s="504">
        <v>1.0</v>
      </c>
      <c r="O67" s="472"/>
      <c r="P67" s="478"/>
      <c r="Q67" s="504">
        <v>1.0</v>
      </c>
      <c r="R67" s="504">
        <v>1.0</v>
      </c>
      <c r="S67" s="504">
        <v>1.0</v>
      </c>
      <c r="T67" s="504">
        <v>1.0</v>
      </c>
      <c r="U67" s="504">
        <v>1.0</v>
      </c>
      <c r="V67" s="472"/>
      <c r="W67" s="478"/>
      <c r="X67" s="504">
        <v>1.0</v>
      </c>
      <c r="Y67" s="132"/>
      <c r="Z67" s="426"/>
      <c r="AA67" s="426"/>
      <c r="AB67" s="426"/>
      <c r="AC67" s="472"/>
      <c r="AD67" s="478"/>
      <c r="AE67" s="30"/>
      <c r="AF67" s="132"/>
      <c r="AG67" s="426"/>
      <c r="AH67" s="426"/>
      <c r="AI67" s="426"/>
      <c r="AJ67" s="46">
        <f t="shared" si="13"/>
        <v>12</v>
      </c>
      <c r="AK67" s="484">
        <v>60000.0</v>
      </c>
      <c r="AL67" s="485">
        <f t="shared" si="14"/>
        <v>520000</v>
      </c>
      <c r="AM67" s="507">
        <v>200000.0</v>
      </c>
      <c r="AN67" s="487">
        <f t="shared" si="15"/>
        <v>720000</v>
      </c>
      <c r="AO67" s="145"/>
      <c r="AP67" s="145"/>
      <c r="AQ67" s="145"/>
      <c r="AR67" s="508"/>
    </row>
    <row r="68" ht="14.25" customHeight="1">
      <c r="A68" s="64"/>
      <c r="B68" s="132"/>
      <c r="C68" s="132"/>
      <c r="D68" s="459"/>
      <c r="E68" s="511" t="s">
        <v>584</v>
      </c>
      <c r="F68" s="503"/>
      <c r="G68" s="504">
        <v>1.0</v>
      </c>
      <c r="H68" s="472"/>
      <c r="I68" s="478"/>
      <c r="J68" s="504">
        <v>1.0</v>
      </c>
      <c r="K68" s="504">
        <v>1.0</v>
      </c>
      <c r="L68" s="504">
        <v>1.0</v>
      </c>
      <c r="M68" s="504">
        <v>1.0</v>
      </c>
      <c r="N68" s="504">
        <v>1.0</v>
      </c>
      <c r="O68" s="472"/>
      <c r="P68" s="478"/>
      <c r="Q68" s="504">
        <v>1.0</v>
      </c>
      <c r="R68" s="504">
        <v>1.0</v>
      </c>
      <c r="S68" s="504">
        <v>1.0</v>
      </c>
      <c r="T68" s="504">
        <v>1.0</v>
      </c>
      <c r="U68" s="504">
        <v>1.0</v>
      </c>
      <c r="V68" s="472"/>
      <c r="W68" s="478"/>
      <c r="X68" s="504">
        <v>1.0</v>
      </c>
      <c r="Y68" s="132"/>
      <c r="Z68" s="426"/>
      <c r="AA68" s="426"/>
      <c r="AB68" s="426"/>
      <c r="AC68" s="472"/>
      <c r="AD68" s="478"/>
      <c r="AE68" s="30"/>
      <c r="AF68" s="132"/>
      <c r="AG68" s="426"/>
      <c r="AH68" s="426"/>
      <c r="AI68" s="426"/>
      <c r="AJ68" s="46">
        <f t="shared" si="13"/>
        <v>12</v>
      </c>
      <c r="AK68" s="484">
        <v>60000.0</v>
      </c>
      <c r="AL68" s="485">
        <f t="shared" si="14"/>
        <v>420000</v>
      </c>
      <c r="AM68" s="507">
        <v>300000.0</v>
      </c>
      <c r="AN68" s="487">
        <f t="shared" si="15"/>
        <v>720000</v>
      </c>
      <c r="AO68" s="145"/>
      <c r="AP68" s="145"/>
      <c r="AQ68" s="145"/>
      <c r="AR68" s="508"/>
    </row>
    <row r="69" ht="14.25" customHeight="1">
      <c r="A69" s="64"/>
      <c r="B69" s="132"/>
      <c r="C69" s="132"/>
      <c r="D69" s="459"/>
      <c r="E69" s="202" t="s">
        <v>588</v>
      </c>
      <c r="F69" s="503"/>
      <c r="G69" s="504">
        <v>1.0</v>
      </c>
      <c r="H69" s="472"/>
      <c r="I69" s="478"/>
      <c r="J69" s="504">
        <v>1.0</v>
      </c>
      <c r="K69" s="504">
        <v>1.0</v>
      </c>
      <c r="L69" s="504">
        <v>1.0</v>
      </c>
      <c r="M69" s="504">
        <v>1.0</v>
      </c>
      <c r="N69" s="504">
        <v>1.0</v>
      </c>
      <c r="O69" s="472"/>
      <c r="P69" s="478"/>
      <c r="Q69" s="504">
        <v>1.0</v>
      </c>
      <c r="R69" s="504">
        <v>1.0</v>
      </c>
      <c r="S69" s="504">
        <v>1.0</v>
      </c>
      <c r="T69" s="504">
        <v>1.0</v>
      </c>
      <c r="U69" s="504">
        <v>1.0</v>
      </c>
      <c r="V69" s="472"/>
      <c r="W69" s="478"/>
      <c r="X69" s="504">
        <v>1.0</v>
      </c>
      <c r="Y69" s="132"/>
      <c r="Z69" s="503"/>
      <c r="AA69" s="503"/>
      <c r="AB69" s="503"/>
      <c r="AC69" s="472"/>
      <c r="AD69" s="478"/>
      <c r="AE69" s="30"/>
      <c r="AF69" s="132"/>
      <c r="AG69" s="426"/>
      <c r="AH69" s="426"/>
      <c r="AI69" s="426"/>
      <c r="AJ69" s="46">
        <f t="shared" si="13"/>
        <v>12</v>
      </c>
      <c r="AK69" s="484">
        <v>60000.0</v>
      </c>
      <c r="AL69" s="485">
        <f t="shared" si="14"/>
        <v>320000</v>
      </c>
      <c r="AM69" s="507">
        <v>400000.0</v>
      </c>
      <c r="AN69" s="487">
        <f t="shared" si="15"/>
        <v>720000</v>
      </c>
      <c r="AO69" s="145"/>
      <c r="AP69" s="145"/>
      <c r="AQ69" s="145"/>
      <c r="AR69" s="508"/>
    </row>
    <row r="70" ht="14.25" customHeight="1">
      <c r="A70" s="64"/>
      <c r="B70" s="30"/>
      <c r="C70" s="30"/>
      <c r="D70" s="30"/>
      <c r="E70" s="195" t="s">
        <v>637</v>
      </c>
      <c r="F70" s="503"/>
      <c r="G70" s="504">
        <v>1.0</v>
      </c>
      <c r="H70" s="472"/>
      <c r="I70" s="478"/>
      <c r="J70" s="504">
        <v>1.0</v>
      </c>
      <c r="K70" s="504">
        <v>1.0</v>
      </c>
      <c r="L70" s="504">
        <v>1.0</v>
      </c>
      <c r="M70" s="504">
        <v>1.0</v>
      </c>
      <c r="N70" s="504">
        <v>1.0</v>
      </c>
      <c r="O70" s="472"/>
      <c r="P70" s="478"/>
      <c r="Q70" s="504">
        <v>1.0</v>
      </c>
      <c r="R70" s="504">
        <v>1.0</v>
      </c>
      <c r="S70" s="504">
        <v>1.0</v>
      </c>
      <c r="T70" s="504">
        <v>1.0</v>
      </c>
      <c r="U70" s="504">
        <v>1.0</v>
      </c>
      <c r="V70" s="472"/>
      <c r="W70" s="478"/>
      <c r="X70" s="504">
        <v>1.0</v>
      </c>
      <c r="Y70" s="517"/>
      <c r="Z70" s="135"/>
      <c r="AA70" s="135"/>
      <c r="AB70" s="135"/>
      <c r="AC70" s="44"/>
      <c r="AD70" s="45"/>
      <c r="AE70" s="30"/>
      <c r="AF70" s="132"/>
      <c r="AG70" s="30"/>
      <c r="AH70" s="30"/>
      <c r="AI70" s="426"/>
      <c r="AJ70" s="46">
        <f t="shared" si="13"/>
        <v>12</v>
      </c>
      <c r="AK70" s="484">
        <v>60000.0</v>
      </c>
      <c r="AL70" s="485">
        <f t="shared" si="14"/>
        <v>420000</v>
      </c>
      <c r="AM70" s="507">
        <v>300000.0</v>
      </c>
      <c r="AN70" s="487">
        <f t="shared" si="15"/>
        <v>720000</v>
      </c>
      <c r="AO70" s="51"/>
      <c r="AP70" s="39"/>
      <c r="AQ70" s="110"/>
      <c r="AR70" s="110"/>
    </row>
    <row r="71" ht="14.25" customHeight="1">
      <c r="A71" s="64"/>
      <c r="B71" s="30"/>
      <c r="C71" s="30"/>
      <c r="D71" s="30"/>
      <c r="E71" s="195" t="s">
        <v>258</v>
      </c>
      <c r="F71" s="503"/>
      <c r="G71" s="510"/>
      <c r="H71" s="472"/>
      <c r="I71" s="478"/>
      <c r="J71" s="504">
        <v>1.0</v>
      </c>
      <c r="K71" s="504">
        <v>1.0</v>
      </c>
      <c r="L71" s="504">
        <v>1.0</v>
      </c>
      <c r="M71" s="504">
        <v>1.0</v>
      </c>
      <c r="N71" s="504">
        <v>1.0</v>
      </c>
      <c r="O71" s="472"/>
      <c r="P71" s="478"/>
      <c r="Q71" s="504">
        <v>1.0</v>
      </c>
      <c r="R71" s="504">
        <v>1.0</v>
      </c>
      <c r="S71" s="504">
        <v>1.0</v>
      </c>
      <c r="T71" s="504">
        <v>1.0</v>
      </c>
      <c r="U71" s="504">
        <v>1.0</v>
      </c>
      <c r="V71" s="472"/>
      <c r="W71" s="478"/>
      <c r="X71" s="504">
        <v>1.0</v>
      </c>
      <c r="Y71" s="517"/>
      <c r="Z71" s="135"/>
      <c r="AA71" s="135"/>
      <c r="AB71" s="135"/>
      <c r="AC71" s="44"/>
      <c r="AD71" s="45"/>
      <c r="AE71" s="30"/>
      <c r="AF71" s="132"/>
      <c r="AG71" s="30"/>
      <c r="AH71" s="30"/>
      <c r="AI71" s="426"/>
      <c r="AJ71" s="46">
        <f t="shared" si="13"/>
        <v>11</v>
      </c>
      <c r="AK71" s="484">
        <v>60000.0</v>
      </c>
      <c r="AL71" s="485">
        <f t="shared" si="14"/>
        <v>310000</v>
      </c>
      <c r="AM71" s="507">
        <v>350000.0</v>
      </c>
      <c r="AN71" s="487">
        <f t="shared" si="15"/>
        <v>660000</v>
      </c>
      <c r="AO71" s="51"/>
      <c r="AP71" s="39"/>
      <c r="AQ71" s="39"/>
      <c r="AR71" s="39"/>
    </row>
    <row r="72" ht="14.25" customHeight="1">
      <c r="A72" s="64"/>
      <c r="B72" s="64"/>
      <c r="C72" s="64"/>
      <c r="D72" s="64"/>
      <c r="E72" s="202" t="s">
        <v>583</v>
      </c>
      <c r="F72" s="503"/>
      <c r="G72" s="504">
        <v>1.0</v>
      </c>
      <c r="H72" s="472"/>
      <c r="I72" s="478"/>
      <c r="J72" s="504">
        <v>1.0</v>
      </c>
      <c r="K72" s="504">
        <v>1.0</v>
      </c>
      <c r="L72" s="504">
        <v>1.0</v>
      </c>
      <c r="M72" s="504">
        <v>1.0</v>
      </c>
      <c r="N72" s="504">
        <v>1.0</v>
      </c>
      <c r="O72" s="472"/>
      <c r="P72" s="478"/>
      <c r="Q72" s="504">
        <v>1.0</v>
      </c>
      <c r="R72" s="504">
        <v>1.0</v>
      </c>
      <c r="S72" s="504">
        <v>1.0</v>
      </c>
      <c r="T72" s="504">
        <v>1.0</v>
      </c>
      <c r="U72" s="504">
        <v>1.0</v>
      </c>
      <c r="V72" s="472"/>
      <c r="W72" s="478"/>
      <c r="X72" s="504">
        <v>1.0</v>
      </c>
      <c r="Y72" s="132"/>
      <c r="Z72" s="503"/>
      <c r="AA72" s="503"/>
      <c r="AB72" s="503"/>
      <c r="AC72" s="472"/>
      <c r="AD72" s="478"/>
      <c r="AE72" s="30"/>
      <c r="AF72" s="132"/>
      <c r="AG72" s="426"/>
      <c r="AH72" s="426"/>
      <c r="AI72" s="426"/>
      <c r="AJ72" s="46">
        <f t="shared" si="13"/>
        <v>12</v>
      </c>
      <c r="AK72" s="484">
        <v>60000.0</v>
      </c>
      <c r="AL72" s="485">
        <f t="shared" si="14"/>
        <v>420000</v>
      </c>
      <c r="AM72" s="507">
        <v>300000.0</v>
      </c>
      <c r="AN72" s="487">
        <f t="shared" si="15"/>
        <v>720000</v>
      </c>
      <c r="AO72" s="64"/>
      <c r="AP72" s="64"/>
      <c r="AQ72" s="64"/>
      <c r="AR72" s="64"/>
    </row>
    <row r="73" ht="14.25" customHeight="1">
      <c r="A73" s="64"/>
      <c r="B73" s="64"/>
      <c r="C73" s="64"/>
      <c r="D73" s="64"/>
      <c r="E73" s="202" t="s">
        <v>600</v>
      </c>
      <c r="F73" s="503"/>
      <c r="G73" s="504">
        <v>1.0</v>
      </c>
      <c r="H73" s="472"/>
      <c r="I73" s="478"/>
      <c r="J73" s="504">
        <v>1.0</v>
      </c>
      <c r="K73" s="504">
        <v>1.0</v>
      </c>
      <c r="L73" s="504">
        <v>1.0</v>
      </c>
      <c r="M73" s="504">
        <v>1.0</v>
      </c>
      <c r="N73" s="504">
        <v>1.0</v>
      </c>
      <c r="O73" s="472"/>
      <c r="P73" s="478"/>
      <c r="Q73" s="504">
        <v>1.0</v>
      </c>
      <c r="R73" s="504">
        <v>1.0</v>
      </c>
      <c r="S73" s="504">
        <v>1.0</v>
      </c>
      <c r="T73" s="504">
        <v>1.0</v>
      </c>
      <c r="U73" s="504">
        <v>1.0</v>
      </c>
      <c r="V73" s="472"/>
      <c r="W73" s="478"/>
      <c r="X73" s="504">
        <v>1.0</v>
      </c>
      <c r="Y73" s="517"/>
      <c r="Z73" s="135"/>
      <c r="AA73" s="135"/>
      <c r="AB73" s="135"/>
      <c r="AC73" s="44"/>
      <c r="AD73" s="45"/>
      <c r="AE73" s="30"/>
      <c r="AF73" s="132"/>
      <c r="AG73" s="30"/>
      <c r="AH73" s="30"/>
      <c r="AI73" s="426"/>
      <c r="AJ73" s="46">
        <f t="shared" si="13"/>
        <v>12</v>
      </c>
      <c r="AK73" s="484">
        <v>60000.0</v>
      </c>
      <c r="AL73" s="485">
        <f t="shared" si="14"/>
        <v>370000</v>
      </c>
      <c r="AM73" s="507">
        <v>350000.0</v>
      </c>
      <c r="AN73" s="487">
        <f t="shared" si="15"/>
        <v>720000</v>
      </c>
      <c r="AO73" s="64"/>
      <c r="AP73" s="64"/>
      <c r="AQ73" s="64"/>
      <c r="AR73" s="64"/>
    </row>
    <row r="74" ht="14.25" customHeight="1">
      <c r="A74" s="64"/>
      <c r="B74" s="64"/>
      <c r="C74" s="64"/>
      <c r="D74" s="64"/>
      <c r="E74" s="195" t="s">
        <v>276</v>
      </c>
      <c r="F74" s="503"/>
      <c r="G74" s="504">
        <v>1.0</v>
      </c>
      <c r="H74" s="472"/>
      <c r="I74" s="478"/>
      <c r="J74" s="504">
        <v>1.0</v>
      </c>
      <c r="K74" s="504">
        <v>1.0</v>
      </c>
      <c r="L74" s="504">
        <v>1.0</v>
      </c>
      <c r="M74" s="504">
        <v>1.0</v>
      </c>
      <c r="N74" s="504">
        <v>1.0</v>
      </c>
      <c r="O74" s="472"/>
      <c r="P74" s="478"/>
      <c r="Q74" s="504">
        <v>1.0</v>
      </c>
      <c r="R74" s="504">
        <v>1.0</v>
      </c>
      <c r="S74" s="514" t="s">
        <v>50</v>
      </c>
      <c r="T74" s="504">
        <v>1.0</v>
      </c>
      <c r="U74" s="504">
        <v>1.0</v>
      </c>
      <c r="V74" s="472"/>
      <c r="W74" s="478"/>
      <c r="X74" s="504">
        <v>1.0</v>
      </c>
      <c r="Y74" s="517"/>
      <c r="Z74" s="135"/>
      <c r="AA74" s="135"/>
      <c r="AB74" s="135"/>
      <c r="AC74" s="44"/>
      <c r="AD74" s="45"/>
      <c r="AE74" s="30"/>
      <c r="AF74" s="132"/>
      <c r="AG74" s="30"/>
      <c r="AH74" s="30"/>
      <c r="AI74" s="426"/>
      <c r="AJ74" s="46">
        <f t="shared" si="13"/>
        <v>11</v>
      </c>
      <c r="AK74" s="484">
        <v>60000.0</v>
      </c>
      <c r="AL74" s="485">
        <f t="shared" si="14"/>
        <v>260000</v>
      </c>
      <c r="AM74" s="507">
        <v>400000.0</v>
      </c>
      <c r="AN74" s="487">
        <f t="shared" si="15"/>
        <v>660000</v>
      </c>
      <c r="AO74" s="64"/>
      <c r="AP74" s="64"/>
      <c r="AQ74" s="64"/>
      <c r="AR74" s="64"/>
    </row>
    <row r="75" ht="14.2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484">
        <v>60000.0</v>
      </c>
      <c r="AL75" s="485">
        <f t="shared" si="14"/>
        <v>0</v>
      </c>
      <c r="AM75" s="516"/>
      <c r="AN75" s="487">
        <f t="shared" si="15"/>
        <v>0</v>
      </c>
      <c r="AO75" s="64"/>
      <c r="AP75" s="64"/>
      <c r="AQ75" s="64"/>
      <c r="AR75" s="64"/>
    </row>
    <row r="76" ht="14.25" customHeight="1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</row>
    <row r="77" ht="14.25" customHeight="1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</row>
    <row r="78" ht="14.25" customHeight="1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</row>
    <row r="79" ht="14.25" customHeight="1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</row>
    <row r="80" ht="14.25" customHeight="1">
      <c r="A80" s="64"/>
      <c r="B80" s="518" t="s">
        <v>638</v>
      </c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</row>
    <row r="81" ht="14.25" customHeight="1">
      <c r="A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</row>
    <row r="82" ht="14.25" customHeight="1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</row>
    <row r="83" ht="14.25" customHeight="1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</row>
    <row r="84" ht="14.25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</row>
    <row r="85" ht="14.25" customHeight="1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</row>
    <row r="86" ht="14.25" customHeight="1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</row>
    <row r="87" ht="14.25" customHeight="1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</row>
    <row r="88" ht="14.25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</row>
    <row r="89" ht="14.25" customHeight="1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</row>
    <row r="90" ht="14.25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</row>
    <row r="91" ht="14.25" customHeight="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</row>
    <row r="92" ht="14.25" customHeight="1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</row>
    <row r="93" ht="14.2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</row>
    <row r="94" ht="14.2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</row>
    <row r="95" ht="14.2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</row>
    <row r="96" ht="14.2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</row>
    <row r="97" ht="14.2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</row>
    <row r="98" ht="14.2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</row>
    <row r="99" ht="14.2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</row>
    <row r="100" ht="14.2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</row>
    <row r="101" ht="14.2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</row>
    <row r="102" ht="14.2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469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</row>
    <row r="103" ht="14.2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469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</row>
    <row r="104" ht="14.2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469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</row>
    <row r="105" ht="14.2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469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</row>
    <row r="106" ht="14.2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469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</row>
    <row r="107" ht="14.2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469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</row>
    <row r="108" ht="14.2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469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</row>
    <row r="109" ht="14.2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469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</row>
    <row r="110" ht="14.2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469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</row>
    <row r="111" ht="14.2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469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</row>
    <row r="112" ht="14.2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470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</row>
    <row r="113" ht="14.2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469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</row>
    <row r="114" ht="14.2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469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</row>
    <row r="115" ht="14.2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469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</row>
    <row r="116" ht="14.2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469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</row>
    <row r="117" ht="14.2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469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</row>
    <row r="118" ht="14.2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469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</row>
    <row r="119" ht="14.2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469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</row>
    <row r="120" ht="14.2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469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</row>
    <row r="121" ht="14.2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469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</row>
    <row r="122" ht="14.2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469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</row>
    <row r="123" ht="14.2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469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</row>
    <row r="124" ht="14.2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469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</row>
    <row r="125" ht="14.2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469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</row>
    <row r="126" ht="14.2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469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</row>
    <row r="127" ht="14.2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469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</row>
    <row r="128" ht="14.2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469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</row>
    <row r="129" ht="14.2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469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</row>
    <row r="130" ht="14.2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469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</row>
    <row r="131" ht="14.2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469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</row>
    <row r="132" ht="14.2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469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</row>
    <row r="133" ht="14.2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469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</row>
    <row r="134" ht="14.2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469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</row>
    <row r="135" ht="14.2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469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</row>
    <row r="136" ht="14.2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469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</row>
    <row r="137" ht="14.2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469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</row>
    <row r="138" ht="14.2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469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</row>
    <row r="139" ht="14.2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469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</row>
    <row r="140" ht="14.2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469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</row>
    <row r="141" ht="14.2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469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</row>
    <row r="142" ht="14.2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469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</row>
    <row r="143" ht="14.2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469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</row>
    <row r="144" ht="14.2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469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</row>
    <row r="145" ht="14.2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469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</row>
    <row r="146" ht="14.2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469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</row>
    <row r="147" ht="14.2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469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</row>
    <row r="148" ht="14.2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469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</row>
    <row r="149" ht="14.2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469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</row>
    <row r="150" ht="14.2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469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</row>
    <row r="151" ht="14.2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469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</row>
    <row r="152" ht="14.2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469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</row>
    <row r="153" ht="14.2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469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</row>
    <row r="154" ht="14.2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469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</row>
    <row r="155" ht="14.2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469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</row>
    <row r="156" ht="14.2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469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</row>
    <row r="157" ht="14.2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469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</row>
    <row r="158" ht="14.2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469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</row>
    <row r="159" ht="14.2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469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</row>
    <row r="160" ht="14.2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469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</row>
    <row r="161" ht="14.2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469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</row>
    <row r="162" ht="14.2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469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</row>
    <row r="163" ht="14.2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469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</row>
    <row r="164" ht="14.2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470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</row>
    <row r="165" ht="14.2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471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</row>
    <row r="166" ht="14.2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</row>
    <row r="167" ht="14.2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</row>
    <row r="168" ht="14.2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</row>
    <row r="169" ht="14.2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</row>
    <row r="170" ht="14.2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</row>
    <row r="171" ht="14.2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</row>
    <row r="172" ht="14.2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</row>
    <row r="173" ht="14.2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</row>
    <row r="174" ht="14.2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</row>
    <row r="175" ht="14.2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</row>
    <row r="176" ht="14.2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</row>
    <row r="177" ht="14.2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</row>
    <row r="178" ht="14.2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</row>
    <row r="179" ht="14.2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</row>
    <row r="180" ht="14.2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</row>
    <row r="181" ht="14.2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</row>
  </sheetData>
  <autoFilter ref="$B$4:$AR$21"/>
  <mergeCells count="5">
    <mergeCell ref="B2:AN3"/>
    <mergeCell ref="B10:D10"/>
    <mergeCell ref="B24:AN25"/>
    <mergeCell ref="B53:AN54"/>
    <mergeCell ref="B80:E81"/>
  </mergeCells>
  <printOptions/>
  <pageMargins bottom="0.75" footer="0.0" header="0.0" left="0.7" right="0.7" top="0.75"/>
  <pageSetup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6.14"/>
    <col customWidth="1" min="3" max="3" width="3.71"/>
    <col customWidth="1" min="4" max="4" width="11.71"/>
    <col customWidth="1" min="5" max="5" width="58.14"/>
    <col customWidth="1" min="6" max="6" width="5.0"/>
    <col customWidth="1" min="7" max="8" width="4.43"/>
    <col customWidth="1" min="9" max="9" width="4.86"/>
    <col customWidth="1" min="10" max="10" width="4.57"/>
    <col customWidth="1" min="11" max="11" width="4.29"/>
    <col customWidth="1" min="12" max="12" width="4.86"/>
    <col customWidth="1" min="13" max="13" width="5.14"/>
    <col customWidth="1" min="14" max="16" width="4.86"/>
    <col customWidth="1" min="17" max="18" width="4.29"/>
    <col customWidth="1" min="19" max="19" width="4.86"/>
    <col customWidth="1" min="20" max="20" width="4.43"/>
    <col customWidth="1" min="21" max="24" width="4.29"/>
    <col customWidth="1" min="25" max="25" width="4.0"/>
    <col customWidth="1" min="26" max="36" width="4.29"/>
    <col customWidth="1" min="37" max="37" width="9.14"/>
    <col customWidth="1" min="38" max="38" width="16.57"/>
    <col customWidth="1" min="39" max="39" width="19.0"/>
    <col customWidth="1" min="40" max="40" width="15.43"/>
    <col customWidth="1" min="41" max="41" width="15.29"/>
    <col customWidth="1" min="42" max="42" width="21.14"/>
    <col customWidth="1" min="43" max="43" width="19.71"/>
    <col customWidth="1" min="44" max="45" width="19.57"/>
    <col customWidth="1" min="47" max="47" width="12.57"/>
    <col customWidth="1" min="48" max="48" width="57.0"/>
    <col customWidth="1" min="49" max="49" width="51.14"/>
    <col customWidth="1" min="50" max="50" width="10.14"/>
    <col customWidth="1" min="51" max="51" width="8.57"/>
    <col customWidth="1" min="52" max="52" width="14.71"/>
    <col customWidth="1" min="53" max="53" width="12.43"/>
    <col customWidth="1" min="54" max="54" width="46.0"/>
    <col customWidth="1" min="55" max="55" width="8.14"/>
    <col customWidth="1" min="56" max="56" width="70.14"/>
    <col customWidth="1" min="57" max="57" width="31.43"/>
    <col customWidth="1" min="58" max="58" width="51.14"/>
  </cols>
  <sheetData>
    <row r="1" ht="40.5" customHeight="1">
      <c r="A1" s="1"/>
      <c r="B1" s="295"/>
      <c r="C1" s="295"/>
      <c r="D1" s="295"/>
      <c r="E1" s="164"/>
      <c r="F1" s="164"/>
      <c r="G1" s="164"/>
      <c r="H1" s="164"/>
      <c r="I1" s="164"/>
      <c r="J1" s="164"/>
      <c r="K1" s="164"/>
      <c r="L1" s="295"/>
      <c r="M1" s="164"/>
      <c r="N1" s="164"/>
      <c r="O1" s="295"/>
      <c r="P1" s="295"/>
      <c r="Q1" s="295"/>
      <c r="R1" s="295"/>
      <c r="S1" s="295"/>
      <c r="T1" s="164"/>
      <c r="U1" s="164"/>
      <c r="V1" s="296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164"/>
      <c r="AL1" s="297"/>
      <c r="AM1" s="164"/>
      <c r="AN1" s="164"/>
      <c r="AO1" s="164"/>
      <c r="AP1" s="295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64"/>
      <c r="BD1" s="64"/>
      <c r="BE1" s="64"/>
      <c r="BF1" s="64"/>
    </row>
    <row r="2" ht="27.75" customHeight="1">
      <c r="A2" s="271"/>
      <c r="B2" s="355" t="s">
        <v>501</v>
      </c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299"/>
      <c r="AI2" s="299"/>
      <c r="AJ2" s="299"/>
      <c r="AK2" s="299"/>
      <c r="AL2" s="299"/>
      <c r="AM2" s="299"/>
      <c r="AN2" s="299"/>
      <c r="AO2" s="300"/>
      <c r="AP2" s="301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64"/>
      <c r="BD2" s="64"/>
      <c r="BE2" s="64"/>
      <c r="BF2" s="64"/>
    </row>
    <row r="3" ht="10.5" customHeight="1">
      <c r="A3" s="271"/>
      <c r="B3" s="302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4"/>
      <c r="AP3" s="301"/>
      <c r="AQ3" s="29"/>
      <c r="AR3" s="305"/>
      <c r="AS3" s="305"/>
      <c r="AT3" s="29"/>
      <c r="AU3" s="29"/>
      <c r="AV3" s="29"/>
      <c r="AW3" s="29"/>
      <c r="AX3" s="29"/>
      <c r="AY3" s="29"/>
      <c r="AZ3" s="29"/>
      <c r="BA3" s="29"/>
      <c r="BB3" s="29"/>
      <c r="BC3" s="64"/>
      <c r="BD3" s="64"/>
      <c r="BE3" s="64"/>
      <c r="BF3" s="64"/>
    </row>
    <row r="4" ht="24.75" customHeight="1">
      <c r="A4" s="271"/>
      <c r="B4" s="30" t="s">
        <v>1</v>
      </c>
      <c r="C4" s="30"/>
      <c r="D4" s="30" t="s">
        <v>18</v>
      </c>
      <c r="E4" s="30" t="s">
        <v>19</v>
      </c>
      <c r="F4" s="524" t="s">
        <v>7</v>
      </c>
      <c r="G4" s="524" t="s">
        <v>2</v>
      </c>
      <c r="H4" s="531" t="s">
        <v>2</v>
      </c>
      <c r="I4" s="531" t="s">
        <v>3</v>
      </c>
      <c r="J4" s="531" t="s">
        <v>4</v>
      </c>
      <c r="K4" s="531" t="s">
        <v>5</v>
      </c>
      <c r="L4" s="531" t="s">
        <v>6</v>
      </c>
      <c r="M4" s="524" t="s">
        <v>7</v>
      </c>
      <c r="N4" s="524" t="s">
        <v>2</v>
      </c>
      <c r="O4" s="531" t="s">
        <v>2</v>
      </c>
      <c r="P4" s="531" t="s">
        <v>3</v>
      </c>
      <c r="Q4" s="531" t="s">
        <v>4</v>
      </c>
      <c r="R4" s="531" t="s">
        <v>5</v>
      </c>
      <c r="S4" s="531" t="s">
        <v>6</v>
      </c>
      <c r="T4" s="524" t="s">
        <v>7</v>
      </c>
      <c r="U4" s="524" t="s">
        <v>2</v>
      </c>
      <c r="V4" s="531" t="s">
        <v>2</v>
      </c>
      <c r="W4" s="531" t="s">
        <v>3</v>
      </c>
      <c r="X4" s="531" t="s">
        <v>4</v>
      </c>
      <c r="Y4" s="531" t="s">
        <v>5</v>
      </c>
      <c r="Z4" s="531" t="s">
        <v>6</v>
      </c>
      <c r="AA4" s="524" t="s">
        <v>7</v>
      </c>
      <c r="AB4" s="524" t="s">
        <v>2</v>
      </c>
      <c r="AC4" s="531" t="s">
        <v>2</v>
      </c>
      <c r="AD4" s="531" t="s">
        <v>3</v>
      </c>
      <c r="AE4" s="531" t="s">
        <v>4</v>
      </c>
      <c r="AF4" s="531" t="s">
        <v>5</v>
      </c>
      <c r="AG4" s="531" t="s">
        <v>6</v>
      </c>
      <c r="AH4" s="531" t="s">
        <v>7</v>
      </c>
      <c r="AI4" s="531" t="s">
        <v>2</v>
      </c>
      <c r="AJ4" s="531" t="s">
        <v>2</v>
      </c>
      <c r="AK4" s="25" t="s">
        <v>8</v>
      </c>
      <c r="AL4" s="25" t="s">
        <v>9</v>
      </c>
      <c r="AM4" s="25" t="s">
        <v>10</v>
      </c>
      <c r="AN4" s="25" t="s">
        <v>502</v>
      </c>
      <c r="AO4" s="25" t="s">
        <v>12</v>
      </c>
      <c r="AP4" s="25" t="s">
        <v>610</v>
      </c>
      <c r="AQ4" s="25" t="s">
        <v>611</v>
      </c>
      <c r="AR4" s="25" t="s">
        <v>612</v>
      </c>
      <c r="AS4" s="25" t="s">
        <v>613</v>
      </c>
      <c r="AT4" s="307" t="s">
        <v>334</v>
      </c>
      <c r="AU4" s="27" t="s">
        <v>17</v>
      </c>
      <c r="AV4" s="96" t="s">
        <v>335</v>
      </c>
      <c r="AW4" s="29" t="s">
        <v>115</v>
      </c>
      <c r="AX4" s="27" t="s">
        <v>336</v>
      </c>
      <c r="AY4" s="27" t="s">
        <v>337</v>
      </c>
      <c r="AZ4" s="27" t="s">
        <v>338</v>
      </c>
      <c r="BA4" s="357" t="s">
        <v>504</v>
      </c>
      <c r="BB4" s="27" t="s">
        <v>114</v>
      </c>
      <c r="BC4" s="64"/>
      <c r="BD4" s="64"/>
      <c r="BE4" s="64"/>
      <c r="BF4" s="64"/>
    </row>
    <row r="5" ht="15.0" customHeight="1">
      <c r="A5" s="271"/>
      <c r="B5" s="358"/>
      <c r="C5" s="358"/>
      <c r="D5" s="358"/>
      <c r="E5" s="358"/>
      <c r="F5" s="524">
        <v>1.0</v>
      </c>
      <c r="G5" s="135">
        <f t="shared" ref="G5:AJ5" si="1">F5+1</f>
        <v>2</v>
      </c>
      <c r="H5" s="135">
        <f t="shared" si="1"/>
        <v>3</v>
      </c>
      <c r="I5" s="135">
        <f t="shared" si="1"/>
        <v>4</v>
      </c>
      <c r="J5" s="135">
        <f t="shared" si="1"/>
        <v>5</v>
      </c>
      <c r="K5" s="135">
        <f t="shared" si="1"/>
        <v>6</v>
      </c>
      <c r="L5" s="135">
        <f t="shared" si="1"/>
        <v>7</v>
      </c>
      <c r="M5" s="135">
        <f t="shared" si="1"/>
        <v>8</v>
      </c>
      <c r="N5" s="135">
        <f t="shared" si="1"/>
        <v>9</v>
      </c>
      <c r="O5" s="135">
        <f t="shared" si="1"/>
        <v>10</v>
      </c>
      <c r="P5" s="135">
        <f t="shared" si="1"/>
        <v>11</v>
      </c>
      <c r="Q5" s="135">
        <f t="shared" si="1"/>
        <v>12</v>
      </c>
      <c r="R5" s="135">
        <f t="shared" si="1"/>
        <v>13</v>
      </c>
      <c r="S5" s="135">
        <f t="shared" si="1"/>
        <v>14</v>
      </c>
      <c r="T5" s="135">
        <f t="shared" si="1"/>
        <v>15</v>
      </c>
      <c r="U5" s="135">
        <f t="shared" si="1"/>
        <v>16</v>
      </c>
      <c r="V5" s="135">
        <f t="shared" si="1"/>
        <v>17</v>
      </c>
      <c r="W5" s="135">
        <f t="shared" si="1"/>
        <v>18</v>
      </c>
      <c r="X5" s="135">
        <f t="shared" si="1"/>
        <v>19</v>
      </c>
      <c r="Y5" s="135">
        <f t="shared" si="1"/>
        <v>20</v>
      </c>
      <c r="Z5" s="135">
        <f t="shared" si="1"/>
        <v>21</v>
      </c>
      <c r="AA5" s="135">
        <f t="shared" si="1"/>
        <v>22</v>
      </c>
      <c r="AB5" s="135">
        <f t="shared" si="1"/>
        <v>23</v>
      </c>
      <c r="AC5" s="135">
        <f t="shared" si="1"/>
        <v>24</v>
      </c>
      <c r="AD5" s="135">
        <f t="shared" si="1"/>
        <v>25</v>
      </c>
      <c r="AE5" s="135">
        <f t="shared" si="1"/>
        <v>26</v>
      </c>
      <c r="AF5" s="135">
        <f t="shared" si="1"/>
        <v>27</v>
      </c>
      <c r="AG5" s="135">
        <f t="shared" si="1"/>
        <v>28</v>
      </c>
      <c r="AH5" s="135">
        <f t="shared" si="1"/>
        <v>29</v>
      </c>
      <c r="AI5" s="135">
        <f t="shared" si="1"/>
        <v>30</v>
      </c>
      <c r="AJ5" s="135">
        <f t="shared" si="1"/>
        <v>31</v>
      </c>
      <c r="AK5" s="358"/>
      <c r="AL5" s="358"/>
      <c r="AM5" s="358"/>
      <c r="AN5" s="358"/>
      <c r="AO5" s="358"/>
      <c r="AP5" s="358"/>
      <c r="AQ5" s="358"/>
      <c r="AR5" s="358"/>
      <c r="AS5" s="358"/>
      <c r="AT5" s="358"/>
      <c r="AU5" s="358"/>
      <c r="AV5" s="358"/>
      <c r="AW5" s="358"/>
      <c r="AX5" s="358"/>
      <c r="AY5" s="358"/>
      <c r="AZ5" s="358"/>
      <c r="BA5" s="358"/>
      <c r="BB5" s="358"/>
      <c r="BC5" s="64"/>
      <c r="BD5" s="64"/>
      <c r="BE5" s="64"/>
      <c r="BF5" s="64"/>
    </row>
    <row r="6" ht="15.0" customHeight="1">
      <c r="A6" s="527"/>
      <c r="B6" s="528"/>
      <c r="C6" s="528"/>
      <c r="D6" s="528"/>
      <c r="E6" s="528"/>
      <c r="F6" s="529"/>
      <c r="G6" s="529"/>
      <c r="H6" s="529"/>
      <c r="I6" s="529"/>
      <c r="J6" s="529"/>
      <c r="K6" s="529"/>
      <c r="L6" s="529"/>
      <c r="M6" s="529"/>
      <c r="N6" s="529"/>
      <c r="O6" s="529"/>
      <c r="P6" s="529"/>
      <c r="Q6" s="529"/>
      <c r="R6" s="529"/>
      <c r="S6" s="529"/>
      <c r="T6" s="529"/>
      <c r="U6" s="529"/>
      <c r="V6" s="529"/>
      <c r="W6" s="529"/>
      <c r="X6" s="529"/>
      <c r="Y6" s="529"/>
      <c r="Z6" s="529"/>
      <c r="AA6" s="529"/>
      <c r="AB6" s="529"/>
      <c r="AC6" s="529"/>
      <c r="AD6" s="529"/>
      <c r="AE6" s="529"/>
      <c r="AF6" s="529"/>
      <c r="AG6" s="529"/>
      <c r="AH6" s="529"/>
      <c r="AI6" s="529"/>
      <c r="AJ6" s="529"/>
      <c r="AK6" s="528"/>
      <c r="AL6" s="528"/>
      <c r="AM6" s="528"/>
      <c r="AN6" s="528"/>
      <c r="AO6" s="528"/>
      <c r="AP6" s="528"/>
      <c r="AQ6" s="528"/>
      <c r="AR6" s="528"/>
      <c r="AS6" s="528"/>
      <c r="AT6" s="528"/>
      <c r="AU6" s="528"/>
      <c r="AV6" s="528"/>
      <c r="AW6" s="528"/>
      <c r="AX6" s="528"/>
      <c r="AY6" s="528"/>
      <c r="AZ6" s="528"/>
      <c r="BA6" s="528"/>
      <c r="BB6" s="528"/>
      <c r="BC6" s="527"/>
      <c r="BD6" s="527"/>
      <c r="BE6" s="527"/>
      <c r="BF6" s="527"/>
    </row>
    <row r="7" ht="14.25" customHeight="1">
      <c r="A7" s="64"/>
      <c r="B7" s="377"/>
      <c r="C7" s="377"/>
      <c r="D7" s="377"/>
      <c r="E7" s="378"/>
      <c r="F7" s="379"/>
      <c r="G7" s="379"/>
      <c r="H7" s="379"/>
      <c r="I7" s="379"/>
      <c r="J7" s="151"/>
      <c r="K7" s="151"/>
      <c r="L7" s="379"/>
      <c r="M7" s="379"/>
      <c r="N7" s="379"/>
      <c r="O7" s="379"/>
      <c r="P7" s="379"/>
      <c r="Q7" s="151"/>
      <c r="R7" s="151"/>
      <c r="S7" s="379"/>
      <c r="T7" s="379"/>
      <c r="U7" s="379"/>
      <c r="V7" s="379"/>
      <c r="W7" s="151"/>
      <c r="X7" s="151"/>
      <c r="Y7" s="151"/>
      <c r="Z7" s="379"/>
      <c r="AA7" s="379"/>
      <c r="AB7" s="379"/>
      <c r="AC7" s="379"/>
      <c r="AD7" s="379"/>
      <c r="AE7" s="151"/>
      <c r="AF7" s="151"/>
      <c r="AG7" s="379"/>
      <c r="AH7" s="379"/>
      <c r="AI7" s="379"/>
      <c r="AJ7" s="379"/>
      <c r="AK7" s="380"/>
      <c r="AL7" s="381"/>
      <c r="AM7" s="382"/>
      <c r="AN7" s="383"/>
      <c r="AO7" s="384"/>
      <c r="AP7" s="385"/>
      <c r="AQ7" s="386"/>
      <c r="AR7" s="387"/>
      <c r="AS7" s="387"/>
      <c r="AT7" s="388"/>
      <c r="AU7" s="388"/>
      <c r="AV7" s="378"/>
      <c r="AW7" s="389"/>
      <c r="AX7" s="390"/>
      <c r="AY7" s="391"/>
      <c r="AZ7" s="388"/>
      <c r="BA7" s="389"/>
      <c r="BB7" s="389"/>
      <c r="BC7" s="64"/>
      <c r="BD7" s="64"/>
      <c r="BE7" s="64"/>
      <c r="BF7" s="64"/>
    </row>
    <row r="8" ht="14.25" customHeight="1">
      <c r="A8" s="291"/>
      <c r="B8" s="30"/>
      <c r="C8" s="30"/>
      <c r="D8" s="30" t="s">
        <v>96</v>
      </c>
      <c r="E8" s="55" t="s">
        <v>318</v>
      </c>
      <c r="F8" s="306"/>
      <c r="G8" s="306"/>
      <c r="H8" s="44"/>
      <c r="I8" s="45"/>
      <c r="J8" s="306"/>
      <c r="K8" s="306"/>
      <c r="L8" s="306"/>
      <c r="M8" s="306"/>
      <c r="N8" s="306"/>
      <c r="O8" s="44"/>
      <c r="P8" s="45"/>
      <c r="Q8" s="306"/>
      <c r="R8" s="306"/>
      <c r="S8" s="306"/>
      <c r="T8" s="306"/>
      <c r="U8" s="306"/>
      <c r="V8" s="44"/>
      <c r="W8" s="45"/>
      <c r="X8" s="306"/>
      <c r="Y8" s="306"/>
      <c r="Z8" s="306"/>
      <c r="AA8" s="306"/>
      <c r="AB8" s="306"/>
      <c r="AC8" s="44"/>
      <c r="AD8" s="45"/>
      <c r="AE8" s="306"/>
      <c r="AF8" s="306"/>
      <c r="AG8" s="306"/>
      <c r="AH8" s="306"/>
      <c r="AI8" s="306"/>
      <c r="AJ8" s="306"/>
      <c r="AK8" s="46">
        <f t="shared" ref="AK8:AK9" si="2">SUM(AG8:AI8,Z8:AD8,S8:W8,L8:P8,F8:I8)</f>
        <v>0</v>
      </c>
      <c r="AL8" s="393">
        <f t="shared" ref="AL8:AL9" si="3">IF(D8="CATEGORIA", "DEPENDE", IF(D8="SP", 60000,IF(D8="PR", 60000, IF(D8="M10", 65000, IF(D8="M1", 50000, IF(D8="M2", 40000, IF(D8="AYUDANTE", 30000, IF(D8="EDIT", "EDITABLE", "editable"))))))))</f>
        <v>65000</v>
      </c>
      <c r="AM8" s="360">
        <f t="shared" ref="AM8:AM9" si="4">AO8-AN8</f>
        <v>-500000</v>
      </c>
      <c r="AN8" s="474">
        <v>500000.0</v>
      </c>
      <c r="AO8" s="310">
        <f t="shared" ref="AO8:AO9" si="5">AK8*AL8</f>
        <v>0</v>
      </c>
      <c r="AP8" s="51"/>
      <c r="AQ8" s="110"/>
      <c r="AR8" s="110"/>
      <c r="AS8" s="110"/>
      <c r="AT8" s="311" t="s">
        <v>99</v>
      </c>
      <c r="AU8" s="311">
        <v>1.13329408E8</v>
      </c>
      <c r="AV8" s="311"/>
      <c r="AW8" s="29"/>
      <c r="AX8" s="27"/>
      <c r="AY8" s="27"/>
      <c r="AZ8" s="27"/>
      <c r="BA8" s="27"/>
      <c r="BB8" s="27" t="s">
        <v>319</v>
      </c>
      <c r="BC8" s="64"/>
      <c r="BD8" s="64"/>
      <c r="BE8" s="64"/>
      <c r="BF8" s="64"/>
    </row>
    <row r="9" ht="14.25" customHeight="1">
      <c r="A9" s="29"/>
      <c r="B9" s="30"/>
      <c r="C9" s="30"/>
      <c r="D9" s="30" t="s">
        <v>100</v>
      </c>
      <c r="E9" s="55" t="s">
        <v>320</v>
      </c>
      <c r="F9" s="306"/>
      <c r="G9" s="306"/>
      <c r="H9" s="44"/>
      <c r="I9" s="45"/>
      <c r="J9" s="306"/>
      <c r="K9" s="306"/>
      <c r="L9" s="306"/>
      <c r="M9" s="306"/>
      <c r="N9" s="306"/>
      <c r="O9" s="44"/>
      <c r="P9" s="45"/>
      <c r="Q9" s="306"/>
      <c r="R9" s="306"/>
      <c r="S9" s="306"/>
      <c r="T9" s="306"/>
      <c r="U9" s="306"/>
      <c r="V9" s="44"/>
      <c r="W9" s="45"/>
      <c r="X9" s="306"/>
      <c r="Y9" s="306"/>
      <c r="Z9" s="306"/>
      <c r="AA9" s="306"/>
      <c r="AB9" s="306"/>
      <c r="AC9" s="44"/>
      <c r="AD9" s="45"/>
      <c r="AE9" s="306"/>
      <c r="AF9" s="306"/>
      <c r="AG9" s="306"/>
      <c r="AH9" s="306"/>
      <c r="AI9" s="306"/>
      <c r="AJ9" s="306"/>
      <c r="AK9" s="46">
        <f t="shared" si="2"/>
        <v>0</v>
      </c>
      <c r="AL9" s="393">
        <f t="shared" si="3"/>
        <v>60000</v>
      </c>
      <c r="AM9" s="360">
        <f t="shared" si="4"/>
        <v>0</v>
      </c>
      <c r="AN9" s="393"/>
      <c r="AO9" s="310">
        <f t="shared" si="5"/>
        <v>0</v>
      </c>
      <c r="AP9" s="51"/>
      <c r="AQ9" s="110"/>
      <c r="AR9" s="110"/>
      <c r="AS9" s="110"/>
      <c r="AT9" s="27"/>
      <c r="AU9" s="27"/>
      <c r="AV9" s="27"/>
      <c r="AW9" s="29"/>
      <c r="AX9" s="27"/>
      <c r="AY9" s="27"/>
      <c r="AZ9" s="27"/>
      <c r="BA9" s="27"/>
      <c r="BB9" s="27"/>
      <c r="BC9" s="64"/>
      <c r="BD9" s="64"/>
      <c r="BE9" s="64"/>
      <c r="BF9" s="64"/>
    </row>
    <row r="10" ht="14.25" customHeight="1">
      <c r="A10" s="29"/>
      <c r="B10" s="72"/>
      <c r="C10" s="168"/>
      <c r="D10" s="73"/>
      <c r="E10" s="341" t="s">
        <v>102</v>
      </c>
      <c r="F10" s="342">
        <f>SUM(F7:F9)</f>
        <v>0</v>
      </c>
      <c r="G10" s="342"/>
      <c r="H10" s="342">
        <f t="shared" ref="H10:Y10" si="6">SUM(H7:H9)</f>
        <v>0</v>
      </c>
      <c r="I10" s="342">
        <f t="shared" si="6"/>
        <v>0</v>
      </c>
      <c r="J10" s="342">
        <f t="shared" si="6"/>
        <v>0</v>
      </c>
      <c r="K10" s="342">
        <f t="shared" si="6"/>
        <v>0</v>
      </c>
      <c r="L10" s="342">
        <f t="shared" si="6"/>
        <v>0</v>
      </c>
      <c r="M10" s="342">
        <f t="shared" si="6"/>
        <v>0</v>
      </c>
      <c r="N10" s="342">
        <f t="shared" si="6"/>
        <v>0</v>
      </c>
      <c r="O10" s="342">
        <f t="shared" si="6"/>
        <v>0</v>
      </c>
      <c r="P10" s="342">
        <f t="shared" si="6"/>
        <v>0</v>
      </c>
      <c r="Q10" s="342">
        <f t="shared" si="6"/>
        <v>0</v>
      </c>
      <c r="R10" s="342">
        <f t="shared" si="6"/>
        <v>0</v>
      </c>
      <c r="S10" s="342">
        <f t="shared" si="6"/>
        <v>0</v>
      </c>
      <c r="T10" s="342">
        <f t="shared" si="6"/>
        <v>0</v>
      </c>
      <c r="U10" s="342">
        <f t="shared" si="6"/>
        <v>0</v>
      </c>
      <c r="V10" s="342">
        <f t="shared" si="6"/>
        <v>0</v>
      </c>
      <c r="W10" s="342">
        <f t="shared" si="6"/>
        <v>0</v>
      </c>
      <c r="X10" s="342">
        <f t="shared" si="6"/>
        <v>0</v>
      </c>
      <c r="Y10" s="342">
        <f t="shared" si="6"/>
        <v>0</v>
      </c>
      <c r="Z10" s="342"/>
      <c r="AA10" s="342"/>
      <c r="AB10" s="342"/>
      <c r="AC10" s="342"/>
      <c r="AD10" s="342"/>
      <c r="AE10" s="342"/>
      <c r="AF10" s="342"/>
      <c r="AG10" s="342"/>
      <c r="AH10" s="342"/>
      <c r="AI10" s="342"/>
      <c r="AJ10" s="342"/>
      <c r="AK10" s="343" t="str">
        <f>SUM(#REF!)</f>
        <v>#REF!</v>
      </c>
      <c r="AL10" s="344"/>
      <c r="AM10" s="345" t="str">
        <f>SUM(AM8,#REF!)</f>
        <v>#REF!</v>
      </c>
      <c r="AN10" s="345"/>
      <c r="AO10" s="345">
        <f t="shared" ref="AO10:AQ10" si="7">SUM(AO7:AO9)</f>
        <v>0</v>
      </c>
      <c r="AP10" s="346">
        <f t="shared" si="7"/>
        <v>0</v>
      </c>
      <c r="AQ10" s="347">
        <f t="shared" si="7"/>
        <v>0</v>
      </c>
      <c r="AR10" s="348" t="str">
        <f>SUM(#REF!)</f>
        <v>#REF!</v>
      </c>
      <c r="AS10" s="348"/>
      <c r="AT10" s="270"/>
      <c r="AU10" s="270"/>
      <c r="AV10" s="270"/>
      <c r="AW10" s="270"/>
      <c r="AX10" s="270"/>
      <c r="AY10" s="270"/>
      <c r="AZ10" s="270"/>
      <c r="BA10" s="27"/>
      <c r="BB10" s="270"/>
      <c r="BC10" s="349"/>
      <c r="BD10" s="349"/>
      <c r="BE10" s="349"/>
      <c r="BF10" s="349"/>
    </row>
    <row r="11" ht="14.25" customHeight="1">
      <c r="A11" s="280"/>
      <c r="B11" s="350"/>
      <c r="C11" s="350"/>
      <c r="D11" s="350"/>
      <c r="E11" s="80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81"/>
      <c r="W11" s="82"/>
      <c r="X11" s="82"/>
      <c r="Y11" s="82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83"/>
      <c r="AL11" s="84"/>
      <c r="AM11" s="351" t="s">
        <v>103</v>
      </c>
      <c r="AN11" s="77"/>
      <c r="AO11" s="310"/>
      <c r="AP11" s="82"/>
      <c r="AQ11" s="280"/>
      <c r="AR11" s="29"/>
      <c r="AS11" s="64"/>
      <c r="AT11" s="64"/>
      <c r="AU11" s="280"/>
      <c r="AV11" s="280"/>
      <c r="AW11" s="280"/>
      <c r="AX11" s="280"/>
      <c r="AY11" s="280"/>
      <c r="AZ11" s="280"/>
      <c r="BA11" s="27"/>
      <c r="BB11" s="280"/>
      <c r="BC11" s="64"/>
      <c r="BD11" s="64"/>
      <c r="BE11" s="64"/>
      <c r="BF11" s="64"/>
    </row>
    <row r="12" ht="14.25" customHeight="1">
      <c r="A12" s="1"/>
      <c r="B12" s="79"/>
      <c r="C12" s="79"/>
      <c r="D12" s="79"/>
      <c r="E12" s="271"/>
      <c r="F12" s="64"/>
      <c r="G12" s="64"/>
      <c r="H12" s="64"/>
      <c r="I12" s="64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81"/>
      <c r="W12" s="82"/>
      <c r="X12" s="82"/>
      <c r="Y12" s="82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83"/>
      <c r="AL12" s="84"/>
      <c r="AM12" s="352"/>
      <c r="AN12" s="395"/>
      <c r="AO12" s="310" t="s">
        <v>500</v>
      </c>
      <c r="AP12" s="82"/>
      <c r="AQ12" s="1"/>
      <c r="AR12" s="29"/>
      <c r="AS12" s="64"/>
      <c r="AT12" s="64"/>
      <c r="AU12" s="1"/>
      <c r="AV12" s="1"/>
      <c r="AW12" s="1"/>
      <c r="AX12" s="1"/>
      <c r="AY12" s="1"/>
      <c r="AZ12" s="1"/>
      <c r="BA12" s="27"/>
      <c r="BB12" s="1"/>
      <c r="BC12" s="64"/>
      <c r="BD12" s="64"/>
      <c r="BE12" s="64"/>
      <c r="BF12" s="64"/>
    </row>
    <row r="13" ht="14.25" customHeight="1">
      <c r="A13" s="1"/>
      <c r="B13" s="37"/>
      <c r="C13" s="37"/>
      <c r="D13" s="1"/>
      <c r="E13" s="89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84"/>
      <c r="AM13" s="83"/>
      <c r="AN13" s="88"/>
      <c r="AO13" s="49" t="s">
        <v>105</v>
      </c>
      <c r="AP13" s="90"/>
      <c r="AQ13" s="1"/>
      <c r="AR13" s="29"/>
      <c r="AS13" s="64"/>
      <c r="AT13" s="64"/>
      <c r="AU13" s="1"/>
      <c r="AV13" s="1"/>
      <c r="AW13" s="1"/>
      <c r="AX13" s="1"/>
      <c r="AY13" s="1"/>
      <c r="AZ13" s="1"/>
      <c r="BA13" s="27"/>
      <c r="BB13" s="1"/>
      <c r="BC13" s="64"/>
      <c r="BD13" s="64"/>
      <c r="BE13" s="64"/>
      <c r="BF13" s="64"/>
    </row>
    <row r="14" ht="14.25" customHeight="1">
      <c r="A14" s="1"/>
      <c r="B14" s="37"/>
      <c r="C14" s="37"/>
      <c r="D14" s="1"/>
      <c r="E14" s="271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83"/>
      <c r="AL14" s="84"/>
      <c r="AM14" s="353" t="s">
        <v>102</v>
      </c>
      <c r="AN14" s="396"/>
      <c r="AO14" s="354" t="str">
        <f>#REF!/430</f>
        <v>#REF!</v>
      </c>
      <c r="AP14" s="93" t="str">
        <f>AO14/20</f>
        <v>#REF!</v>
      </c>
      <c r="AQ14" s="94"/>
      <c r="AR14" s="29"/>
      <c r="AS14" s="64"/>
      <c r="AT14" s="64"/>
      <c r="AU14" s="1"/>
      <c r="AV14" s="1"/>
      <c r="AW14" s="1"/>
      <c r="AX14" s="1"/>
      <c r="AY14" s="1"/>
      <c r="AZ14" s="1"/>
      <c r="BA14" s="27"/>
      <c r="BB14" s="1"/>
      <c r="BC14" s="64"/>
      <c r="BD14" s="64"/>
      <c r="BE14" s="64"/>
      <c r="BF14" s="64"/>
    </row>
    <row r="15" ht="14.25" customHeight="1">
      <c r="A15" s="1"/>
      <c r="B15" s="37"/>
      <c r="C15" s="37"/>
      <c r="D15" s="1"/>
      <c r="E15" s="271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83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83"/>
      <c r="AL15" s="95"/>
      <c r="AM15" s="83"/>
      <c r="AN15" s="88"/>
      <c r="AO15" s="88"/>
      <c r="AP15" s="51" t="str">
        <f>SUM(#REF!)</f>
        <v>#REF!</v>
      </c>
      <c r="AQ15" s="94"/>
      <c r="AR15" s="29"/>
      <c r="AS15" s="64"/>
      <c r="AT15" s="64"/>
      <c r="AU15" s="1"/>
      <c r="AV15" s="1"/>
      <c r="AW15" s="1"/>
      <c r="AX15" s="1"/>
      <c r="AY15" s="1"/>
      <c r="AZ15" s="1"/>
      <c r="BA15" s="27"/>
      <c r="BB15" s="1"/>
      <c r="BC15" s="64"/>
      <c r="BD15" s="64"/>
      <c r="BE15" s="64"/>
      <c r="BF15" s="64"/>
    </row>
    <row r="16" ht="12.75" customHeight="1">
      <c r="A16" s="1"/>
      <c r="B16" s="37"/>
      <c r="C16" s="37"/>
      <c r="D16" s="1"/>
      <c r="E16" s="271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83"/>
      <c r="AL16" s="95"/>
      <c r="AM16" s="83">
        <f>AL16/12</f>
        <v>0</v>
      </c>
      <c r="AN16" s="88"/>
      <c r="AO16" s="87"/>
      <c r="AP16" s="97"/>
      <c r="AQ16" s="1"/>
      <c r="AR16" s="29"/>
      <c r="AS16" s="64"/>
      <c r="AT16" s="64"/>
      <c r="AU16" s="1"/>
      <c r="AV16" s="1"/>
      <c r="AW16" s="1"/>
      <c r="AX16" s="1"/>
      <c r="AY16" s="1"/>
      <c r="AZ16" s="1"/>
      <c r="BA16" s="27"/>
      <c r="BB16" s="1"/>
      <c r="BC16" s="64"/>
      <c r="BD16" s="64"/>
      <c r="BE16" s="64"/>
      <c r="BF16" s="64"/>
    </row>
    <row r="17" ht="14.25" customHeight="1">
      <c r="A17" s="1"/>
      <c r="B17" s="1"/>
      <c r="C17" s="1"/>
      <c r="D17" s="1"/>
      <c r="E17" s="519" t="s">
        <v>658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64"/>
      <c r="BD17" s="64"/>
      <c r="BE17" s="64"/>
      <c r="BF17" s="64"/>
    </row>
    <row r="18" ht="14.25" customHeight="1">
      <c r="A18" s="1"/>
      <c r="B18" s="64"/>
      <c r="C18" s="64"/>
      <c r="D18" s="1"/>
      <c r="E18" s="520" t="s">
        <v>659</v>
      </c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1"/>
      <c r="AR18" s="64"/>
      <c r="AS18" s="64"/>
      <c r="AT18" s="64"/>
      <c r="AU18" s="1"/>
      <c r="AV18" s="1"/>
      <c r="AW18" s="1"/>
      <c r="AX18" s="1"/>
      <c r="AY18" s="1"/>
      <c r="AZ18" s="1"/>
      <c r="BA18" s="64"/>
      <c r="BB18" s="1"/>
      <c r="BC18" s="64"/>
      <c r="BD18" s="64"/>
      <c r="BE18" s="64"/>
      <c r="BF18" s="64"/>
    </row>
    <row r="19" ht="14.25" customHeight="1">
      <c r="A19" s="1"/>
      <c r="B19" s="64"/>
      <c r="C19" s="64"/>
      <c r="D19" s="1"/>
      <c r="E19" s="520" t="s">
        <v>660</v>
      </c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1"/>
      <c r="AR19" s="64"/>
      <c r="AS19" s="64"/>
      <c r="AT19" s="64"/>
      <c r="AU19" s="1"/>
      <c r="AV19" s="1"/>
      <c r="AW19" s="1"/>
      <c r="AX19" s="1"/>
      <c r="AY19" s="1"/>
      <c r="AZ19" s="1"/>
      <c r="BA19" s="64"/>
      <c r="BB19" s="1"/>
      <c r="BC19" s="64"/>
      <c r="BD19" s="64"/>
      <c r="BE19" s="64"/>
      <c r="BF19" s="64"/>
    </row>
    <row r="20" ht="14.25" customHeight="1">
      <c r="A20" s="1"/>
      <c r="B20" s="64"/>
      <c r="C20" s="64"/>
      <c r="D20" s="1"/>
      <c r="E20" s="520" t="s">
        <v>661</v>
      </c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1"/>
      <c r="AR20" s="64"/>
      <c r="AS20" s="64"/>
      <c r="AT20" s="64"/>
      <c r="AU20" s="1"/>
      <c r="AV20" s="1"/>
      <c r="AW20" s="1"/>
      <c r="AX20" s="1"/>
      <c r="AY20" s="1"/>
      <c r="AZ20" s="1"/>
      <c r="BA20" s="64"/>
      <c r="BB20" s="1"/>
      <c r="BC20" s="64"/>
      <c r="BD20" s="64"/>
      <c r="BE20" s="64"/>
      <c r="BF20" s="64"/>
    </row>
    <row r="21" ht="14.25" customHeight="1">
      <c r="A21" s="1"/>
      <c r="B21" s="64"/>
      <c r="C21" s="64"/>
      <c r="D21" s="1"/>
      <c r="E21" s="520" t="s">
        <v>662</v>
      </c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1"/>
      <c r="AR21" s="64"/>
      <c r="AS21" s="64"/>
      <c r="AT21" s="64"/>
      <c r="AU21" s="1"/>
      <c r="AV21" s="1"/>
      <c r="AW21" s="1"/>
      <c r="AX21" s="1"/>
      <c r="AY21" s="1"/>
      <c r="AZ21" s="1"/>
      <c r="BA21" s="64"/>
      <c r="BB21" s="1"/>
      <c r="BC21" s="64"/>
      <c r="BD21" s="64"/>
      <c r="BE21" s="64"/>
      <c r="BF21" s="64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64"/>
      <c r="BD22" s="64"/>
      <c r="BE22" s="64"/>
      <c r="BF22" s="64"/>
    </row>
    <row r="23" ht="1.5" customHeight="1">
      <c r="A23" s="1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64"/>
      <c r="BD23" s="64"/>
      <c r="BE23" s="64"/>
      <c r="BF23" s="64"/>
    </row>
    <row r="24" ht="20.25" customHeight="1">
      <c r="A24" s="64"/>
      <c r="B24" s="397" t="s">
        <v>539</v>
      </c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299"/>
      <c r="S24" s="299"/>
      <c r="T24" s="299"/>
      <c r="U24" s="299"/>
      <c r="V24" s="299"/>
      <c r="W24" s="299"/>
      <c r="X24" s="299"/>
      <c r="Y24" s="299"/>
      <c r="Z24" s="299"/>
      <c r="AA24" s="299"/>
      <c r="AB24" s="299"/>
      <c r="AC24" s="299"/>
      <c r="AD24" s="299"/>
      <c r="AE24" s="299"/>
      <c r="AF24" s="299"/>
      <c r="AG24" s="299"/>
      <c r="AH24" s="299"/>
      <c r="AI24" s="299"/>
      <c r="AJ24" s="299"/>
      <c r="AK24" s="299"/>
      <c r="AL24" s="299"/>
      <c r="AM24" s="299"/>
      <c r="AN24" s="299"/>
      <c r="AO24" s="300"/>
      <c r="AP24" s="301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64"/>
      <c r="BD24" s="64"/>
      <c r="BE24" s="64"/>
      <c r="BF24" s="64"/>
    </row>
    <row r="25" ht="14.25" customHeight="1">
      <c r="A25" s="64"/>
      <c r="B25" s="302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303"/>
      <c r="Y25" s="303"/>
      <c r="Z25" s="303"/>
      <c r="AA25" s="303"/>
      <c r="AB25" s="303"/>
      <c r="AC25" s="303"/>
      <c r="AD25" s="303"/>
      <c r="AE25" s="303"/>
      <c r="AF25" s="303"/>
      <c r="AG25" s="303"/>
      <c r="AH25" s="303"/>
      <c r="AI25" s="303"/>
      <c r="AJ25" s="303"/>
      <c r="AK25" s="303"/>
      <c r="AL25" s="303"/>
      <c r="AM25" s="303"/>
      <c r="AN25" s="303"/>
      <c r="AO25" s="304"/>
      <c r="AP25" s="301"/>
      <c r="AQ25" s="29"/>
      <c r="AR25" s="305"/>
      <c r="AS25" s="305"/>
      <c r="AT25" s="29"/>
      <c r="AU25" s="29"/>
      <c r="AV25" s="29"/>
      <c r="AW25" s="29"/>
      <c r="AX25" s="29"/>
      <c r="AY25" s="29"/>
      <c r="AZ25" s="29"/>
      <c r="BA25" s="29"/>
      <c r="BB25" s="29"/>
      <c r="BC25" s="64"/>
      <c r="BD25" s="64"/>
      <c r="BE25" s="64"/>
      <c r="BF25" s="64"/>
    </row>
    <row r="26" ht="14.25" customHeight="1">
      <c r="A26" s="64"/>
      <c r="B26" s="30" t="s">
        <v>1</v>
      </c>
      <c r="C26" s="30"/>
      <c r="D26" s="90" t="s">
        <v>18</v>
      </c>
      <c r="E26" s="30" t="s">
        <v>19</v>
      </c>
      <c r="F26" s="135" t="s">
        <v>3</v>
      </c>
      <c r="G26" s="135" t="s">
        <v>4</v>
      </c>
      <c r="H26" s="141" t="s">
        <v>5</v>
      </c>
      <c r="I26" s="160" t="s">
        <v>6</v>
      </c>
      <c r="J26" s="135" t="s">
        <v>7</v>
      </c>
      <c r="K26" s="135" t="s">
        <v>2</v>
      </c>
      <c r="L26" s="135" t="s">
        <v>2</v>
      </c>
      <c r="M26" s="135" t="s">
        <v>3</v>
      </c>
      <c r="N26" s="135" t="s">
        <v>4</v>
      </c>
      <c r="O26" s="141" t="s">
        <v>5</v>
      </c>
      <c r="P26" s="160" t="s">
        <v>6</v>
      </c>
      <c r="Q26" s="135" t="s">
        <v>7</v>
      </c>
      <c r="R26" s="135" t="s">
        <v>2</v>
      </c>
      <c r="S26" s="135" t="s">
        <v>2</v>
      </c>
      <c r="T26" s="135" t="s">
        <v>3</v>
      </c>
      <c r="U26" s="135" t="s">
        <v>4</v>
      </c>
      <c r="V26" s="141" t="s">
        <v>5</v>
      </c>
      <c r="W26" s="160" t="s">
        <v>6</v>
      </c>
      <c r="X26" s="135" t="s">
        <v>7</v>
      </c>
      <c r="Y26" s="135" t="s">
        <v>2</v>
      </c>
      <c r="Z26" s="135" t="s">
        <v>2</v>
      </c>
      <c r="AA26" s="135" t="s">
        <v>3</v>
      </c>
      <c r="AB26" s="135" t="s">
        <v>4</v>
      </c>
      <c r="AC26" s="141" t="s">
        <v>5</v>
      </c>
      <c r="AD26" s="160" t="s">
        <v>6</v>
      </c>
      <c r="AE26" s="135" t="s">
        <v>7</v>
      </c>
      <c r="AF26" s="135" t="s">
        <v>2</v>
      </c>
      <c r="AG26" s="135" t="s">
        <v>2</v>
      </c>
      <c r="AH26" s="135" t="s">
        <v>3</v>
      </c>
      <c r="AI26" s="135" t="s">
        <v>4</v>
      </c>
      <c r="AJ26" s="135"/>
      <c r="AK26" s="25" t="s">
        <v>8</v>
      </c>
      <c r="AL26" s="25" t="s">
        <v>9</v>
      </c>
      <c r="AM26" s="25" t="s">
        <v>10</v>
      </c>
      <c r="AN26" s="25"/>
      <c r="AO26" s="25" t="s">
        <v>12</v>
      </c>
      <c r="AP26" s="25" t="s">
        <v>333</v>
      </c>
      <c r="AQ26" s="25" t="s">
        <v>112</v>
      </c>
      <c r="AR26" s="25" t="s">
        <v>113</v>
      </c>
      <c r="AS26" s="25"/>
      <c r="AT26" s="307" t="s">
        <v>334</v>
      </c>
      <c r="AU26" s="27" t="s">
        <v>17</v>
      </c>
      <c r="AV26" s="96" t="s">
        <v>335</v>
      </c>
      <c r="AW26" s="29" t="s">
        <v>115</v>
      </c>
      <c r="AX26" s="27" t="s">
        <v>336</v>
      </c>
      <c r="AY26" s="27" t="s">
        <v>337</v>
      </c>
      <c r="AZ26" s="27" t="s">
        <v>338</v>
      </c>
      <c r="BA26" s="357" t="s">
        <v>504</v>
      </c>
      <c r="BB26" s="27" t="s">
        <v>114</v>
      </c>
      <c r="BC26" s="64"/>
      <c r="BD26" s="64"/>
      <c r="BE26" s="64"/>
      <c r="BF26" s="64"/>
    </row>
    <row r="27" ht="14.25" customHeight="1">
      <c r="A27" s="64"/>
      <c r="B27" s="377"/>
      <c r="C27" s="377"/>
      <c r="D27" s="377"/>
      <c r="E27" s="377"/>
      <c r="F27" s="135">
        <v>1.0</v>
      </c>
      <c r="G27" s="135">
        <f t="shared" ref="G27:AI27" si="8">F27+1</f>
        <v>2</v>
      </c>
      <c r="H27" s="141">
        <f t="shared" si="8"/>
        <v>3</v>
      </c>
      <c r="I27" s="160">
        <f t="shared" si="8"/>
        <v>4</v>
      </c>
      <c r="J27" s="135">
        <f t="shared" si="8"/>
        <v>5</v>
      </c>
      <c r="K27" s="135">
        <f t="shared" si="8"/>
        <v>6</v>
      </c>
      <c r="L27" s="135">
        <f t="shared" si="8"/>
        <v>7</v>
      </c>
      <c r="M27" s="135">
        <f t="shared" si="8"/>
        <v>8</v>
      </c>
      <c r="N27" s="135">
        <f t="shared" si="8"/>
        <v>9</v>
      </c>
      <c r="O27" s="141">
        <f t="shared" si="8"/>
        <v>10</v>
      </c>
      <c r="P27" s="160">
        <f t="shared" si="8"/>
        <v>11</v>
      </c>
      <c r="Q27" s="135">
        <f t="shared" si="8"/>
        <v>12</v>
      </c>
      <c r="R27" s="135">
        <f t="shared" si="8"/>
        <v>13</v>
      </c>
      <c r="S27" s="135">
        <f t="shared" si="8"/>
        <v>14</v>
      </c>
      <c r="T27" s="135">
        <f t="shared" si="8"/>
        <v>15</v>
      </c>
      <c r="U27" s="135">
        <f t="shared" si="8"/>
        <v>16</v>
      </c>
      <c r="V27" s="141">
        <f t="shared" si="8"/>
        <v>17</v>
      </c>
      <c r="W27" s="160">
        <f t="shared" si="8"/>
        <v>18</v>
      </c>
      <c r="X27" s="135">
        <f t="shared" si="8"/>
        <v>19</v>
      </c>
      <c r="Y27" s="135">
        <f t="shared" si="8"/>
        <v>20</v>
      </c>
      <c r="Z27" s="135">
        <f t="shared" si="8"/>
        <v>21</v>
      </c>
      <c r="AA27" s="135">
        <f t="shared" si="8"/>
        <v>22</v>
      </c>
      <c r="AB27" s="135">
        <f t="shared" si="8"/>
        <v>23</v>
      </c>
      <c r="AC27" s="141">
        <f t="shared" si="8"/>
        <v>24</v>
      </c>
      <c r="AD27" s="160">
        <f t="shared" si="8"/>
        <v>25</v>
      </c>
      <c r="AE27" s="135">
        <f t="shared" si="8"/>
        <v>26</v>
      </c>
      <c r="AF27" s="135">
        <f t="shared" si="8"/>
        <v>27</v>
      </c>
      <c r="AG27" s="135">
        <f t="shared" si="8"/>
        <v>28</v>
      </c>
      <c r="AH27" s="135">
        <f t="shared" si="8"/>
        <v>29</v>
      </c>
      <c r="AI27" s="135">
        <f t="shared" si="8"/>
        <v>30</v>
      </c>
      <c r="AJ27" s="135"/>
      <c r="AK27" s="25"/>
      <c r="AL27" s="25" t="str">
        <f>IF(D27="CATEGORIA", "DEPENDE", IF(D27="SP", 60000,IF(D27="PR", 60000, IF(D27="M10", 65000, IF(D27="M1", 50000, IF(D27="M2", 40000, IF(D27="AYUDANTE", 30000, IF(D27="EDIT", "EDITABLE", "editable"))))))))</f>
        <v>editable</v>
      </c>
      <c r="AM27" s="25"/>
      <c r="AN27" s="377"/>
      <c r="AO27" s="377"/>
      <c r="AP27" s="377"/>
      <c r="AQ27" s="377"/>
      <c r="AR27" s="377"/>
      <c r="AS27" s="377"/>
      <c r="AT27" s="377"/>
      <c r="AU27" s="377"/>
      <c r="AV27" s="377"/>
      <c r="AW27" s="377"/>
      <c r="AX27" s="377"/>
      <c r="AY27" s="377"/>
      <c r="AZ27" s="377"/>
      <c r="BA27" s="377"/>
      <c r="BB27" s="377"/>
      <c r="BC27" s="64"/>
      <c r="BD27" s="64"/>
      <c r="BE27" s="64"/>
      <c r="BF27" s="64"/>
    </row>
    <row r="28" ht="14.25" customHeight="1">
      <c r="A28" s="64"/>
      <c r="B28" s="30"/>
      <c r="C28" s="30"/>
      <c r="D28" s="428" t="s">
        <v>2</v>
      </c>
      <c r="E28" s="475" t="s">
        <v>260</v>
      </c>
      <c r="F28" s="132"/>
      <c r="G28" s="476"/>
      <c r="H28" s="477"/>
      <c r="I28" s="478"/>
      <c r="J28" s="132"/>
      <c r="K28" s="132"/>
      <c r="L28" s="132"/>
      <c r="M28" s="132"/>
      <c r="N28" s="135">
        <v>1.0</v>
      </c>
      <c r="O28" s="152"/>
      <c r="P28" s="478"/>
      <c r="Q28" s="135">
        <v>1.0</v>
      </c>
      <c r="R28" s="135">
        <v>1.0</v>
      </c>
      <c r="S28" s="135">
        <v>1.0</v>
      </c>
      <c r="T28" s="135">
        <v>1.0</v>
      </c>
      <c r="U28" s="135">
        <v>1.0</v>
      </c>
      <c r="V28" s="152"/>
      <c r="W28" s="478"/>
      <c r="X28" s="132"/>
      <c r="Y28" s="132"/>
      <c r="Z28" s="132"/>
      <c r="AA28" s="132"/>
      <c r="AB28" s="132"/>
      <c r="AC28" s="472"/>
      <c r="AD28" s="478"/>
      <c r="AE28" s="132"/>
      <c r="AF28" s="132"/>
      <c r="AG28" s="132"/>
      <c r="AH28" s="132"/>
      <c r="AI28" s="132"/>
      <c r="AJ28" s="132"/>
      <c r="AK28" s="154">
        <f t="shared" ref="AK28:AK48" si="9">SUM(F28:AI28)</f>
        <v>6</v>
      </c>
      <c r="AL28" s="479">
        <v>60000.0</v>
      </c>
      <c r="AM28" s="480">
        <f t="shared" ref="AM28:AM48" si="10">AO28-AN28</f>
        <v>60000</v>
      </c>
      <c r="AN28" s="481">
        <v>300000.0</v>
      </c>
      <c r="AO28" s="482">
        <f t="shared" ref="AO28:AO48" si="11">AK28*AL28</f>
        <v>360000</v>
      </c>
      <c r="AP28" s="454"/>
      <c r="AQ28" s="110"/>
      <c r="AR28" s="110"/>
      <c r="AS28" s="110"/>
      <c r="AT28" s="311" t="s">
        <v>663</v>
      </c>
      <c r="AU28" s="311">
        <v>1.7785176E8</v>
      </c>
      <c r="AV28" s="317" t="s">
        <v>664</v>
      </c>
      <c r="AW28" s="29" t="s">
        <v>665</v>
      </c>
      <c r="AX28" s="312" t="s">
        <v>346</v>
      </c>
      <c r="AY28" s="313">
        <v>30.0</v>
      </c>
      <c r="AZ28" s="311">
        <v>1.7785176E7</v>
      </c>
      <c r="BA28" s="27"/>
      <c r="BB28" s="27" t="s">
        <v>17</v>
      </c>
      <c r="BC28" s="64"/>
      <c r="BD28" s="64"/>
      <c r="BE28" s="64"/>
      <c r="BF28" s="64"/>
    </row>
    <row r="29" ht="14.25" customHeight="1">
      <c r="A29" s="64"/>
      <c r="B29" s="30"/>
      <c r="C29" s="30"/>
      <c r="D29" s="428" t="s">
        <v>2</v>
      </c>
      <c r="E29" s="483" t="s">
        <v>137</v>
      </c>
      <c r="F29" s="132"/>
      <c r="G29" s="476"/>
      <c r="H29" s="477"/>
      <c r="I29" s="478"/>
      <c r="J29" s="132"/>
      <c r="K29" s="132"/>
      <c r="L29" s="132"/>
      <c r="M29" s="132"/>
      <c r="N29" s="132"/>
      <c r="O29" s="152"/>
      <c r="P29" s="478"/>
      <c r="Q29" s="132"/>
      <c r="R29" s="135">
        <v>1.0</v>
      </c>
      <c r="S29" s="132"/>
      <c r="T29" s="132"/>
      <c r="U29" s="132"/>
      <c r="V29" s="152"/>
      <c r="W29" s="478"/>
      <c r="X29" s="132"/>
      <c r="Y29" s="132"/>
      <c r="Z29" s="132"/>
      <c r="AA29" s="132"/>
      <c r="AB29" s="132"/>
      <c r="AC29" s="472"/>
      <c r="AD29" s="478"/>
      <c r="AE29" s="132"/>
      <c r="AF29" s="132"/>
      <c r="AG29" s="132"/>
      <c r="AH29" s="132"/>
      <c r="AI29" s="132"/>
      <c r="AJ29" s="132"/>
      <c r="AK29" s="154">
        <f t="shared" si="9"/>
        <v>1</v>
      </c>
      <c r="AL29" s="484">
        <v>60000.0</v>
      </c>
      <c r="AM29" s="485">
        <f t="shared" si="10"/>
        <v>60000</v>
      </c>
      <c r="AN29" s="486"/>
      <c r="AO29" s="487">
        <f t="shared" si="11"/>
        <v>60000</v>
      </c>
      <c r="AP29" s="454"/>
      <c r="AQ29" s="39"/>
      <c r="AR29" s="110"/>
      <c r="AS29" s="110"/>
      <c r="AT29" s="412" t="s">
        <v>139</v>
      </c>
      <c r="AU29" s="412">
        <v>2.12371602E8</v>
      </c>
      <c r="AV29" s="413" t="s">
        <v>137</v>
      </c>
      <c r="AW29" s="29" t="s">
        <v>140</v>
      </c>
      <c r="AX29" s="312" t="s">
        <v>346</v>
      </c>
      <c r="AY29" s="313">
        <v>30.0</v>
      </c>
      <c r="AZ29" s="412">
        <v>2.123716E7</v>
      </c>
      <c r="BA29" s="29">
        <v>100000.0</v>
      </c>
      <c r="BB29" s="29" t="s">
        <v>17</v>
      </c>
      <c r="BC29" s="64"/>
      <c r="BD29" s="64"/>
      <c r="BE29" s="64"/>
      <c r="BF29" s="64"/>
    </row>
    <row r="30" ht="14.25" customHeight="1">
      <c r="A30" s="64"/>
      <c r="B30" s="30"/>
      <c r="C30" s="30"/>
      <c r="D30" s="428" t="s">
        <v>2</v>
      </c>
      <c r="E30" s="483" t="s">
        <v>540</v>
      </c>
      <c r="F30" s="132"/>
      <c r="G30" s="488">
        <v>1.0</v>
      </c>
      <c r="H30" s="489">
        <v>1.0</v>
      </c>
      <c r="I30" s="478"/>
      <c r="J30" s="135">
        <v>1.0</v>
      </c>
      <c r="K30" s="135">
        <v>1.0</v>
      </c>
      <c r="L30" s="135">
        <v>1.0</v>
      </c>
      <c r="M30" s="135">
        <v>1.0</v>
      </c>
      <c r="N30" s="135">
        <v>1.0</v>
      </c>
      <c r="O30" s="152"/>
      <c r="P30" s="478"/>
      <c r="Q30" s="135">
        <v>1.0</v>
      </c>
      <c r="R30" s="135">
        <v>1.0</v>
      </c>
      <c r="S30" s="135">
        <v>1.0</v>
      </c>
      <c r="T30" s="135">
        <v>1.0</v>
      </c>
      <c r="U30" s="135">
        <v>1.0</v>
      </c>
      <c r="V30" s="152"/>
      <c r="W30" s="478"/>
      <c r="X30" s="132"/>
      <c r="Y30" s="132"/>
      <c r="Z30" s="132"/>
      <c r="AA30" s="132"/>
      <c r="AB30" s="132"/>
      <c r="AC30" s="472"/>
      <c r="AD30" s="478"/>
      <c r="AE30" s="132"/>
      <c r="AF30" s="132"/>
      <c r="AG30" s="132"/>
      <c r="AH30" s="132"/>
      <c r="AI30" s="132"/>
      <c r="AJ30" s="132"/>
      <c r="AK30" s="154">
        <f t="shared" si="9"/>
        <v>12</v>
      </c>
      <c r="AL30" s="484">
        <v>60000.0</v>
      </c>
      <c r="AM30" s="485">
        <f t="shared" si="10"/>
        <v>420000</v>
      </c>
      <c r="AN30" s="481">
        <v>300000.0</v>
      </c>
      <c r="AO30" s="487">
        <f t="shared" si="11"/>
        <v>720000</v>
      </c>
      <c r="AP30" s="454"/>
      <c r="AQ30" s="39"/>
      <c r="AR30" s="110"/>
      <c r="AS30" s="110"/>
      <c r="AT30" s="412" t="s">
        <v>541</v>
      </c>
      <c r="AU30" s="412">
        <v>1.98794155E8</v>
      </c>
      <c r="AV30" s="413" t="s">
        <v>540</v>
      </c>
      <c r="AW30" s="29" t="s">
        <v>542</v>
      </c>
      <c r="AX30" s="312" t="s">
        <v>343</v>
      </c>
      <c r="AY30" s="313" t="s">
        <v>344</v>
      </c>
      <c r="AZ30" s="412">
        <v>1.58418153E10</v>
      </c>
      <c r="BA30" s="29">
        <v>100000.0</v>
      </c>
      <c r="BB30" s="29" t="s">
        <v>543</v>
      </c>
      <c r="BC30" s="64"/>
      <c r="BD30" s="64"/>
      <c r="BE30" s="64"/>
      <c r="BF30" s="64"/>
    </row>
    <row r="31" ht="14.25" customHeight="1">
      <c r="A31" s="64"/>
      <c r="B31" s="30"/>
      <c r="C31" s="30"/>
      <c r="D31" s="428" t="s">
        <v>2</v>
      </c>
      <c r="E31" s="483" t="s">
        <v>544</v>
      </c>
      <c r="F31" s="132"/>
      <c r="G31" s="488">
        <v>1.0</v>
      </c>
      <c r="H31" s="489">
        <v>1.0</v>
      </c>
      <c r="I31" s="478"/>
      <c r="J31" s="135">
        <v>1.0</v>
      </c>
      <c r="K31" s="135">
        <v>1.0</v>
      </c>
      <c r="L31" s="141" t="s">
        <v>50</v>
      </c>
      <c r="M31" s="141" t="s">
        <v>50</v>
      </c>
      <c r="N31" s="135">
        <v>1.0</v>
      </c>
      <c r="O31" s="152"/>
      <c r="P31" s="478"/>
      <c r="Q31" s="135">
        <v>1.0</v>
      </c>
      <c r="R31" s="135">
        <v>1.0</v>
      </c>
      <c r="S31" s="135">
        <v>1.0</v>
      </c>
      <c r="T31" s="135">
        <v>1.0</v>
      </c>
      <c r="U31" s="135">
        <v>1.0</v>
      </c>
      <c r="V31" s="152"/>
      <c r="W31" s="478"/>
      <c r="X31" s="132"/>
      <c r="Y31" s="132"/>
      <c r="Z31" s="132"/>
      <c r="AA31" s="132"/>
      <c r="AB31" s="132"/>
      <c r="AC31" s="472"/>
      <c r="AD31" s="423"/>
      <c r="AE31" s="132"/>
      <c r="AF31" s="132"/>
      <c r="AG31" s="132"/>
      <c r="AH31" s="132"/>
      <c r="AI31" s="132"/>
      <c r="AJ31" s="132"/>
      <c r="AK31" s="154">
        <f t="shared" si="9"/>
        <v>10</v>
      </c>
      <c r="AL31" s="484">
        <v>60000.0</v>
      </c>
      <c r="AM31" s="485">
        <f t="shared" si="10"/>
        <v>300000</v>
      </c>
      <c r="AN31" s="481">
        <v>300000.0</v>
      </c>
      <c r="AO31" s="487">
        <f t="shared" si="11"/>
        <v>600000</v>
      </c>
      <c r="AP31" s="454"/>
      <c r="AQ31" s="110"/>
      <c r="AR31" s="110"/>
      <c r="AS31" s="110"/>
      <c r="AT31" s="412" t="s">
        <v>545</v>
      </c>
      <c r="AU31" s="412">
        <v>1.72271871E8</v>
      </c>
      <c r="AV31" s="413" t="s">
        <v>544</v>
      </c>
      <c r="AW31" s="29" t="s">
        <v>546</v>
      </c>
      <c r="AX31" s="417" t="s">
        <v>361</v>
      </c>
      <c r="AY31" s="313" t="s">
        <v>344</v>
      </c>
      <c r="AZ31" s="316">
        <v>1.93195169635E11</v>
      </c>
      <c r="BA31" s="410">
        <v>50000.0</v>
      </c>
      <c r="BB31" s="29" t="s">
        <v>547</v>
      </c>
      <c r="BC31" s="64"/>
      <c r="BD31" s="64"/>
      <c r="BE31" s="64"/>
      <c r="BF31" s="64"/>
    </row>
    <row r="32" ht="14.25" customHeight="1">
      <c r="A32" s="64"/>
      <c r="B32" s="30"/>
      <c r="C32" s="30"/>
      <c r="D32" s="428" t="s">
        <v>2</v>
      </c>
      <c r="E32" s="483" t="s">
        <v>450</v>
      </c>
      <c r="F32" s="132"/>
      <c r="G32" s="488">
        <v>1.0</v>
      </c>
      <c r="H32" s="489">
        <v>1.0</v>
      </c>
      <c r="I32" s="478"/>
      <c r="J32" s="135">
        <v>1.0</v>
      </c>
      <c r="K32" s="135">
        <v>1.0</v>
      </c>
      <c r="L32" s="135">
        <v>1.0</v>
      </c>
      <c r="M32" s="141" t="s">
        <v>50</v>
      </c>
      <c r="N32" s="135">
        <v>1.0</v>
      </c>
      <c r="O32" s="152"/>
      <c r="P32" s="478"/>
      <c r="Q32" s="135">
        <v>1.0</v>
      </c>
      <c r="R32" s="135">
        <v>1.0</v>
      </c>
      <c r="S32" s="135">
        <v>1.0</v>
      </c>
      <c r="T32" s="135">
        <v>1.0</v>
      </c>
      <c r="U32" s="135">
        <v>1.0</v>
      </c>
      <c r="V32" s="152"/>
      <c r="W32" s="478"/>
      <c r="X32" s="132"/>
      <c r="Y32" s="132"/>
      <c r="Z32" s="132"/>
      <c r="AA32" s="132"/>
      <c r="AB32" s="132"/>
      <c r="AC32" s="472"/>
      <c r="AD32" s="423"/>
      <c r="AE32" s="132"/>
      <c r="AF32" s="132"/>
      <c r="AG32" s="132"/>
      <c r="AH32" s="132"/>
      <c r="AI32" s="132"/>
      <c r="AJ32" s="132"/>
      <c r="AK32" s="154">
        <f t="shared" si="9"/>
        <v>11</v>
      </c>
      <c r="AL32" s="484">
        <v>60000.0</v>
      </c>
      <c r="AM32" s="485">
        <f t="shared" si="10"/>
        <v>360000</v>
      </c>
      <c r="AN32" s="481">
        <v>300000.0</v>
      </c>
      <c r="AO32" s="487">
        <f t="shared" si="11"/>
        <v>660000</v>
      </c>
      <c r="AP32" s="454"/>
      <c r="AQ32" s="110"/>
      <c r="AR32" s="110"/>
      <c r="AS32" s="110"/>
      <c r="AT32" s="311" t="s">
        <v>666</v>
      </c>
      <c r="AU32" s="311">
        <v>2.08154125E8</v>
      </c>
      <c r="AV32" s="55" t="s">
        <v>667</v>
      </c>
      <c r="AW32" s="29" t="s">
        <v>668</v>
      </c>
      <c r="AX32" s="312" t="s">
        <v>343</v>
      </c>
      <c r="AY32" s="313" t="s">
        <v>344</v>
      </c>
      <c r="AZ32" s="311">
        <v>1.9998383999E10</v>
      </c>
      <c r="BA32" s="27"/>
      <c r="BB32" s="521" t="s">
        <v>669</v>
      </c>
      <c r="BC32" s="64"/>
      <c r="BD32" s="64"/>
      <c r="BE32" s="64"/>
      <c r="BF32" s="64"/>
    </row>
    <row r="33" ht="14.25" customHeight="1">
      <c r="A33" s="64"/>
      <c r="B33" s="30"/>
      <c r="C33" s="30"/>
      <c r="D33" s="428" t="s">
        <v>2</v>
      </c>
      <c r="E33" s="490" t="s">
        <v>187</v>
      </c>
      <c r="F33" s="132"/>
      <c r="G33" s="476"/>
      <c r="H33" s="477"/>
      <c r="I33" s="478"/>
      <c r="J33" s="132"/>
      <c r="K33" s="132"/>
      <c r="L33" s="132"/>
      <c r="M33" s="132"/>
      <c r="N33" s="135">
        <v>1.0</v>
      </c>
      <c r="O33" s="152"/>
      <c r="P33" s="478"/>
      <c r="Q33" s="135">
        <v>1.0</v>
      </c>
      <c r="R33" s="135">
        <v>1.0</v>
      </c>
      <c r="S33" s="135">
        <v>1.0</v>
      </c>
      <c r="T33" s="135">
        <v>1.0</v>
      </c>
      <c r="U33" s="135">
        <v>1.0</v>
      </c>
      <c r="V33" s="152"/>
      <c r="W33" s="478"/>
      <c r="X33" s="132"/>
      <c r="Y33" s="132"/>
      <c r="Z33" s="132"/>
      <c r="AA33" s="132"/>
      <c r="AB33" s="132"/>
      <c r="AC33" s="472"/>
      <c r="AD33" s="423"/>
      <c r="AE33" s="132"/>
      <c r="AF33" s="132"/>
      <c r="AG33" s="132"/>
      <c r="AH33" s="132"/>
      <c r="AI33" s="132"/>
      <c r="AJ33" s="132"/>
      <c r="AK33" s="154">
        <f t="shared" si="9"/>
        <v>6</v>
      </c>
      <c r="AL33" s="484">
        <v>60000.0</v>
      </c>
      <c r="AM33" s="485">
        <f t="shared" si="10"/>
        <v>160000</v>
      </c>
      <c r="AN33" s="481">
        <v>200000.0</v>
      </c>
      <c r="AO33" s="487">
        <f t="shared" si="11"/>
        <v>360000</v>
      </c>
      <c r="AP33" s="454"/>
      <c r="AQ33" s="39"/>
      <c r="AR33" s="110"/>
      <c r="AS33" s="110"/>
      <c r="AT33" s="412" t="s">
        <v>548</v>
      </c>
      <c r="AU33" s="412">
        <v>1.76676469E8</v>
      </c>
      <c r="AV33" s="413" t="s">
        <v>450</v>
      </c>
      <c r="AW33" s="29" t="s">
        <v>452</v>
      </c>
      <c r="AX33" s="312" t="s">
        <v>346</v>
      </c>
      <c r="AY33" s="313">
        <v>30.0</v>
      </c>
      <c r="AZ33" s="412">
        <v>1.7667646E7</v>
      </c>
      <c r="BA33" s="29">
        <v>100000.0</v>
      </c>
      <c r="BB33" s="29" t="s">
        <v>17</v>
      </c>
      <c r="BC33" s="64"/>
      <c r="BD33" s="64"/>
      <c r="BE33" s="64"/>
      <c r="BF33" s="64"/>
    </row>
    <row r="34" ht="14.25" customHeight="1">
      <c r="A34" s="64"/>
      <c r="B34" s="30"/>
      <c r="C34" s="30"/>
      <c r="D34" s="428" t="s">
        <v>2</v>
      </c>
      <c r="E34" s="483" t="s">
        <v>552</v>
      </c>
      <c r="F34" s="132"/>
      <c r="G34" s="476"/>
      <c r="H34" s="477"/>
      <c r="I34" s="478"/>
      <c r="J34" s="132"/>
      <c r="K34" s="132"/>
      <c r="L34" s="132"/>
      <c r="M34" s="132"/>
      <c r="N34" s="135">
        <v>1.0</v>
      </c>
      <c r="O34" s="152"/>
      <c r="P34" s="478"/>
      <c r="Q34" s="135">
        <v>1.0</v>
      </c>
      <c r="R34" s="135">
        <v>1.0</v>
      </c>
      <c r="S34" s="135">
        <v>1.0</v>
      </c>
      <c r="T34" s="135">
        <v>1.0</v>
      </c>
      <c r="U34" s="135">
        <v>1.0</v>
      </c>
      <c r="V34" s="152"/>
      <c r="W34" s="478"/>
      <c r="X34" s="132"/>
      <c r="Y34" s="132"/>
      <c r="Z34" s="132"/>
      <c r="AA34" s="132"/>
      <c r="AB34" s="132"/>
      <c r="AC34" s="472"/>
      <c r="AD34" s="478"/>
      <c r="AE34" s="132"/>
      <c r="AF34" s="132"/>
      <c r="AG34" s="132"/>
      <c r="AH34" s="132"/>
      <c r="AI34" s="132"/>
      <c r="AJ34" s="132"/>
      <c r="AK34" s="154">
        <f t="shared" si="9"/>
        <v>6</v>
      </c>
      <c r="AL34" s="484">
        <v>60000.0</v>
      </c>
      <c r="AM34" s="485">
        <f t="shared" si="10"/>
        <v>60000</v>
      </c>
      <c r="AN34" s="481">
        <v>300000.0</v>
      </c>
      <c r="AO34" s="487">
        <f t="shared" si="11"/>
        <v>360000</v>
      </c>
      <c r="AP34" s="454"/>
      <c r="AQ34" s="39"/>
      <c r="AR34" s="110"/>
      <c r="AS34" s="110"/>
      <c r="AT34" s="421" t="s">
        <v>51</v>
      </c>
      <c r="AU34" s="421">
        <v>1.37291533E8</v>
      </c>
      <c r="AV34" s="422" t="s">
        <v>187</v>
      </c>
      <c r="AW34" s="29"/>
      <c r="AX34" s="312"/>
      <c r="AY34" s="313"/>
      <c r="AZ34" s="311"/>
      <c r="BA34" s="29">
        <v>100000.0</v>
      </c>
      <c r="BB34" s="27" t="s">
        <v>132</v>
      </c>
      <c r="BC34" s="64"/>
      <c r="BD34" s="64"/>
      <c r="BE34" s="64"/>
      <c r="BF34" s="64"/>
    </row>
    <row r="35" ht="14.25" customHeight="1">
      <c r="A35" s="64"/>
      <c r="B35" s="30"/>
      <c r="C35" s="30"/>
      <c r="D35" s="428" t="s">
        <v>2</v>
      </c>
      <c r="E35" s="483" t="s">
        <v>624</v>
      </c>
      <c r="F35" s="132"/>
      <c r="G35" s="476"/>
      <c r="H35" s="477"/>
      <c r="I35" s="478"/>
      <c r="J35" s="132"/>
      <c r="K35" s="132"/>
      <c r="L35" s="132"/>
      <c r="M35" s="132"/>
      <c r="N35" s="132"/>
      <c r="O35" s="152"/>
      <c r="P35" s="478"/>
      <c r="Q35" s="132"/>
      <c r="R35" s="135">
        <v>1.0</v>
      </c>
      <c r="S35" s="141" t="s">
        <v>50</v>
      </c>
      <c r="T35" s="135">
        <v>1.0</v>
      </c>
      <c r="U35" s="135">
        <v>1.0</v>
      </c>
      <c r="V35" s="152"/>
      <c r="W35" s="478"/>
      <c r="X35" s="132"/>
      <c r="Y35" s="132"/>
      <c r="Z35" s="132"/>
      <c r="AA35" s="132"/>
      <c r="AB35" s="132"/>
      <c r="AC35" s="472"/>
      <c r="AD35" s="478"/>
      <c r="AE35" s="132"/>
      <c r="AF35" s="132"/>
      <c r="AG35" s="132"/>
      <c r="AH35" s="132"/>
      <c r="AI35" s="132"/>
      <c r="AJ35" s="132"/>
      <c r="AK35" s="154">
        <f t="shared" si="9"/>
        <v>3</v>
      </c>
      <c r="AL35" s="484">
        <v>60000.0</v>
      </c>
      <c r="AM35" s="485">
        <f t="shared" si="10"/>
        <v>80000</v>
      </c>
      <c r="AN35" s="481">
        <v>100000.0</v>
      </c>
      <c r="AO35" s="487">
        <f t="shared" si="11"/>
        <v>180000</v>
      </c>
      <c r="AP35" s="454"/>
      <c r="AQ35" s="39"/>
      <c r="AR35" s="110"/>
      <c r="AS35" s="110"/>
      <c r="AT35" s="412" t="s">
        <v>550</v>
      </c>
      <c r="AU35" s="412">
        <v>1.67000428E8</v>
      </c>
      <c r="AV35" s="413" t="s">
        <v>549</v>
      </c>
      <c r="AW35" s="29" t="s">
        <v>551</v>
      </c>
      <c r="AX35" s="312" t="s">
        <v>346</v>
      </c>
      <c r="AY35" s="313">
        <v>30.0</v>
      </c>
      <c r="AZ35" s="311">
        <v>1.6700042E7</v>
      </c>
      <c r="BA35" s="410">
        <v>50000.0</v>
      </c>
      <c r="BB35" s="29" t="s">
        <v>17</v>
      </c>
      <c r="BC35" s="64"/>
      <c r="BD35" s="64"/>
      <c r="BE35" s="64"/>
      <c r="BF35" s="64"/>
    </row>
    <row r="36" ht="14.25" customHeight="1">
      <c r="A36" s="64"/>
      <c r="B36" s="30"/>
      <c r="C36" s="30"/>
      <c r="D36" s="428" t="s">
        <v>2</v>
      </c>
      <c r="E36" s="483" t="s">
        <v>241</v>
      </c>
      <c r="F36" s="132"/>
      <c r="G36" s="488">
        <v>1.0</v>
      </c>
      <c r="H36" s="489">
        <v>1.0</v>
      </c>
      <c r="I36" s="478"/>
      <c r="J36" s="135">
        <v>1.0</v>
      </c>
      <c r="K36" s="135">
        <v>1.0</v>
      </c>
      <c r="L36" s="135">
        <v>1.0</v>
      </c>
      <c r="M36" s="135">
        <v>1.0</v>
      </c>
      <c r="N36" s="135">
        <v>1.0</v>
      </c>
      <c r="O36" s="152"/>
      <c r="P36" s="478"/>
      <c r="Q36" s="135">
        <v>1.0</v>
      </c>
      <c r="R36" s="135">
        <v>1.0</v>
      </c>
      <c r="S36" s="135">
        <v>1.0</v>
      </c>
      <c r="T36" s="135">
        <v>1.0</v>
      </c>
      <c r="U36" s="135">
        <v>1.0</v>
      </c>
      <c r="V36" s="152"/>
      <c r="W36" s="478"/>
      <c r="X36" s="132"/>
      <c r="Y36" s="132"/>
      <c r="Z36" s="132"/>
      <c r="AA36" s="132"/>
      <c r="AB36" s="132"/>
      <c r="AC36" s="472"/>
      <c r="AD36" s="478"/>
      <c r="AE36" s="132"/>
      <c r="AF36" s="132"/>
      <c r="AG36" s="132"/>
      <c r="AH36" s="132"/>
      <c r="AI36" s="132"/>
      <c r="AJ36" s="132"/>
      <c r="AK36" s="154">
        <f t="shared" si="9"/>
        <v>12</v>
      </c>
      <c r="AL36" s="484">
        <v>60000.0</v>
      </c>
      <c r="AM36" s="485">
        <f t="shared" si="10"/>
        <v>420000</v>
      </c>
      <c r="AN36" s="481">
        <v>300000.0</v>
      </c>
      <c r="AO36" s="487">
        <f t="shared" si="11"/>
        <v>720000</v>
      </c>
      <c r="AP36" s="454"/>
      <c r="AQ36" s="39"/>
      <c r="AR36" s="110"/>
      <c r="AS36" s="110"/>
      <c r="AT36" s="412" t="s">
        <v>553</v>
      </c>
      <c r="AU36" s="412">
        <v>1.93843603E8</v>
      </c>
      <c r="AV36" s="413" t="s">
        <v>552</v>
      </c>
      <c r="AW36" s="29" t="s">
        <v>554</v>
      </c>
      <c r="AX36" s="312" t="s">
        <v>343</v>
      </c>
      <c r="AY36" s="313" t="s">
        <v>344</v>
      </c>
      <c r="AZ36" s="311">
        <v>1.5040437271E10</v>
      </c>
      <c r="BA36" s="410">
        <v>50000.0</v>
      </c>
      <c r="BB36" s="27" t="s">
        <v>670</v>
      </c>
      <c r="BC36" s="64"/>
      <c r="BD36" s="64"/>
      <c r="BE36" s="64"/>
      <c r="BF36" s="64"/>
    </row>
    <row r="37" ht="14.25" customHeight="1">
      <c r="A37" s="64"/>
      <c r="B37" s="30"/>
      <c r="C37" s="30"/>
      <c r="D37" s="428" t="s">
        <v>2</v>
      </c>
      <c r="E37" s="483" t="s">
        <v>557</v>
      </c>
      <c r="F37" s="132"/>
      <c r="G37" s="160" t="s">
        <v>23</v>
      </c>
      <c r="H37" s="160" t="s">
        <v>23</v>
      </c>
      <c r="I37" s="478"/>
      <c r="J37" s="160" t="s">
        <v>23</v>
      </c>
      <c r="K37" s="135">
        <v>1.0</v>
      </c>
      <c r="L37" s="135">
        <v>1.0</v>
      </c>
      <c r="M37" s="135">
        <v>1.0</v>
      </c>
      <c r="N37" s="135">
        <v>1.0</v>
      </c>
      <c r="O37" s="152"/>
      <c r="P37" s="478"/>
      <c r="Q37" s="160" t="s">
        <v>23</v>
      </c>
      <c r="R37" s="132"/>
      <c r="S37" s="132"/>
      <c r="T37" s="132"/>
      <c r="U37" s="132"/>
      <c r="V37" s="152"/>
      <c r="W37" s="478"/>
      <c r="X37" s="132"/>
      <c r="Y37" s="132"/>
      <c r="Z37" s="132"/>
      <c r="AA37" s="132"/>
      <c r="AB37" s="132"/>
      <c r="AC37" s="472"/>
      <c r="AD37" s="478"/>
      <c r="AE37" s="132"/>
      <c r="AF37" s="132"/>
      <c r="AG37" s="132"/>
      <c r="AH37" s="132"/>
      <c r="AI37" s="132"/>
      <c r="AJ37" s="132"/>
      <c r="AK37" s="154">
        <f t="shared" si="9"/>
        <v>4</v>
      </c>
      <c r="AL37" s="484">
        <v>60000.0</v>
      </c>
      <c r="AM37" s="485">
        <f t="shared" si="10"/>
        <v>240000</v>
      </c>
      <c r="AN37" s="486"/>
      <c r="AO37" s="487">
        <f t="shared" si="11"/>
        <v>240000</v>
      </c>
      <c r="AP37" s="454"/>
      <c r="AQ37" s="39"/>
      <c r="AR37" s="110"/>
      <c r="AS37" s="110"/>
      <c r="AT37" s="412" t="s">
        <v>233</v>
      </c>
      <c r="AU37" s="412">
        <v>1.55852941E8</v>
      </c>
      <c r="AV37" s="413" t="s">
        <v>232</v>
      </c>
      <c r="AW37" s="29" t="s">
        <v>234</v>
      </c>
      <c r="AX37" s="312" t="s">
        <v>346</v>
      </c>
      <c r="AY37" s="313">
        <v>30.0</v>
      </c>
      <c r="AZ37" s="311">
        <v>1.5585294E7</v>
      </c>
      <c r="BA37" s="29">
        <v>100000.0</v>
      </c>
      <c r="BB37" s="29" t="s">
        <v>17</v>
      </c>
      <c r="BC37" s="64"/>
      <c r="BD37" s="64"/>
      <c r="BE37" s="64"/>
      <c r="BF37" s="64"/>
    </row>
    <row r="38" ht="14.25" customHeight="1">
      <c r="A38" s="64"/>
      <c r="B38" s="30"/>
      <c r="C38" s="30"/>
      <c r="D38" s="428" t="s">
        <v>556</v>
      </c>
      <c r="E38" s="491" t="s">
        <v>560</v>
      </c>
      <c r="F38" s="132"/>
      <c r="G38" s="476"/>
      <c r="H38" s="477"/>
      <c r="I38" s="478"/>
      <c r="J38" s="135">
        <v>1.0</v>
      </c>
      <c r="K38" s="135">
        <v>1.0</v>
      </c>
      <c r="L38" s="135">
        <v>1.0</v>
      </c>
      <c r="M38" s="135">
        <v>1.0</v>
      </c>
      <c r="N38" s="135">
        <v>1.0</v>
      </c>
      <c r="O38" s="152"/>
      <c r="P38" s="478"/>
      <c r="Q38" s="135">
        <v>1.0</v>
      </c>
      <c r="R38" s="135">
        <v>1.0</v>
      </c>
      <c r="S38" s="135">
        <v>1.0</v>
      </c>
      <c r="T38" s="135">
        <v>1.0</v>
      </c>
      <c r="U38" s="141" t="s">
        <v>50</v>
      </c>
      <c r="V38" s="152"/>
      <c r="W38" s="478"/>
      <c r="X38" s="132"/>
      <c r="Y38" s="132"/>
      <c r="Z38" s="132"/>
      <c r="AA38" s="132"/>
      <c r="AB38" s="132"/>
      <c r="AC38" s="472"/>
      <c r="AD38" s="478"/>
      <c r="AE38" s="132"/>
      <c r="AF38" s="132"/>
      <c r="AG38" s="132"/>
      <c r="AH38" s="132"/>
      <c r="AI38" s="132"/>
      <c r="AJ38" s="132"/>
      <c r="AK38" s="154">
        <f t="shared" si="9"/>
        <v>9</v>
      </c>
      <c r="AL38" s="484">
        <v>60000.0</v>
      </c>
      <c r="AM38" s="485">
        <f t="shared" si="10"/>
        <v>240000</v>
      </c>
      <c r="AN38" s="481">
        <v>300000.0</v>
      </c>
      <c r="AO38" s="487">
        <f t="shared" si="11"/>
        <v>540000</v>
      </c>
      <c r="AP38" s="454"/>
      <c r="AQ38" s="39"/>
      <c r="AR38" s="110"/>
      <c r="AS38" s="110"/>
      <c r="AT38" s="412" t="s">
        <v>77</v>
      </c>
      <c r="AU38" s="412" t="s">
        <v>473</v>
      </c>
      <c r="AV38" s="413" t="s">
        <v>241</v>
      </c>
      <c r="AW38" s="29" t="s">
        <v>242</v>
      </c>
      <c r="AX38" s="312" t="s">
        <v>346</v>
      </c>
      <c r="AY38" s="313">
        <v>30.0</v>
      </c>
      <c r="AZ38" s="311">
        <v>1.1585836E7</v>
      </c>
      <c r="BA38" s="29">
        <v>100000.0</v>
      </c>
      <c r="BB38" s="27" t="s">
        <v>17</v>
      </c>
      <c r="BC38" s="64"/>
      <c r="BD38" s="64"/>
      <c r="BE38" s="64"/>
      <c r="BF38" s="64"/>
    </row>
    <row r="39" ht="14.25" customHeight="1">
      <c r="A39" s="64"/>
      <c r="B39" s="30"/>
      <c r="C39" s="30"/>
      <c r="D39" s="428" t="s">
        <v>2</v>
      </c>
      <c r="E39" s="492" t="s">
        <v>567</v>
      </c>
      <c r="F39" s="132"/>
      <c r="G39" s="141">
        <v>0.5</v>
      </c>
      <c r="H39" s="477"/>
      <c r="I39" s="478"/>
      <c r="J39" s="135">
        <v>1.0</v>
      </c>
      <c r="K39" s="135">
        <v>1.0</v>
      </c>
      <c r="L39" s="135">
        <v>1.0</v>
      </c>
      <c r="M39" s="141" t="s">
        <v>50</v>
      </c>
      <c r="N39" s="141" t="s">
        <v>50</v>
      </c>
      <c r="O39" s="152"/>
      <c r="P39" s="478"/>
      <c r="Q39" s="135">
        <v>1.0</v>
      </c>
      <c r="R39" s="135">
        <v>1.0</v>
      </c>
      <c r="S39" s="135">
        <v>1.0</v>
      </c>
      <c r="T39" s="135">
        <v>1.0</v>
      </c>
      <c r="U39" s="135">
        <v>1.0</v>
      </c>
      <c r="V39" s="152"/>
      <c r="W39" s="478"/>
      <c r="X39" s="132"/>
      <c r="Y39" s="132"/>
      <c r="Z39" s="132"/>
      <c r="AA39" s="132"/>
      <c r="AB39" s="132"/>
      <c r="AC39" s="472"/>
      <c r="AD39" s="478"/>
      <c r="AE39" s="132"/>
      <c r="AF39" s="132"/>
      <c r="AG39" s="132"/>
      <c r="AH39" s="132"/>
      <c r="AI39" s="132"/>
      <c r="AJ39" s="132"/>
      <c r="AK39" s="154">
        <f t="shared" si="9"/>
        <v>8.5</v>
      </c>
      <c r="AL39" s="484">
        <v>60000.0</v>
      </c>
      <c r="AM39" s="485">
        <f t="shared" si="10"/>
        <v>210000</v>
      </c>
      <c r="AN39" s="481">
        <v>300000.0</v>
      </c>
      <c r="AO39" s="487">
        <f t="shared" si="11"/>
        <v>510000</v>
      </c>
      <c r="AP39" s="454"/>
      <c r="AQ39" s="110"/>
      <c r="AR39" s="110"/>
      <c r="AS39" s="110"/>
      <c r="AT39" s="412" t="s">
        <v>558</v>
      </c>
      <c r="AU39" s="412">
        <v>1.22926036E8</v>
      </c>
      <c r="AV39" s="413" t="s">
        <v>557</v>
      </c>
      <c r="AW39" s="29" t="s">
        <v>559</v>
      </c>
      <c r="AX39" s="312" t="s">
        <v>346</v>
      </c>
      <c r="AY39" s="313">
        <v>30.0</v>
      </c>
      <c r="AZ39" s="412">
        <v>1.2292603E7</v>
      </c>
      <c r="BA39" s="410">
        <v>50000.0</v>
      </c>
      <c r="BB39" s="27" t="s">
        <v>17</v>
      </c>
      <c r="BC39" s="64"/>
      <c r="BD39" s="64"/>
      <c r="BE39" s="64"/>
      <c r="BF39" s="64"/>
    </row>
    <row r="40" ht="14.25" customHeight="1">
      <c r="A40" s="64"/>
      <c r="B40" s="30"/>
      <c r="C40" s="30"/>
      <c r="D40" s="428" t="s">
        <v>2</v>
      </c>
      <c r="E40" s="493" t="s">
        <v>564</v>
      </c>
      <c r="F40" s="132"/>
      <c r="G40" s="488">
        <v>1.0</v>
      </c>
      <c r="H40" s="489">
        <v>1.0</v>
      </c>
      <c r="I40" s="478"/>
      <c r="J40" s="135">
        <v>1.0</v>
      </c>
      <c r="K40" s="135">
        <v>1.0</v>
      </c>
      <c r="L40" s="135">
        <v>1.0</v>
      </c>
      <c r="M40" s="135">
        <v>1.0</v>
      </c>
      <c r="N40" s="135">
        <v>1.0</v>
      </c>
      <c r="O40" s="152"/>
      <c r="P40" s="478"/>
      <c r="Q40" s="135">
        <v>1.0</v>
      </c>
      <c r="R40" s="135">
        <v>1.0</v>
      </c>
      <c r="S40" s="135">
        <v>1.0</v>
      </c>
      <c r="T40" s="135">
        <v>1.0</v>
      </c>
      <c r="U40" s="135">
        <v>1.0</v>
      </c>
      <c r="V40" s="152"/>
      <c r="W40" s="478"/>
      <c r="X40" s="132"/>
      <c r="Y40" s="132"/>
      <c r="Z40" s="132"/>
      <c r="AA40" s="132"/>
      <c r="AB40" s="132"/>
      <c r="AC40" s="472"/>
      <c r="AD40" s="478"/>
      <c r="AE40" s="132"/>
      <c r="AF40" s="132"/>
      <c r="AG40" s="132"/>
      <c r="AH40" s="132"/>
      <c r="AI40" s="132"/>
      <c r="AJ40" s="132"/>
      <c r="AK40" s="154">
        <f t="shared" si="9"/>
        <v>12</v>
      </c>
      <c r="AL40" s="484">
        <v>60000.0</v>
      </c>
      <c r="AM40" s="485">
        <f t="shared" si="10"/>
        <v>420000</v>
      </c>
      <c r="AN40" s="481">
        <v>300000.0</v>
      </c>
      <c r="AO40" s="487">
        <f t="shared" si="11"/>
        <v>720000</v>
      </c>
      <c r="AP40" s="454"/>
      <c r="AQ40" s="39"/>
      <c r="AR40" s="110"/>
      <c r="AS40" s="110"/>
      <c r="AT40" s="412" t="s">
        <v>561</v>
      </c>
      <c r="AU40" s="412" t="s">
        <v>562</v>
      </c>
      <c r="AV40" s="413" t="s">
        <v>560</v>
      </c>
      <c r="AW40" s="29" t="s">
        <v>563</v>
      </c>
      <c r="AX40" s="312" t="s">
        <v>346</v>
      </c>
      <c r="AY40" s="313">
        <v>30.0</v>
      </c>
      <c r="AZ40" s="412">
        <v>1.8539719E7</v>
      </c>
      <c r="BA40" s="410">
        <v>50000.0</v>
      </c>
      <c r="BB40" s="27" t="s">
        <v>17</v>
      </c>
      <c r="BC40" s="64"/>
      <c r="BD40" s="64"/>
      <c r="BE40" s="64"/>
      <c r="BF40" s="64"/>
    </row>
    <row r="41" ht="14.25" customHeight="1">
      <c r="A41" s="64"/>
      <c r="B41" s="30"/>
      <c r="C41" s="30"/>
      <c r="D41" s="428" t="s">
        <v>2</v>
      </c>
      <c r="E41" s="494" t="s">
        <v>57</v>
      </c>
      <c r="F41" s="132"/>
      <c r="G41" s="495">
        <v>1.0</v>
      </c>
      <c r="H41" s="477"/>
      <c r="I41" s="478"/>
      <c r="J41" s="132"/>
      <c r="K41" s="132"/>
      <c r="L41" s="132"/>
      <c r="M41" s="132"/>
      <c r="N41" s="132"/>
      <c r="O41" s="152"/>
      <c r="P41" s="478"/>
      <c r="Q41" s="132"/>
      <c r="R41" s="132"/>
      <c r="S41" s="132"/>
      <c r="T41" s="132"/>
      <c r="U41" s="132"/>
      <c r="V41" s="152"/>
      <c r="W41" s="478"/>
      <c r="X41" s="132"/>
      <c r="Y41" s="132"/>
      <c r="Z41" s="132"/>
      <c r="AA41" s="132"/>
      <c r="AB41" s="132"/>
      <c r="AC41" s="44"/>
      <c r="AD41" s="45"/>
      <c r="AE41" s="132"/>
      <c r="AF41" s="132"/>
      <c r="AG41" s="132"/>
      <c r="AH41" s="132"/>
      <c r="AI41" s="132"/>
      <c r="AJ41" s="132"/>
      <c r="AK41" s="154">
        <f t="shared" si="9"/>
        <v>1</v>
      </c>
      <c r="AL41" s="484">
        <v>60000.0</v>
      </c>
      <c r="AM41" s="485">
        <f t="shared" si="10"/>
        <v>60000</v>
      </c>
      <c r="AN41" s="486"/>
      <c r="AO41" s="487">
        <f t="shared" si="11"/>
        <v>60000</v>
      </c>
      <c r="AP41" s="454"/>
      <c r="AQ41" s="110"/>
      <c r="AR41" s="110"/>
      <c r="AS41" s="110"/>
      <c r="AT41" s="412" t="s">
        <v>565</v>
      </c>
      <c r="AU41" s="412" t="s">
        <v>566</v>
      </c>
      <c r="AV41" s="413" t="s">
        <v>564</v>
      </c>
      <c r="AW41" s="29" t="s">
        <v>559</v>
      </c>
      <c r="AX41" s="312" t="s">
        <v>346</v>
      </c>
      <c r="AY41" s="313">
        <v>30.0</v>
      </c>
      <c r="AZ41" s="412">
        <v>1.7245352E7</v>
      </c>
      <c r="BA41" s="410">
        <v>50000.0</v>
      </c>
      <c r="BB41" s="27" t="s">
        <v>17</v>
      </c>
      <c r="BC41" s="64"/>
      <c r="BD41" s="64"/>
      <c r="BE41" s="64"/>
      <c r="BF41" s="64"/>
    </row>
    <row r="42" ht="14.25" customHeight="1">
      <c r="A42" s="64"/>
      <c r="B42" s="30"/>
      <c r="C42" s="30"/>
      <c r="D42" s="428" t="s">
        <v>2</v>
      </c>
      <c r="E42" s="496" t="s">
        <v>625</v>
      </c>
      <c r="F42" s="132"/>
      <c r="G42" s="488">
        <v>1.0</v>
      </c>
      <c r="H42" s="489">
        <v>1.0</v>
      </c>
      <c r="I42" s="478"/>
      <c r="J42" s="135">
        <v>1.0</v>
      </c>
      <c r="K42" s="135">
        <v>1.0</v>
      </c>
      <c r="L42" s="135">
        <v>1.0</v>
      </c>
      <c r="M42" s="135">
        <v>1.0</v>
      </c>
      <c r="N42" s="135">
        <v>1.0</v>
      </c>
      <c r="O42" s="152"/>
      <c r="P42" s="478"/>
      <c r="Q42" s="135">
        <v>1.0</v>
      </c>
      <c r="R42" s="135">
        <v>1.0</v>
      </c>
      <c r="S42" s="135">
        <v>1.0</v>
      </c>
      <c r="T42" s="135">
        <v>1.0</v>
      </c>
      <c r="U42" s="135">
        <v>1.0</v>
      </c>
      <c r="V42" s="152"/>
      <c r="W42" s="478"/>
      <c r="X42" s="132"/>
      <c r="Y42" s="132"/>
      <c r="Z42" s="132"/>
      <c r="AA42" s="132"/>
      <c r="AB42" s="132"/>
      <c r="AC42" s="44"/>
      <c r="AD42" s="45"/>
      <c r="AE42" s="132"/>
      <c r="AF42" s="132"/>
      <c r="AG42" s="132"/>
      <c r="AH42" s="132"/>
      <c r="AI42" s="132"/>
      <c r="AJ42" s="132"/>
      <c r="AK42" s="154">
        <f t="shared" si="9"/>
        <v>12</v>
      </c>
      <c r="AL42" s="484">
        <v>60000.0</v>
      </c>
      <c r="AM42" s="485">
        <f t="shared" si="10"/>
        <v>420000</v>
      </c>
      <c r="AN42" s="481">
        <v>300000.0</v>
      </c>
      <c r="AO42" s="487">
        <f t="shared" si="11"/>
        <v>720000</v>
      </c>
      <c r="AP42" s="454"/>
      <c r="AQ42" s="39"/>
      <c r="AR42" s="110"/>
      <c r="AS42" s="110"/>
      <c r="AT42" s="412" t="s">
        <v>568</v>
      </c>
      <c r="AU42" s="412">
        <v>1.72563031E8</v>
      </c>
      <c r="AV42" s="413" t="s">
        <v>567</v>
      </c>
      <c r="AW42" s="29" t="s">
        <v>569</v>
      </c>
      <c r="AX42" s="312" t="s">
        <v>346</v>
      </c>
      <c r="AY42" s="313">
        <v>30.0</v>
      </c>
      <c r="AZ42" s="412">
        <v>1.7256303E7</v>
      </c>
      <c r="BA42" s="410">
        <v>50000.0</v>
      </c>
      <c r="BB42" s="27" t="s">
        <v>17</v>
      </c>
      <c r="BC42" s="64"/>
      <c r="BD42" s="64"/>
      <c r="BE42" s="64"/>
      <c r="BF42" s="64"/>
    </row>
    <row r="43" ht="14.25" customHeight="1">
      <c r="A43" s="64"/>
      <c r="B43" s="30"/>
      <c r="C43" s="30"/>
      <c r="D43" s="428" t="s">
        <v>21</v>
      </c>
      <c r="E43" s="494" t="s">
        <v>626</v>
      </c>
      <c r="F43" s="132"/>
      <c r="G43" s="141">
        <v>0.5</v>
      </c>
      <c r="H43" s="489">
        <v>1.0</v>
      </c>
      <c r="I43" s="478"/>
      <c r="J43" s="135">
        <v>1.0</v>
      </c>
      <c r="K43" s="135">
        <v>1.0</v>
      </c>
      <c r="L43" s="135">
        <v>1.0</v>
      </c>
      <c r="M43" s="141" t="s">
        <v>50</v>
      </c>
      <c r="N43" s="135">
        <v>1.0</v>
      </c>
      <c r="O43" s="152"/>
      <c r="P43" s="478"/>
      <c r="Q43" s="135">
        <v>1.0</v>
      </c>
      <c r="R43" s="135">
        <v>1.0</v>
      </c>
      <c r="S43" s="135">
        <v>1.0</v>
      </c>
      <c r="T43" s="135">
        <v>1.0</v>
      </c>
      <c r="U43" s="135">
        <v>1.0</v>
      </c>
      <c r="V43" s="152"/>
      <c r="W43" s="478"/>
      <c r="X43" s="132"/>
      <c r="Y43" s="132"/>
      <c r="Z43" s="132"/>
      <c r="AA43" s="132"/>
      <c r="AB43" s="132"/>
      <c r="AC43" s="472"/>
      <c r="AD43" s="478"/>
      <c r="AE43" s="132"/>
      <c r="AF43" s="132"/>
      <c r="AG43" s="132"/>
      <c r="AH43" s="132"/>
      <c r="AI43" s="132"/>
      <c r="AJ43" s="132"/>
      <c r="AK43" s="154">
        <f t="shared" si="9"/>
        <v>10.5</v>
      </c>
      <c r="AL43" s="484">
        <v>60000.0</v>
      </c>
      <c r="AM43" s="485">
        <f t="shared" si="10"/>
        <v>330000</v>
      </c>
      <c r="AN43" s="481">
        <v>300000.0</v>
      </c>
      <c r="AO43" s="487">
        <f t="shared" si="11"/>
        <v>630000</v>
      </c>
      <c r="AP43" s="454"/>
      <c r="AQ43" s="110"/>
      <c r="AR43" s="110"/>
      <c r="AS43" s="110"/>
      <c r="AT43" s="421" t="s">
        <v>261</v>
      </c>
      <c r="AU43" s="421">
        <v>1.40933503E8</v>
      </c>
      <c r="AV43" s="422" t="s">
        <v>260</v>
      </c>
      <c r="AW43" s="29" t="s">
        <v>262</v>
      </c>
      <c r="AX43" s="312" t="s">
        <v>346</v>
      </c>
      <c r="AY43" s="313">
        <v>30.0</v>
      </c>
      <c r="AZ43" s="421">
        <v>1.409335E7</v>
      </c>
      <c r="BA43" s="410">
        <v>150000.0</v>
      </c>
      <c r="BB43" s="27" t="s">
        <v>17</v>
      </c>
      <c r="BC43" s="64"/>
      <c r="BD43" s="64"/>
      <c r="BE43" s="64"/>
      <c r="BF43" s="64"/>
    </row>
    <row r="44" ht="14.25" customHeight="1">
      <c r="A44" s="64"/>
      <c r="B44" s="30"/>
      <c r="C44" s="30"/>
      <c r="D44" s="30"/>
      <c r="E44" s="494" t="s">
        <v>627</v>
      </c>
      <c r="F44" s="132"/>
      <c r="G44" s="476"/>
      <c r="H44" s="477"/>
      <c r="I44" s="478"/>
      <c r="J44" s="132"/>
      <c r="K44" s="135">
        <v>1.0</v>
      </c>
      <c r="L44" s="135">
        <v>1.0</v>
      </c>
      <c r="M44" s="141" t="s">
        <v>50</v>
      </c>
      <c r="N44" s="135">
        <v>1.0</v>
      </c>
      <c r="O44" s="152"/>
      <c r="P44" s="478"/>
      <c r="Q44" s="135">
        <v>1.0</v>
      </c>
      <c r="R44" s="135">
        <v>1.0</v>
      </c>
      <c r="S44" s="135">
        <v>1.0</v>
      </c>
      <c r="T44" s="135">
        <v>1.0</v>
      </c>
      <c r="U44" s="135">
        <v>1.0</v>
      </c>
      <c r="V44" s="152"/>
      <c r="W44" s="478"/>
      <c r="X44" s="132"/>
      <c r="Y44" s="132"/>
      <c r="Z44" s="132"/>
      <c r="AA44" s="132"/>
      <c r="AB44" s="132"/>
      <c r="AC44" s="44"/>
      <c r="AD44" s="45"/>
      <c r="AE44" s="132"/>
      <c r="AF44" s="132"/>
      <c r="AG44" s="132"/>
      <c r="AH44" s="132"/>
      <c r="AI44" s="132"/>
      <c r="AJ44" s="132"/>
      <c r="AK44" s="154">
        <f t="shared" si="9"/>
        <v>8</v>
      </c>
      <c r="AL44" s="484">
        <v>60000.0</v>
      </c>
      <c r="AM44" s="485">
        <f t="shared" si="10"/>
        <v>180000</v>
      </c>
      <c r="AN44" s="481">
        <v>300000.0</v>
      </c>
      <c r="AO44" s="487">
        <f t="shared" si="11"/>
        <v>480000</v>
      </c>
      <c r="AP44" s="454"/>
      <c r="AQ44" s="39"/>
      <c r="AR44" s="110"/>
      <c r="AS44" s="110"/>
      <c r="AT44" s="311"/>
      <c r="AU44" s="311"/>
      <c r="AV44" s="315"/>
      <c r="AW44" s="29"/>
      <c r="AX44" s="312"/>
      <c r="AY44" s="313"/>
      <c r="AZ44" s="311"/>
      <c r="BA44" s="27"/>
      <c r="BB44" s="27"/>
      <c r="BC44" s="64"/>
      <c r="BD44" s="64"/>
      <c r="BE44" s="64"/>
      <c r="BF44" s="64"/>
    </row>
    <row r="45" ht="14.25" customHeight="1">
      <c r="A45" s="64"/>
      <c r="B45" s="30"/>
      <c r="C45" s="30"/>
      <c r="D45" s="30"/>
      <c r="E45" s="497" t="s">
        <v>628</v>
      </c>
      <c r="F45" s="132"/>
      <c r="G45" s="141" t="s">
        <v>50</v>
      </c>
      <c r="H45" s="477"/>
      <c r="I45" s="478"/>
      <c r="J45" s="160" t="s">
        <v>23</v>
      </c>
      <c r="K45" s="135">
        <v>1.0</v>
      </c>
      <c r="L45" s="135">
        <v>1.0</v>
      </c>
      <c r="M45" s="135">
        <v>1.0</v>
      </c>
      <c r="N45" s="135">
        <v>1.0</v>
      </c>
      <c r="O45" s="152"/>
      <c r="P45" s="478"/>
      <c r="Q45" s="160" t="s">
        <v>23</v>
      </c>
      <c r="R45" s="132"/>
      <c r="S45" s="132"/>
      <c r="T45" s="132"/>
      <c r="U45" s="132"/>
      <c r="V45" s="152"/>
      <c r="W45" s="478"/>
      <c r="X45" s="132"/>
      <c r="Y45" s="132"/>
      <c r="Z45" s="132"/>
      <c r="AA45" s="132"/>
      <c r="AB45" s="132"/>
      <c r="AC45" s="44"/>
      <c r="AD45" s="45"/>
      <c r="AE45" s="132"/>
      <c r="AF45" s="132"/>
      <c r="AG45" s="132"/>
      <c r="AH45" s="132"/>
      <c r="AI45" s="132"/>
      <c r="AJ45" s="132"/>
      <c r="AK45" s="154">
        <f t="shared" si="9"/>
        <v>4</v>
      </c>
      <c r="AL45" s="484">
        <v>60000.0</v>
      </c>
      <c r="AM45" s="485">
        <f t="shared" si="10"/>
        <v>240000</v>
      </c>
      <c r="AN45" s="486"/>
      <c r="AO45" s="487">
        <f t="shared" si="11"/>
        <v>240000</v>
      </c>
      <c r="AP45" s="454"/>
      <c r="AQ45" s="110"/>
      <c r="AR45" s="110"/>
      <c r="AS45" s="110"/>
      <c r="AT45" s="311"/>
      <c r="AU45" s="311"/>
      <c r="AV45" s="55"/>
      <c r="AW45" s="29"/>
      <c r="AX45" s="312"/>
      <c r="AY45" s="313"/>
      <c r="AZ45" s="311"/>
      <c r="BA45" s="27"/>
      <c r="BB45" s="27"/>
      <c r="BC45" s="64"/>
      <c r="BD45" s="64"/>
      <c r="BE45" s="64"/>
      <c r="BF45" s="64"/>
    </row>
    <row r="46" ht="14.25" customHeight="1">
      <c r="A46" s="64"/>
      <c r="B46" s="30"/>
      <c r="C46" s="30"/>
      <c r="D46" s="30"/>
      <c r="E46" s="498" t="s">
        <v>629</v>
      </c>
      <c r="F46" s="132"/>
      <c r="G46" s="488">
        <v>1.0</v>
      </c>
      <c r="H46" s="489">
        <v>1.0</v>
      </c>
      <c r="I46" s="478"/>
      <c r="J46" s="135">
        <v>1.0</v>
      </c>
      <c r="K46" s="135">
        <v>1.0</v>
      </c>
      <c r="L46" s="135">
        <v>1.0</v>
      </c>
      <c r="M46" s="135">
        <v>1.0</v>
      </c>
      <c r="N46" s="141" t="s">
        <v>50</v>
      </c>
      <c r="O46" s="152"/>
      <c r="P46" s="478"/>
      <c r="Q46" s="135">
        <v>1.0</v>
      </c>
      <c r="R46" s="135">
        <v>1.0</v>
      </c>
      <c r="S46" s="135">
        <v>1.0</v>
      </c>
      <c r="T46" s="135">
        <v>1.0</v>
      </c>
      <c r="U46" s="135">
        <v>1.0</v>
      </c>
      <c r="V46" s="152"/>
      <c r="W46" s="478"/>
      <c r="X46" s="132"/>
      <c r="Y46" s="132"/>
      <c r="Z46" s="132"/>
      <c r="AA46" s="132"/>
      <c r="AB46" s="132"/>
      <c r="AC46" s="44"/>
      <c r="AD46" s="45"/>
      <c r="AE46" s="132"/>
      <c r="AF46" s="132"/>
      <c r="AG46" s="132"/>
      <c r="AH46" s="132"/>
      <c r="AI46" s="132"/>
      <c r="AJ46" s="132"/>
      <c r="AK46" s="154">
        <f t="shared" si="9"/>
        <v>11</v>
      </c>
      <c r="AL46" s="484">
        <v>60000.0</v>
      </c>
      <c r="AM46" s="485">
        <f t="shared" si="10"/>
        <v>360000</v>
      </c>
      <c r="AN46" s="481">
        <v>300000.0</v>
      </c>
      <c r="AO46" s="487">
        <f t="shared" si="11"/>
        <v>660000</v>
      </c>
      <c r="AP46" s="454"/>
      <c r="AQ46" s="39"/>
      <c r="AR46" s="110"/>
      <c r="AS46" s="110"/>
      <c r="AT46" s="311"/>
      <c r="AU46" s="311"/>
      <c r="AV46" s="314"/>
      <c r="AW46" s="29"/>
      <c r="AX46" s="312"/>
      <c r="AY46" s="313"/>
      <c r="AZ46" s="311"/>
      <c r="BA46" s="27"/>
      <c r="BB46" s="27"/>
      <c r="BC46" s="64"/>
      <c r="BD46" s="64"/>
      <c r="BE46" s="64"/>
      <c r="BF46" s="64"/>
    </row>
    <row r="47" ht="14.25" customHeight="1">
      <c r="A47" s="64"/>
      <c r="B47" s="30"/>
      <c r="C47" s="30"/>
      <c r="D47" s="30"/>
      <c r="E47" s="499" t="s">
        <v>630</v>
      </c>
      <c r="F47" s="132"/>
      <c r="G47" s="488">
        <v>1.0</v>
      </c>
      <c r="H47" s="489">
        <v>1.0</v>
      </c>
      <c r="I47" s="478"/>
      <c r="J47" s="141" t="s">
        <v>50</v>
      </c>
      <c r="K47" s="135">
        <v>1.0</v>
      </c>
      <c r="L47" s="135">
        <v>1.0</v>
      </c>
      <c r="M47" s="135">
        <v>1.0</v>
      </c>
      <c r="N47" s="135">
        <v>1.0</v>
      </c>
      <c r="O47" s="152"/>
      <c r="P47" s="478"/>
      <c r="Q47" s="135">
        <v>1.0</v>
      </c>
      <c r="R47" s="135">
        <v>1.0</v>
      </c>
      <c r="S47" s="135">
        <v>1.0</v>
      </c>
      <c r="T47" s="135">
        <v>1.0</v>
      </c>
      <c r="U47" s="135">
        <v>1.0</v>
      </c>
      <c r="V47" s="152"/>
      <c r="W47" s="478"/>
      <c r="X47" s="132"/>
      <c r="Y47" s="132"/>
      <c r="Z47" s="132"/>
      <c r="AA47" s="132"/>
      <c r="AB47" s="132"/>
      <c r="AC47" s="44"/>
      <c r="AD47" s="45"/>
      <c r="AE47" s="132"/>
      <c r="AF47" s="132"/>
      <c r="AG47" s="132"/>
      <c r="AH47" s="132"/>
      <c r="AI47" s="132"/>
      <c r="AJ47" s="132"/>
      <c r="AK47" s="154">
        <f t="shared" si="9"/>
        <v>11</v>
      </c>
      <c r="AL47" s="484">
        <v>60000.0</v>
      </c>
      <c r="AM47" s="485">
        <f t="shared" si="10"/>
        <v>360000</v>
      </c>
      <c r="AN47" s="481">
        <v>300000.0</v>
      </c>
      <c r="AO47" s="487">
        <f t="shared" si="11"/>
        <v>660000</v>
      </c>
      <c r="AP47" s="454"/>
      <c r="AQ47" s="39"/>
      <c r="AR47" s="39"/>
      <c r="AS47" s="39"/>
      <c r="AT47" s="316"/>
      <c r="AU47" s="316"/>
      <c r="AV47" s="315"/>
      <c r="AW47" s="29"/>
      <c r="AX47" s="312"/>
      <c r="AY47" s="313"/>
      <c r="AZ47" s="316"/>
      <c r="BA47" s="27"/>
      <c r="BB47" s="29"/>
      <c r="BC47" s="64"/>
      <c r="BD47" s="64"/>
      <c r="BE47" s="64"/>
      <c r="BF47" s="64"/>
    </row>
    <row r="48" ht="14.25" customHeight="1">
      <c r="A48" s="64"/>
      <c r="B48" s="30"/>
      <c r="C48" s="30"/>
      <c r="D48" s="30"/>
      <c r="E48" s="498" t="s">
        <v>631</v>
      </c>
      <c r="F48" s="476"/>
      <c r="G48" s="488">
        <v>1.0</v>
      </c>
      <c r="H48" s="489">
        <v>1.0</v>
      </c>
      <c r="I48" s="478"/>
      <c r="J48" s="135">
        <v>1.0</v>
      </c>
      <c r="K48" s="135">
        <v>1.0</v>
      </c>
      <c r="L48" s="135">
        <v>1.0</v>
      </c>
      <c r="M48" s="135">
        <v>1.0</v>
      </c>
      <c r="N48" s="135">
        <v>1.0</v>
      </c>
      <c r="O48" s="152"/>
      <c r="P48" s="478"/>
      <c r="Q48" s="135">
        <v>1.0</v>
      </c>
      <c r="R48" s="135">
        <v>1.0</v>
      </c>
      <c r="S48" s="135">
        <v>1.0</v>
      </c>
      <c r="T48" s="135">
        <v>1.0</v>
      </c>
      <c r="U48" s="135">
        <v>1.0</v>
      </c>
      <c r="V48" s="152"/>
      <c r="W48" s="478"/>
      <c r="X48" s="132"/>
      <c r="Y48" s="132"/>
      <c r="Z48" s="132"/>
      <c r="AA48" s="132"/>
      <c r="AB48" s="132"/>
      <c r="AC48" s="44"/>
      <c r="AD48" s="45"/>
      <c r="AE48" s="132"/>
      <c r="AF48" s="132"/>
      <c r="AG48" s="132"/>
      <c r="AH48" s="132"/>
      <c r="AI48" s="132"/>
      <c r="AJ48" s="132"/>
      <c r="AK48" s="154">
        <f t="shared" si="9"/>
        <v>12</v>
      </c>
      <c r="AL48" s="484">
        <v>75000.0</v>
      </c>
      <c r="AM48" s="500">
        <f t="shared" si="10"/>
        <v>600000</v>
      </c>
      <c r="AN48" s="481">
        <v>300000.0</v>
      </c>
      <c r="AO48" s="487">
        <f t="shared" si="11"/>
        <v>900000</v>
      </c>
      <c r="AP48" s="454"/>
      <c r="AQ48" s="39"/>
      <c r="AR48" s="110"/>
      <c r="AS48" s="110"/>
      <c r="AT48" s="316"/>
      <c r="AU48" s="316"/>
      <c r="AV48" s="315"/>
      <c r="AW48" s="29"/>
      <c r="AX48" s="312"/>
      <c r="AY48" s="313"/>
      <c r="AZ48" s="316"/>
      <c r="BA48" s="27"/>
      <c r="BB48" s="29"/>
      <c r="BC48" s="64"/>
      <c r="BD48" s="64"/>
      <c r="BE48" s="64"/>
      <c r="BF48" s="64"/>
    </row>
    <row r="49" ht="14.25" customHeight="1">
      <c r="A49" s="64"/>
      <c r="B49" s="37"/>
      <c r="C49" s="37"/>
      <c r="D49" s="37"/>
      <c r="E49" s="501"/>
      <c r="F49" s="37"/>
      <c r="G49" s="239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484"/>
      <c r="AM49" s="485"/>
      <c r="AN49" s="486"/>
      <c r="AO49" s="487"/>
      <c r="AP49" s="37"/>
      <c r="AQ49" s="37"/>
      <c r="AR49" s="37"/>
      <c r="AS49" s="37"/>
      <c r="AT49" s="439"/>
      <c r="AU49" s="439"/>
      <c r="AV49" s="374"/>
      <c r="AW49" s="64"/>
      <c r="AX49" s="328"/>
      <c r="AY49" s="335"/>
      <c r="AZ49" s="439"/>
      <c r="BA49" s="134"/>
      <c r="BB49" s="64"/>
      <c r="BC49" s="64"/>
      <c r="BD49" s="64"/>
      <c r="BE49" s="64"/>
      <c r="BF49" s="64"/>
    </row>
    <row r="50" ht="14.25" customHeight="1">
      <c r="A50" s="64"/>
      <c r="B50" s="37"/>
      <c r="C50" s="37"/>
      <c r="D50" s="37"/>
      <c r="E50" s="501"/>
      <c r="F50" s="37"/>
      <c r="G50" s="239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439"/>
      <c r="AU50" s="439"/>
      <c r="AV50" s="374"/>
      <c r="AW50" s="64"/>
      <c r="AX50" s="328"/>
      <c r="AY50" s="335"/>
      <c r="AZ50" s="439"/>
      <c r="BA50" s="134"/>
      <c r="BB50" s="64"/>
      <c r="BC50" s="64"/>
      <c r="BD50" s="64"/>
      <c r="BE50" s="64"/>
      <c r="BF50" s="64"/>
    </row>
    <row r="51" ht="14.25" customHeight="1">
      <c r="A51" s="64"/>
      <c r="B51" s="37"/>
      <c r="C51" s="37"/>
      <c r="D51" s="37"/>
      <c r="E51" s="501"/>
      <c r="F51" s="37"/>
      <c r="G51" s="239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439"/>
      <c r="AU51" s="439"/>
      <c r="AV51" s="374"/>
      <c r="AW51" s="64"/>
      <c r="AX51" s="328"/>
      <c r="AY51" s="335"/>
      <c r="AZ51" s="439"/>
      <c r="BA51" s="134"/>
      <c r="BB51" s="64"/>
      <c r="BC51" s="64"/>
      <c r="BD51" s="64"/>
      <c r="BE51" s="64"/>
      <c r="BF51" s="64"/>
    </row>
    <row r="52" ht="14.25" customHeight="1">
      <c r="A52" s="64"/>
      <c r="B52" s="37"/>
      <c r="C52" s="37"/>
      <c r="D52" s="37"/>
      <c r="E52" s="501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439"/>
      <c r="AU52" s="439"/>
      <c r="AV52" s="374"/>
      <c r="AW52" s="64"/>
      <c r="AX52" s="328"/>
      <c r="AY52" s="335"/>
      <c r="AZ52" s="439"/>
      <c r="BA52" s="134"/>
      <c r="BB52" s="64"/>
      <c r="BC52" s="64"/>
      <c r="BD52" s="64"/>
      <c r="BE52" s="64"/>
      <c r="BF52" s="64"/>
    </row>
    <row r="53" ht="17.25" customHeight="1">
      <c r="A53" s="64"/>
      <c r="B53" s="441" t="s">
        <v>570</v>
      </c>
      <c r="C53" s="299"/>
      <c r="D53" s="299"/>
      <c r="E53" s="299"/>
      <c r="F53" s="299"/>
      <c r="G53" s="299"/>
      <c r="H53" s="299"/>
      <c r="I53" s="299"/>
      <c r="J53" s="299"/>
      <c r="K53" s="299"/>
      <c r="L53" s="299"/>
      <c r="M53" s="299"/>
      <c r="N53" s="299"/>
      <c r="O53" s="299"/>
      <c r="P53" s="299"/>
      <c r="Q53" s="299"/>
      <c r="R53" s="299"/>
      <c r="S53" s="299"/>
      <c r="T53" s="299"/>
      <c r="U53" s="299"/>
      <c r="V53" s="299"/>
      <c r="W53" s="299"/>
      <c r="X53" s="299"/>
      <c r="Y53" s="299"/>
      <c r="Z53" s="299"/>
      <c r="AA53" s="299"/>
      <c r="AB53" s="299"/>
      <c r="AC53" s="299"/>
      <c r="AD53" s="299"/>
      <c r="AE53" s="299"/>
      <c r="AF53" s="299"/>
      <c r="AG53" s="299"/>
      <c r="AH53" s="299"/>
      <c r="AI53" s="299"/>
      <c r="AJ53" s="299"/>
      <c r="AK53" s="299"/>
      <c r="AL53" s="299"/>
      <c r="AM53" s="299"/>
      <c r="AN53" s="299"/>
      <c r="AO53" s="300"/>
      <c r="AP53" s="170"/>
      <c r="AQ53" s="170"/>
      <c r="AR53" s="170"/>
      <c r="AS53" s="170"/>
      <c r="AT53" s="133"/>
      <c r="AU53" s="133"/>
      <c r="AV53" s="133"/>
      <c r="AW53" s="133"/>
      <c r="AX53" s="442"/>
      <c r="AY53" s="133"/>
      <c r="AZ53" s="133"/>
      <c r="BA53" s="133"/>
      <c r="BB53" s="133"/>
      <c r="BC53" s="64"/>
      <c r="BD53" s="64"/>
      <c r="BE53" s="64"/>
      <c r="BF53" s="64"/>
    </row>
    <row r="54" ht="14.25" customHeight="1">
      <c r="A54" s="64"/>
      <c r="B54" s="302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  <c r="N54" s="303"/>
      <c r="O54" s="303"/>
      <c r="P54" s="303"/>
      <c r="Q54" s="303"/>
      <c r="R54" s="303"/>
      <c r="S54" s="303"/>
      <c r="T54" s="303"/>
      <c r="U54" s="303"/>
      <c r="V54" s="303"/>
      <c r="W54" s="303"/>
      <c r="X54" s="303"/>
      <c r="Y54" s="303"/>
      <c r="Z54" s="303"/>
      <c r="AA54" s="303"/>
      <c r="AB54" s="303"/>
      <c r="AC54" s="303"/>
      <c r="AD54" s="303"/>
      <c r="AE54" s="303"/>
      <c r="AF54" s="303"/>
      <c r="AG54" s="303"/>
      <c r="AH54" s="303"/>
      <c r="AI54" s="303"/>
      <c r="AJ54" s="303"/>
      <c r="AK54" s="303"/>
      <c r="AL54" s="303"/>
      <c r="AM54" s="303"/>
      <c r="AN54" s="303"/>
      <c r="AO54" s="304"/>
      <c r="AP54" s="170"/>
      <c r="AQ54" s="170"/>
      <c r="AR54" s="170"/>
      <c r="AS54" s="170"/>
      <c r="AT54" s="133"/>
      <c r="AU54" s="133"/>
      <c r="AV54" s="133"/>
      <c r="AW54" s="133"/>
      <c r="AX54" s="442"/>
      <c r="AY54" s="133"/>
      <c r="AZ54" s="133"/>
      <c r="BA54" s="133"/>
      <c r="BB54" s="133"/>
      <c r="BC54" s="64"/>
      <c r="BD54" s="64"/>
      <c r="BE54" s="64"/>
      <c r="BF54" s="64"/>
    </row>
    <row r="55" ht="14.25" customHeight="1">
      <c r="A55" s="64"/>
      <c r="B55" s="135" t="s">
        <v>1</v>
      </c>
      <c r="C55" s="132"/>
      <c r="D55" s="443" t="s">
        <v>18</v>
      </c>
      <c r="E55" s="135" t="s">
        <v>19</v>
      </c>
      <c r="F55" s="135" t="s">
        <v>3</v>
      </c>
      <c r="G55" s="135" t="s">
        <v>4</v>
      </c>
      <c r="H55" s="141" t="s">
        <v>5</v>
      </c>
      <c r="I55" s="160" t="s">
        <v>6</v>
      </c>
      <c r="J55" s="135" t="s">
        <v>7</v>
      </c>
      <c r="K55" s="135" t="s">
        <v>2</v>
      </c>
      <c r="L55" s="135" t="s">
        <v>2</v>
      </c>
      <c r="M55" s="135" t="s">
        <v>3</v>
      </c>
      <c r="N55" s="135" t="s">
        <v>4</v>
      </c>
      <c r="O55" s="141" t="s">
        <v>5</v>
      </c>
      <c r="P55" s="160" t="s">
        <v>6</v>
      </c>
      <c r="Q55" s="135" t="s">
        <v>7</v>
      </c>
      <c r="R55" s="135" t="s">
        <v>2</v>
      </c>
      <c r="S55" s="135" t="s">
        <v>2</v>
      </c>
      <c r="T55" s="135" t="s">
        <v>3</v>
      </c>
      <c r="U55" s="135" t="s">
        <v>4</v>
      </c>
      <c r="V55" s="141" t="s">
        <v>5</v>
      </c>
      <c r="W55" s="160" t="s">
        <v>6</v>
      </c>
      <c r="X55" s="135" t="s">
        <v>7</v>
      </c>
      <c r="Y55" s="135" t="s">
        <v>2</v>
      </c>
      <c r="Z55" s="135" t="s">
        <v>2</v>
      </c>
      <c r="AA55" s="135" t="s">
        <v>3</v>
      </c>
      <c r="AB55" s="135" t="s">
        <v>4</v>
      </c>
      <c r="AC55" s="141" t="s">
        <v>5</v>
      </c>
      <c r="AD55" s="160" t="s">
        <v>6</v>
      </c>
      <c r="AE55" s="135" t="s">
        <v>7</v>
      </c>
      <c r="AF55" s="135" t="s">
        <v>2</v>
      </c>
      <c r="AG55" s="135" t="s">
        <v>2</v>
      </c>
      <c r="AH55" s="135" t="s">
        <v>3</v>
      </c>
      <c r="AI55" s="135" t="s">
        <v>4</v>
      </c>
      <c r="AJ55" s="135"/>
      <c r="AK55" s="218" t="s">
        <v>8</v>
      </c>
      <c r="AL55" s="130" t="s">
        <v>9</v>
      </c>
      <c r="AM55" s="444" t="s">
        <v>10</v>
      </c>
      <c r="AN55" s="444"/>
      <c r="AO55" s="444" t="s">
        <v>12</v>
      </c>
      <c r="AP55" s="444" t="s">
        <v>333</v>
      </c>
      <c r="AQ55" s="444" t="s">
        <v>112</v>
      </c>
      <c r="AR55" s="444" t="s">
        <v>113</v>
      </c>
      <c r="AS55" s="444"/>
      <c r="AT55" s="445" t="s">
        <v>334</v>
      </c>
      <c r="AU55" s="209" t="s">
        <v>17</v>
      </c>
      <c r="AV55" s="443" t="s">
        <v>335</v>
      </c>
      <c r="AW55" s="195" t="s">
        <v>115</v>
      </c>
      <c r="AX55" s="446" t="s">
        <v>336</v>
      </c>
      <c r="AY55" s="209" t="s">
        <v>337</v>
      </c>
      <c r="AZ55" s="209" t="s">
        <v>338</v>
      </c>
      <c r="BA55" s="209" t="s">
        <v>504</v>
      </c>
      <c r="BB55" s="209" t="s">
        <v>114</v>
      </c>
      <c r="BC55" s="64"/>
      <c r="BD55" s="64"/>
      <c r="BE55" s="64"/>
      <c r="BF55" s="64"/>
    </row>
    <row r="56" ht="14.25" customHeight="1">
      <c r="A56" s="64"/>
      <c r="B56" s="151"/>
      <c r="C56" s="151"/>
      <c r="D56" s="151"/>
      <c r="E56" s="151"/>
      <c r="F56" s="135">
        <v>1.0</v>
      </c>
      <c r="G56" s="135">
        <f t="shared" ref="G56:AI56" si="12">F56+1</f>
        <v>2</v>
      </c>
      <c r="H56" s="141">
        <f t="shared" si="12"/>
        <v>3</v>
      </c>
      <c r="I56" s="160">
        <f t="shared" si="12"/>
        <v>4</v>
      </c>
      <c r="J56" s="135">
        <f t="shared" si="12"/>
        <v>5</v>
      </c>
      <c r="K56" s="135">
        <f t="shared" si="12"/>
        <v>6</v>
      </c>
      <c r="L56" s="135">
        <f t="shared" si="12"/>
        <v>7</v>
      </c>
      <c r="M56" s="135">
        <f t="shared" si="12"/>
        <v>8</v>
      </c>
      <c r="N56" s="135">
        <f t="shared" si="12"/>
        <v>9</v>
      </c>
      <c r="O56" s="141">
        <f t="shared" si="12"/>
        <v>10</v>
      </c>
      <c r="P56" s="160">
        <f t="shared" si="12"/>
        <v>11</v>
      </c>
      <c r="Q56" s="135">
        <f t="shared" si="12"/>
        <v>12</v>
      </c>
      <c r="R56" s="135">
        <f t="shared" si="12"/>
        <v>13</v>
      </c>
      <c r="S56" s="135">
        <f t="shared" si="12"/>
        <v>14</v>
      </c>
      <c r="T56" s="135">
        <f t="shared" si="12"/>
        <v>15</v>
      </c>
      <c r="U56" s="135">
        <f t="shared" si="12"/>
        <v>16</v>
      </c>
      <c r="V56" s="141">
        <f t="shared" si="12"/>
        <v>17</v>
      </c>
      <c r="W56" s="160">
        <f t="shared" si="12"/>
        <v>18</v>
      </c>
      <c r="X56" s="135">
        <f t="shared" si="12"/>
        <v>19</v>
      </c>
      <c r="Y56" s="135">
        <f t="shared" si="12"/>
        <v>20</v>
      </c>
      <c r="Z56" s="135">
        <f t="shared" si="12"/>
        <v>21</v>
      </c>
      <c r="AA56" s="135">
        <f t="shared" si="12"/>
        <v>22</v>
      </c>
      <c r="AB56" s="135">
        <f t="shared" si="12"/>
        <v>23</v>
      </c>
      <c r="AC56" s="141">
        <f t="shared" si="12"/>
        <v>24</v>
      </c>
      <c r="AD56" s="160">
        <f t="shared" si="12"/>
        <v>25</v>
      </c>
      <c r="AE56" s="135">
        <f t="shared" si="12"/>
        <v>26</v>
      </c>
      <c r="AF56" s="135">
        <f t="shared" si="12"/>
        <v>27</v>
      </c>
      <c r="AG56" s="135">
        <f t="shared" si="12"/>
        <v>28</v>
      </c>
      <c r="AH56" s="135">
        <f t="shared" si="12"/>
        <v>29</v>
      </c>
      <c r="AI56" s="135">
        <f t="shared" si="12"/>
        <v>30</v>
      </c>
      <c r="AJ56" s="135"/>
      <c r="AK56" s="447"/>
      <c r="AL56" s="447"/>
      <c r="AM56" s="447"/>
      <c r="AN56" s="447"/>
      <c r="AO56" s="447"/>
      <c r="AP56" s="447"/>
      <c r="AQ56" s="447"/>
      <c r="AR56" s="447"/>
      <c r="AS56" s="447"/>
      <c r="AT56" s="151"/>
      <c r="AU56" s="151"/>
      <c r="AV56" s="151"/>
      <c r="AW56" s="151"/>
      <c r="AX56" s="448"/>
      <c r="AY56" s="151"/>
      <c r="AZ56" s="151"/>
      <c r="BA56" s="151"/>
      <c r="BB56" s="151"/>
      <c r="BC56" s="64"/>
      <c r="BD56" s="64"/>
      <c r="BE56" s="64"/>
      <c r="BF56" s="64"/>
    </row>
    <row r="57" ht="14.25" customHeight="1">
      <c r="A57" s="64"/>
      <c r="B57" s="132"/>
      <c r="C57" s="132"/>
      <c r="D57" s="449"/>
      <c r="E57" s="502" t="s">
        <v>580</v>
      </c>
      <c r="F57" s="503"/>
      <c r="G57" s="504">
        <v>1.0</v>
      </c>
      <c r="H57" s="472"/>
      <c r="I57" s="478"/>
      <c r="J57" s="504">
        <v>1.0</v>
      </c>
      <c r="K57" s="504">
        <v>1.0</v>
      </c>
      <c r="L57" s="504">
        <v>1.0</v>
      </c>
      <c r="M57" s="504">
        <v>1.0</v>
      </c>
      <c r="N57" s="504">
        <v>1.0</v>
      </c>
      <c r="O57" s="472"/>
      <c r="P57" s="478"/>
      <c r="Q57" s="504">
        <v>1.0</v>
      </c>
      <c r="R57" s="504">
        <v>1.0</v>
      </c>
      <c r="S57" s="504">
        <v>1.0</v>
      </c>
      <c r="T57" s="504">
        <v>1.0</v>
      </c>
      <c r="U57" s="504">
        <v>1.0</v>
      </c>
      <c r="V57" s="472"/>
      <c r="W57" s="478"/>
      <c r="X57" s="504">
        <v>1.0</v>
      </c>
      <c r="Y57" s="132"/>
      <c r="Z57" s="404"/>
      <c r="AA57" s="404"/>
      <c r="AB57" s="404"/>
      <c r="AC57" s="505"/>
      <c r="AD57" s="506"/>
      <c r="AE57" s="30"/>
      <c r="AF57" s="132"/>
      <c r="AG57" s="404"/>
      <c r="AH57" s="404"/>
      <c r="AI57" s="426"/>
      <c r="AJ57" s="426"/>
      <c r="AK57" s="46">
        <f t="shared" ref="AK57:AK74" si="13">SUM(F57:G57,J57:N57,Q57:U57,X57:AB57,AE57:AI57)</f>
        <v>12</v>
      </c>
      <c r="AL57" s="479">
        <v>60000.0</v>
      </c>
      <c r="AM57" s="480">
        <f t="shared" ref="AM57:AM75" si="14">AO57-AN57</f>
        <v>420000</v>
      </c>
      <c r="AN57" s="507">
        <v>300000.0</v>
      </c>
      <c r="AO57" s="482">
        <f t="shared" ref="AO57:AO75" si="15">AK57*AL57</f>
        <v>720000</v>
      </c>
      <c r="AP57" s="145"/>
      <c r="AQ57" s="145"/>
      <c r="AR57" s="145"/>
      <c r="AS57" s="508"/>
      <c r="AT57" s="456" t="s">
        <v>582</v>
      </c>
      <c r="AU57" s="456">
        <v>2.14062143E8</v>
      </c>
      <c r="AV57" s="450" t="s">
        <v>580</v>
      </c>
      <c r="AW57" s="133" t="s">
        <v>583</v>
      </c>
      <c r="AX57" s="312" t="s">
        <v>346</v>
      </c>
      <c r="AY57" s="313">
        <v>30.0</v>
      </c>
      <c r="AZ57" s="457">
        <v>2.1406214E7</v>
      </c>
      <c r="BA57" s="458"/>
      <c r="BB57" s="457" t="s">
        <v>17</v>
      </c>
      <c r="BC57" s="64"/>
      <c r="BD57" s="64"/>
      <c r="BE57" s="64"/>
      <c r="BF57" s="64"/>
    </row>
    <row r="58" ht="14.25" customHeight="1">
      <c r="A58" s="64"/>
      <c r="B58" s="132"/>
      <c r="C58" s="132"/>
      <c r="D58" s="459"/>
      <c r="E58" s="509" t="s">
        <v>632</v>
      </c>
      <c r="F58" s="503"/>
      <c r="G58" s="510"/>
      <c r="H58" s="472"/>
      <c r="I58" s="478"/>
      <c r="J58" s="510"/>
      <c r="K58" s="510"/>
      <c r="L58" s="510"/>
      <c r="M58" s="510"/>
      <c r="N58" s="510"/>
      <c r="O58" s="472"/>
      <c r="P58" s="478"/>
      <c r="Q58" s="510"/>
      <c r="R58" s="510"/>
      <c r="S58" s="510"/>
      <c r="T58" s="510"/>
      <c r="U58" s="510"/>
      <c r="V58" s="472"/>
      <c r="W58" s="478"/>
      <c r="X58" s="510"/>
      <c r="Y58" s="132"/>
      <c r="Z58" s="404"/>
      <c r="AA58" s="404"/>
      <c r="AB58" s="404"/>
      <c r="AC58" s="472"/>
      <c r="AD58" s="478"/>
      <c r="AE58" s="30"/>
      <c r="AF58" s="132"/>
      <c r="AG58" s="404"/>
      <c r="AH58" s="404"/>
      <c r="AI58" s="426"/>
      <c r="AJ58" s="426"/>
      <c r="AK58" s="46">
        <f t="shared" si="13"/>
        <v>0</v>
      </c>
      <c r="AL58" s="484">
        <v>60000.0</v>
      </c>
      <c r="AM58" s="485">
        <f t="shared" si="14"/>
        <v>-200000</v>
      </c>
      <c r="AN58" s="507">
        <v>200000.0</v>
      </c>
      <c r="AO58" s="487">
        <f t="shared" si="15"/>
        <v>0</v>
      </c>
      <c r="AP58" s="145"/>
      <c r="AQ58" s="145"/>
      <c r="AR58" s="145"/>
      <c r="AS58" s="508"/>
      <c r="AT58" s="464" t="s">
        <v>596</v>
      </c>
      <c r="AU58" s="464">
        <v>1.41354167E8</v>
      </c>
      <c r="AV58" s="460" t="s">
        <v>595</v>
      </c>
      <c r="AW58" s="133" t="s">
        <v>597</v>
      </c>
      <c r="AX58" s="417" t="s">
        <v>361</v>
      </c>
      <c r="AY58" s="313" t="s">
        <v>344</v>
      </c>
      <c r="AZ58" s="467">
        <v>8.2724074E7</v>
      </c>
      <c r="BA58" s="458"/>
      <c r="BB58" s="467" t="s">
        <v>598</v>
      </c>
      <c r="BC58" s="64"/>
      <c r="BD58" s="64"/>
      <c r="BE58" s="64"/>
      <c r="BF58" s="64"/>
    </row>
    <row r="59" ht="14.25" customHeight="1">
      <c r="A59" s="64"/>
      <c r="B59" s="132"/>
      <c r="C59" s="132"/>
      <c r="D59" s="459"/>
      <c r="E59" s="511" t="s">
        <v>595</v>
      </c>
      <c r="F59" s="503"/>
      <c r="G59" s="504">
        <v>1.0</v>
      </c>
      <c r="H59" s="472"/>
      <c r="I59" s="478"/>
      <c r="J59" s="504">
        <v>1.0</v>
      </c>
      <c r="K59" s="504">
        <v>1.0</v>
      </c>
      <c r="L59" s="504">
        <v>1.0</v>
      </c>
      <c r="M59" s="504">
        <v>1.0</v>
      </c>
      <c r="N59" s="504">
        <v>1.0</v>
      </c>
      <c r="O59" s="472"/>
      <c r="P59" s="478"/>
      <c r="Q59" s="504">
        <v>1.0</v>
      </c>
      <c r="R59" s="504">
        <v>1.0</v>
      </c>
      <c r="S59" s="504">
        <v>1.0</v>
      </c>
      <c r="T59" s="504">
        <v>1.0</v>
      </c>
      <c r="U59" s="504">
        <v>1.0</v>
      </c>
      <c r="V59" s="472"/>
      <c r="W59" s="478"/>
      <c r="X59" s="504">
        <v>1.0</v>
      </c>
      <c r="Y59" s="132"/>
      <c r="Z59" s="404"/>
      <c r="AA59" s="404"/>
      <c r="AB59" s="404"/>
      <c r="AC59" s="472"/>
      <c r="AD59" s="478"/>
      <c r="AE59" s="30"/>
      <c r="AF59" s="132"/>
      <c r="AG59" s="404"/>
      <c r="AH59" s="404"/>
      <c r="AI59" s="426"/>
      <c r="AJ59" s="426"/>
      <c r="AK59" s="46">
        <f t="shared" si="13"/>
        <v>12</v>
      </c>
      <c r="AL59" s="484">
        <v>60000.0</v>
      </c>
      <c r="AM59" s="485">
        <f t="shared" si="14"/>
        <v>420000</v>
      </c>
      <c r="AN59" s="507">
        <v>300000.0</v>
      </c>
      <c r="AO59" s="487">
        <f t="shared" si="15"/>
        <v>720000</v>
      </c>
      <c r="AP59" s="145"/>
      <c r="AQ59" s="145"/>
      <c r="AR59" s="145"/>
      <c r="AS59" s="508"/>
      <c r="AT59" s="464" t="s">
        <v>146</v>
      </c>
      <c r="AU59" s="464">
        <v>1.64553183E8</v>
      </c>
      <c r="AV59" s="460" t="s">
        <v>145</v>
      </c>
      <c r="AW59" s="133" t="s">
        <v>147</v>
      </c>
      <c r="AX59" s="312" t="s">
        <v>346</v>
      </c>
      <c r="AY59" s="313">
        <v>30.0</v>
      </c>
      <c r="AZ59" s="457">
        <v>1.6455318E7</v>
      </c>
      <c r="BA59" s="458"/>
      <c r="BB59" s="457" t="s">
        <v>17</v>
      </c>
      <c r="BC59" s="64"/>
      <c r="BD59" s="64"/>
      <c r="BE59" s="64"/>
      <c r="BF59" s="64"/>
    </row>
    <row r="60" ht="14.25" customHeight="1">
      <c r="A60" s="64"/>
      <c r="B60" s="132"/>
      <c r="C60" s="132"/>
      <c r="D60" s="459"/>
      <c r="E60" s="509" t="s">
        <v>633</v>
      </c>
      <c r="F60" s="503"/>
      <c r="G60" s="512"/>
      <c r="H60" s="472"/>
      <c r="I60" s="478"/>
      <c r="J60" s="512"/>
      <c r="K60" s="512"/>
      <c r="L60" s="512"/>
      <c r="M60" s="512"/>
      <c r="N60" s="512"/>
      <c r="O60" s="472"/>
      <c r="P60" s="478"/>
      <c r="Q60" s="504">
        <v>1.0</v>
      </c>
      <c r="R60" s="504">
        <v>1.0</v>
      </c>
      <c r="S60" s="504">
        <v>1.0</v>
      </c>
      <c r="T60" s="504">
        <v>1.0</v>
      </c>
      <c r="U60" s="504">
        <v>1.0</v>
      </c>
      <c r="V60" s="472"/>
      <c r="W60" s="478"/>
      <c r="X60" s="504">
        <v>1.0</v>
      </c>
      <c r="Y60" s="132"/>
      <c r="Z60" s="404"/>
      <c r="AA60" s="404"/>
      <c r="AB60" s="404"/>
      <c r="AC60" s="472"/>
      <c r="AD60" s="423"/>
      <c r="AE60" s="30"/>
      <c r="AF60" s="132"/>
      <c r="AG60" s="404"/>
      <c r="AH60" s="404"/>
      <c r="AI60" s="426"/>
      <c r="AJ60" s="426"/>
      <c r="AK60" s="46">
        <f t="shared" si="13"/>
        <v>6</v>
      </c>
      <c r="AL60" s="484">
        <v>60000.0</v>
      </c>
      <c r="AM60" s="485">
        <f t="shared" si="14"/>
        <v>160000</v>
      </c>
      <c r="AN60" s="507">
        <v>200000.0</v>
      </c>
      <c r="AO60" s="487">
        <f t="shared" si="15"/>
        <v>360000</v>
      </c>
      <c r="AP60" s="145"/>
      <c r="AQ60" s="145"/>
      <c r="AR60" s="145"/>
      <c r="AS60" s="508"/>
      <c r="AT60" s="464" t="s">
        <v>577</v>
      </c>
      <c r="AU60" s="464">
        <v>1.78171755E8</v>
      </c>
      <c r="AV60" s="460" t="s">
        <v>575</v>
      </c>
      <c r="AW60" s="133" t="s">
        <v>578</v>
      </c>
      <c r="AX60" s="312" t="s">
        <v>346</v>
      </c>
      <c r="AY60" s="313">
        <v>30.0</v>
      </c>
      <c r="AZ60" s="457">
        <v>1.7817175E7</v>
      </c>
      <c r="BA60" s="458"/>
      <c r="BB60" s="457" t="s">
        <v>17</v>
      </c>
      <c r="BC60" s="64"/>
      <c r="BD60" s="64"/>
      <c r="BE60" s="64"/>
      <c r="BF60" s="64"/>
    </row>
    <row r="61" ht="14.25" customHeight="1">
      <c r="A61" s="64"/>
      <c r="B61" s="132"/>
      <c r="C61" s="132"/>
      <c r="D61" s="459"/>
      <c r="E61" s="511" t="s">
        <v>145</v>
      </c>
      <c r="F61" s="503"/>
      <c r="G61" s="504">
        <v>1.0</v>
      </c>
      <c r="H61" s="472"/>
      <c r="I61" s="478"/>
      <c r="J61" s="504">
        <v>1.0</v>
      </c>
      <c r="K61" s="504">
        <v>1.0</v>
      </c>
      <c r="L61" s="504">
        <v>1.0</v>
      </c>
      <c r="M61" s="504">
        <v>1.0</v>
      </c>
      <c r="N61" s="504">
        <v>1.0</v>
      </c>
      <c r="O61" s="472"/>
      <c r="P61" s="478"/>
      <c r="Q61" s="504">
        <v>1.0</v>
      </c>
      <c r="R61" s="504">
        <v>1.0</v>
      </c>
      <c r="S61" s="504">
        <v>1.0</v>
      </c>
      <c r="T61" s="504">
        <v>1.0</v>
      </c>
      <c r="U61" s="504">
        <v>1.0</v>
      </c>
      <c r="V61" s="472"/>
      <c r="W61" s="478"/>
      <c r="X61" s="504">
        <v>1.0</v>
      </c>
      <c r="Y61" s="132"/>
      <c r="Z61" s="404"/>
      <c r="AA61" s="404"/>
      <c r="AB61" s="404"/>
      <c r="AC61" s="472"/>
      <c r="AD61" s="423"/>
      <c r="AE61" s="30"/>
      <c r="AF61" s="132"/>
      <c r="AG61" s="404"/>
      <c r="AH61" s="404"/>
      <c r="AI61" s="426"/>
      <c r="AJ61" s="426"/>
      <c r="AK61" s="46">
        <f t="shared" si="13"/>
        <v>12</v>
      </c>
      <c r="AL61" s="484">
        <v>60000.0</v>
      </c>
      <c r="AM61" s="485">
        <f t="shared" si="14"/>
        <v>320000</v>
      </c>
      <c r="AN61" s="507">
        <v>400000.0</v>
      </c>
      <c r="AO61" s="487">
        <f t="shared" si="15"/>
        <v>720000</v>
      </c>
      <c r="AP61" s="145"/>
      <c r="AQ61" s="145"/>
      <c r="AR61" s="145"/>
      <c r="AS61" s="508"/>
      <c r="AT61" s="464" t="s">
        <v>573</v>
      </c>
      <c r="AU61" s="464">
        <v>1.81631899E8</v>
      </c>
      <c r="AV61" s="460" t="s">
        <v>571</v>
      </c>
      <c r="AW61" s="133" t="s">
        <v>574</v>
      </c>
      <c r="AX61" s="312" t="s">
        <v>346</v>
      </c>
      <c r="AY61" s="313">
        <v>30.0</v>
      </c>
      <c r="AZ61" s="457">
        <v>1.8163189E7</v>
      </c>
      <c r="BA61" s="458"/>
      <c r="BB61" s="457" t="s">
        <v>17</v>
      </c>
      <c r="BC61" s="64"/>
      <c r="BD61" s="64"/>
      <c r="BE61" s="64"/>
      <c r="BF61" s="64"/>
    </row>
    <row r="62" ht="14.25" customHeight="1">
      <c r="A62" s="64"/>
      <c r="B62" s="132"/>
      <c r="C62" s="132"/>
      <c r="D62" s="459"/>
      <c r="E62" s="511" t="s">
        <v>575</v>
      </c>
      <c r="F62" s="503"/>
      <c r="G62" s="504">
        <v>1.0</v>
      </c>
      <c r="H62" s="472"/>
      <c r="I62" s="478"/>
      <c r="J62" s="504">
        <v>1.0</v>
      </c>
      <c r="K62" s="504">
        <v>1.0</v>
      </c>
      <c r="L62" s="504">
        <v>1.0</v>
      </c>
      <c r="M62" s="504">
        <v>1.0</v>
      </c>
      <c r="N62" s="504">
        <v>1.0</v>
      </c>
      <c r="O62" s="472"/>
      <c r="P62" s="478"/>
      <c r="Q62" s="504">
        <v>1.0</v>
      </c>
      <c r="R62" s="504">
        <v>1.0</v>
      </c>
      <c r="S62" s="504">
        <v>1.0</v>
      </c>
      <c r="T62" s="504">
        <v>1.0</v>
      </c>
      <c r="U62" s="504">
        <v>1.0</v>
      </c>
      <c r="V62" s="472"/>
      <c r="W62" s="478"/>
      <c r="X62" s="504">
        <v>1.0</v>
      </c>
      <c r="Y62" s="132"/>
      <c r="Z62" s="404"/>
      <c r="AA62" s="404"/>
      <c r="AB62" s="404"/>
      <c r="AC62" s="472"/>
      <c r="AD62" s="423"/>
      <c r="AE62" s="30"/>
      <c r="AF62" s="132"/>
      <c r="AG62" s="404"/>
      <c r="AH62" s="404"/>
      <c r="AI62" s="426"/>
      <c r="AJ62" s="426"/>
      <c r="AK62" s="46">
        <f t="shared" si="13"/>
        <v>12</v>
      </c>
      <c r="AL62" s="484">
        <v>60000.0</v>
      </c>
      <c r="AM62" s="485">
        <f t="shared" si="14"/>
        <v>320000</v>
      </c>
      <c r="AN62" s="507">
        <v>400000.0</v>
      </c>
      <c r="AO62" s="487">
        <f t="shared" si="15"/>
        <v>720000</v>
      </c>
      <c r="AP62" s="145"/>
      <c r="AQ62" s="145"/>
      <c r="AR62" s="145"/>
      <c r="AS62" s="508"/>
      <c r="AT62" s="464" t="s">
        <v>39</v>
      </c>
      <c r="AU62" s="464">
        <v>1.723044E8</v>
      </c>
      <c r="AV62" s="460" t="s">
        <v>155</v>
      </c>
      <c r="AW62" s="133" t="s">
        <v>156</v>
      </c>
      <c r="AX62" s="312" t="s">
        <v>346</v>
      </c>
      <c r="AY62" s="313">
        <v>30.0</v>
      </c>
      <c r="AZ62" s="457">
        <v>1.723044E7</v>
      </c>
      <c r="BA62" s="458"/>
      <c r="BB62" s="457" t="s">
        <v>17</v>
      </c>
      <c r="BC62" s="64"/>
      <c r="BD62" s="64"/>
      <c r="BE62" s="64"/>
      <c r="BF62" s="64"/>
    </row>
    <row r="63" ht="14.25" customHeight="1">
      <c r="A63" s="64"/>
      <c r="B63" s="132"/>
      <c r="C63" s="132"/>
      <c r="D63" s="459"/>
      <c r="E63" s="511" t="s">
        <v>571</v>
      </c>
      <c r="F63" s="503"/>
      <c r="G63" s="504">
        <v>1.0</v>
      </c>
      <c r="H63" s="472"/>
      <c r="I63" s="478"/>
      <c r="J63" s="504">
        <v>1.0</v>
      </c>
      <c r="K63" s="504">
        <v>1.0</v>
      </c>
      <c r="L63" s="504">
        <v>1.0</v>
      </c>
      <c r="M63" s="504">
        <v>1.0</v>
      </c>
      <c r="N63" s="504">
        <v>1.0</v>
      </c>
      <c r="O63" s="472"/>
      <c r="P63" s="478"/>
      <c r="Q63" s="504">
        <v>1.0</v>
      </c>
      <c r="R63" s="504">
        <v>1.0</v>
      </c>
      <c r="S63" s="504">
        <v>1.0</v>
      </c>
      <c r="T63" s="504">
        <v>1.0</v>
      </c>
      <c r="U63" s="504">
        <v>1.0</v>
      </c>
      <c r="V63" s="472"/>
      <c r="W63" s="478"/>
      <c r="X63" s="504">
        <v>1.0</v>
      </c>
      <c r="Y63" s="132"/>
      <c r="Z63" s="513"/>
      <c r="AA63" s="513"/>
      <c r="AB63" s="513"/>
      <c r="AC63" s="472"/>
      <c r="AD63" s="478"/>
      <c r="AE63" s="30"/>
      <c r="AF63" s="132"/>
      <c r="AG63" s="404"/>
      <c r="AH63" s="404"/>
      <c r="AI63" s="426"/>
      <c r="AJ63" s="426"/>
      <c r="AK63" s="46">
        <f t="shared" si="13"/>
        <v>12</v>
      </c>
      <c r="AL63" s="484">
        <v>60000.0</v>
      </c>
      <c r="AM63" s="485">
        <f t="shared" si="14"/>
        <v>320000</v>
      </c>
      <c r="AN63" s="507">
        <v>400000.0</v>
      </c>
      <c r="AO63" s="487">
        <f t="shared" si="15"/>
        <v>720000</v>
      </c>
      <c r="AP63" s="145"/>
      <c r="AQ63" s="145"/>
      <c r="AR63" s="145"/>
      <c r="AS63" s="508"/>
      <c r="AT63" s="464" t="s">
        <v>608</v>
      </c>
      <c r="AU63" s="464">
        <v>1.86249003E8</v>
      </c>
      <c r="AV63" s="522" t="s">
        <v>607</v>
      </c>
      <c r="AW63" s="133" t="s">
        <v>609</v>
      </c>
      <c r="AX63" s="312" t="s">
        <v>346</v>
      </c>
      <c r="AY63" s="313">
        <v>30.0</v>
      </c>
      <c r="AZ63" s="457">
        <v>1.86249E7</v>
      </c>
      <c r="BA63" s="458"/>
      <c r="BB63" s="457" t="s">
        <v>17</v>
      </c>
      <c r="BC63" s="64"/>
      <c r="BD63" s="64"/>
      <c r="BE63" s="64"/>
      <c r="BF63" s="64"/>
    </row>
    <row r="64" ht="14.25" customHeight="1">
      <c r="A64" s="64"/>
      <c r="B64" s="132"/>
      <c r="C64" s="132"/>
      <c r="D64" s="459"/>
      <c r="E64" s="509" t="s">
        <v>634</v>
      </c>
      <c r="F64" s="503"/>
      <c r="G64" s="510"/>
      <c r="H64" s="472"/>
      <c r="I64" s="478"/>
      <c r="J64" s="504">
        <v>1.0</v>
      </c>
      <c r="K64" s="504">
        <v>1.0</v>
      </c>
      <c r="L64" s="504">
        <v>1.0</v>
      </c>
      <c r="M64" s="504">
        <v>1.0</v>
      </c>
      <c r="N64" s="504">
        <v>1.0</v>
      </c>
      <c r="O64" s="472"/>
      <c r="P64" s="478"/>
      <c r="Q64" s="504">
        <v>1.0</v>
      </c>
      <c r="R64" s="504">
        <v>1.0</v>
      </c>
      <c r="S64" s="504">
        <v>1.0</v>
      </c>
      <c r="T64" s="504">
        <v>1.0</v>
      </c>
      <c r="U64" s="504">
        <v>1.0</v>
      </c>
      <c r="V64" s="472"/>
      <c r="W64" s="478"/>
      <c r="X64" s="504">
        <v>1.0</v>
      </c>
      <c r="Y64" s="132"/>
      <c r="Z64" s="426"/>
      <c r="AA64" s="426"/>
      <c r="AB64" s="426"/>
      <c r="AC64" s="472"/>
      <c r="AD64" s="478"/>
      <c r="AE64" s="30"/>
      <c r="AF64" s="132"/>
      <c r="AG64" s="426"/>
      <c r="AH64" s="426"/>
      <c r="AI64" s="426"/>
      <c r="AJ64" s="426"/>
      <c r="AK64" s="46">
        <f t="shared" si="13"/>
        <v>11</v>
      </c>
      <c r="AL64" s="484">
        <v>60000.0</v>
      </c>
      <c r="AM64" s="485">
        <f t="shared" si="14"/>
        <v>360000</v>
      </c>
      <c r="AN64" s="507">
        <v>300000.0</v>
      </c>
      <c r="AO64" s="487">
        <f t="shared" si="15"/>
        <v>660000</v>
      </c>
      <c r="AP64" s="145"/>
      <c r="AQ64" s="145"/>
      <c r="AR64" s="145"/>
      <c r="AS64" s="508"/>
      <c r="AT64" s="464" t="s">
        <v>593</v>
      </c>
      <c r="AU64" s="464">
        <v>1.56725498E8</v>
      </c>
      <c r="AV64" s="460" t="s">
        <v>592</v>
      </c>
      <c r="AW64" s="133" t="s">
        <v>594</v>
      </c>
      <c r="AX64" s="312" t="s">
        <v>346</v>
      </c>
      <c r="AY64" s="313">
        <v>30.0</v>
      </c>
      <c r="AZ64" s="457">
        <v>1.5672549E7</v>
      </c>
      <c r="BA64" s="458"/>
      <c r="BB64" s="457" t="s">
        <v>17</v>
      </c>
      <c r="BC64" s="64"/>
      <c r="BD64" s="64"/>
      <c r="BE64" s="64"/>
      <c r="BF64" s="64"/>
    </row>
    <row r="65" ht="14.25" customHeight="1">
      <c r="A65" s="64"/>
      <c r="B65" s="132"/>
      <c r="C65" s="132"/>
      <c r="D65" s="459"/>
      <c r="E65" s="511" t="s">
        <v>635</v>
      </c>
      <c r="F65" s="503"/>
      <c r="G65" s="504">
        <v>1.0</v>
      </c>
      <c r="H65" s="472"/>
      <c r="I65" s="478"/>
      <c r="J65" s="504">
        <v>1.0</v>
      </c>
      <c r="K65" s="504">
        <v>1.0</v>
      </c>
      <c r="L65" s="504">
        <v>1.0</v>
      </c>
      <c r="M65" s="504">
        <v>1.0</v>
      </c>
      <c r="N65" s="504">
        <v>1.0</v>
      </c>
      <c r="O65" s="472"/>
      <c r="P65" s="478"/>
      <c r="Q65" s="504">
        <v>1.0</v>
      </c>
      <c r="R65" s="504">
        <v>1.0</v>
      </c>
      <c r="S65" s="504">
        <v>1.0</v>
      </c>
      <c r="T65" s="504">
        <v>1.0</v>
      </c>
      <c r="U65" s="504">
        <v>1.0</v>
      </c>
      <c r="V65" s="472"/>
      <c r="W65" s="478"/>
      <c r="X65" s="504">
        <v>1.0</v>
      </c>
      <c r="Y65" s="132"/>
      <c r="Z65" s="426"/>
      <c r="AA65" s="426"/>
      <c r="AB65" s="426"/>
      <c r="AC65" s="472"/>
      <c r="AD65" s="478"/>
      <c r="AE65" s="30"/>
      <c r="AF65" s="132"/>
      <c r="AG65" s="426"/>
      <c r="AH65" s="426"/>
      <c r="AI65" s="426"/>
      <c r="AJ65" s="426"/>
      <c r="AK65" s="46">
        <f t="shared" si="13"/>
        <v>12</v>
      </c>
      <c r="AL65" s="484">
        <v>75000.0</v>
      </c>
      <c r="AM65" s="500">
        <f t="shared" si="14"/>
        <v>500000</v>
      </c>
      <c r="AN65" s="507">
        <v>400000.0</v>
      </c>
      <c r="AO65" s="487">
        <f t="shared" si="15"/>
        <v>900000</v>
      </c>
      <c r="AP65" s="145"/>
      <c r="AQ65" s="145"/>
      <c r="AR65" s="145"/>
      <c r="AS65" s="508"/>
      <c r="AT65" s="464" t="s">
        <v>585</v>
      </c>
      <c r="AU65" s="464" t="s">
        <v>586</v>
      </c>
      <c r="AV65" s="460" t="s">
        <v>584</v>
      </c>
      <c r="AW65" s="133" t="s">
        <v>587</v>
      </c>
      <c r="AX65" s="312" t="s">
        <v>346</v>
      </c>
      <c r="AY65" s="313">
        <v>30.0</v>
      </c>
      <c r="AZ65" s="457">
        <v>1.1396121E7</v>
      </c>
      <c r="BA65" s="458"/>
      <c r="BB65" s="457" t="s">
        <v>17</v>
      </c>
      <c r="BC65" s="64"/>
      <c r="BD65" s="64"/>
      <c r="BE65" s="64"/>
      <c r="BF65" s="64"/>
    </row>
    <row r="66" ht="14.25" customHeight="1">
      <c r="A66" s="64"/>
      <c r="B66" s="132"/>
      <c r="C66" s="132"/>
      <c r="D66" s="459"/>
      <c r="E66" s="511" t="s">
        <v>607</v>
      </c>
      <c r="F66" s="503"/>
      <c r="G66" s="504">
        <v>1.0</v>
      </c>
      <c r="H66" s="472"/>
      <c r="I66" s="478"/>
      <c r="J66" s="504">
        <v>1.0</v>
      </c>
      <c r="K66" s="514" t="s">
        <v>636</v>
      </c>
      <c r="L66" s="515"/>
      <c r="M66" s="515"/>
      <c r="N66" s="515"/>
      <c r="O66" s="472"/>
      <c r="P66" s="478"/>
      <c r="Q66" s="515"/>
      <c r="R66" s="515"/>
      <c r="S66" s="515"/>
      <c r="T66" s="515"/>
      <c r="U66" s="515"/>
      <c r="V66" s="472"/>
      <c r="W66" s="478"/>
      <c r="X66" s="515"/>
      <c r="Y66" s="132"/>
      <c r="Z66" s="426"/>
      <c r="AA66" s="426"/>
      <c r="AB66" s="426"/>
      <c r="AC66" s="472"/>
      <c r="AD66" s="478"/>
      <c r="AE66" s="30"/>
      <c r="AF66" s="132"/>
      <c r="AG66" s="426"/>
      <c r="AH66" s="426"/>
      <c r="AI66" s="426"/>
      <c r="AJ66" s="426"/>
      <c r="AK66" s="46">
        <f t="shared" si="13"/>
        <v>2</v>
      </c>
      <c r="AL66" s="484">
        <v>30000.0</v>
      </c>
      <c r="AM66" s="485">
        <f t="shared" si="14"/>
        <v>60000</v>
      </c>
      <c r="AN66" s="516"/>
      <c r="AO66" s="487">
        <f t="shared" si="15"/>
        <v>60000</v>
      </c>
      <c r="AP66" s="145"/>
      <c r="AQ66" s="145"/>
      <c r="AR66" s="145"/>
      <c r="AS66" s="508"/>
      <c r="AT66" s="464" t="s">
        <v>590</v>
      </c>
      <c r="AU66" s="464">
        <v>1.61178632E8</v>
      </c>
      <c r="AV66" s="460" t="s">
        <v>588</v>
      </c>
      <c r="AW66" s="133" t="s">
        <v>591</v>
      </c>
      <c r="AX66" s="312" t="s">
        <v>346</v>
      </c>
      <c r="AY66" s="313">
        <v>30.0</v>
      </c>
      <c r="AZ66" s="457">
        <v>1.6117863E7</v>
      </c>
      <c r="BA66" s="458"/>
      <c r="BB66" s="457" t="s">
        <v>17</v>
      </c>
      <c r="BC66" s="64"/>
      <c r="BD66" s="64"/>
      <c r="BE66" s="64"/>
      <c r="BF66" s="64"/>
    </row>
    <row r="67" ht="14.25" customHeight="1">
      <c r="A67" s="64"/>
      <c r="B67" s="132"/>
      <c r="C67" s="132"/>
      <c r="D67" s="459"/>
      <c r="E67" s="511" t="s">
        <v>592</v>
      </c>
      <c r="F67" s="503"/>
      <c r="G67" s="504">
        <v>1.0</v>
      </c>
      <c r="H67" s="472"/>
      <c r="I67" s="478"/>
      <c r="J67" s="504">
        <v>1.0</v>
      </c>
      <c r="K67" s="504">
        <v>1.0</v>
      </c>
      <c r="L67" s="504">
        <v>1.0</v>
      </c>
      <c r="M67" s="504">
        <v>1.0</v>
      </c>
      <c r="N67" s="504">
        <v>1.0</v>
      </c>
      <c r="O67" s="472"/>
      <c r="P67" s="478"/>
      <c r="Q67" s="504">
        <v>1.0</v>
      </c>
      <c r="R67" s="504">
        <v>1.0</v>
      </c>
      <c r="S67" s="504">
        <v>1.0</v>
      </c>
      <c r="T67" s="504">
        <v>1.0</v>
      </c>
      <c r="U67" s="504">
        <v>1.0</v>
      </c>
      <c r="V67" s="472"/>
      <c r="W67" s="478"/>
      <c r="X67" s="504">
        <v>1.0</v>
      </c>
      <c r="Y67" s="132"/>
      <c r="Z67" s="426"/>
      <c r="AA67" s="426"/>
      <c r="AB67" s="426"/>
      <c r="AC67" s="472"/>
      <c r="AD67" s="478"/>
      <c r="AE67" s="30"/>
      <c r="AF67" s="132"/>
      <c r="AG67" s="426"/>
      <c r="AH67" s="426"/>
      <c r="AI67" s="426"/>
      <c r="AJ67" s="426"/>
      <c r="AK67" s="46">
        <f t="shared" si="13"/>
        <v>12</v>
      </c>
      <c r="AL67" s="484">
        <v>60000.0</v>
      </c>
      <c r="AM67" s="485">
        <f t="shared" si="14"/>
        <v>520000</v>
      </c>
      <c r="AN67" s="507">
        <v>200000.0</v>
      </c>
      <c r="AO67" s="487">
        <f t="shared" si="15"/>
        <v>720000</v>
      </c>
      <c r="AP67" s="145"/>
      <c r="AQ67" s="145"/>
      <c r="AR67" s="145"/>
      <c r="AS67" s="508"/>
      <c r="AT67" s="464" t="s">
        <v>604</v>
      </c>
      <c r="AU67" s="464">
        <v>1.43638286E8</v>
      </c>
      <c r="AV67" s="460" t="s">
        <v>583</v>
      </c>
      <c r="AW67" s="133" t="s">
        <v>605</v>
      </c>
      <c r="AX67" s="312" t="s">
        <v>346</v>
      </c>
      <c r="AY67" s="313">
        <v>30.0</v>
      </c>
      <c r="AZ67" s="457">
        <v>1.4363828E7</v>
      </c>
      <c r="BA67" s="458"/>
      <c r="BB67" s="457" t="s">
        <v>17</v>
      </c>
      <c r="BC67" s="64"/>
      <c r="BD67" s="64"/>
      <c r="BE67" s="64"/>
      <c r="BF67" s="64"/>
    </row>
    <row r="68" ht="14.25" customHeight="1">
      <c r="A68" s="64"/>
      <c r="B68" s="132"/>
      <c r="C68" s="132"/>
      <c r="D68" s="459"/>
      <c r="E68" s="511" t="s">
        <v>584</v>
      </c>
      <c r="F68" s="503"/>
      <c r="G68" s="504">
        <v>1.0</v>
      </c>
      <c r="H68" s="472"/>
      <c r="I68" s="478"/>
      <c r="J68" s="504">
        <v>1.0</v>
      </c>
      <c r="K68" s="504">
        <v>1.0</v>
      </c>
      <c r="L68" s="504">
        <v>1.0</v>
      </c>
      <c r="M68" s="504">
        <v>1.0</v>
      </c>
      <c r="N68" s="504">
        <v>1.0</v>
      </c>
      <c r="O68" s="472"/>
      <c r="P68" s="478"/>
      <c r="Q68" s="504">
        <v>1.0</v>
      </c>
      <c r="R68" s="504">
        <v>1.0</v>
      </c>
      <c r="S68" s="504">
        <v>1.0</v>
      </c>
      <c r="T68" s="504">
        <v>1.0</v>
      </c>
      <c r="U68" s="504">
        <v>1.0</v>
      </c>
      <c r="V68" s="472"/>
      <c r="W68" s="478"/>
      <c r="X68" s="504">
        <v>1.0</v>
      </c>
      <c r="Y68" s="132"/>
      <c r="Z68" s="426"/>
      <c r="AA68" s="426"/>
      <c r="AB68" s="426"/>
      <c r="AC68" s="472"/>
      <c r="AD68" s="478"/>
      <c r="AE68" s="30"/>
      <c r="AF68" s="132"/>
      <c r="AG68" s="426"/>
      <c r="AH68" s="426"/>
      <c r="AI68" s="426"/>
      <c r="AJ68" s="426"/>
      <c r="AK68" s="46">
        <f t="shared" si="13"/>
        <v>12</v>
      </c>
      <c r="AL68" s="484">
        <v>60000.0</v>
      </c>
      <c r="AM68" s="485">
        <f t="shared" si="14"/>
        <v>420000</v>
      </c>
      <c r="AN68" s="507">
        <v>300000.0</v>
      </c>
      <c r="AO68" s="487">
        <f t="shared" si="15"/>
        <v>720000</v>
      </c>
      <c r="AP68" s="145"/>
      <c r="AQ68" s="145"/>
      <c r="AR68" s="145"/>
      <c r="AS68" s="508"/>
      <c r="AT68" s="464" t="s">
        <v>601</v>
      </c>
      <c r="AU68" s="464">
        <v>1.82961884E8</v>
      </c>
      <c r="AV68" s="523" t="s">
        <v>600</v>
      </c>
      <c r="AW68" s="133" t="s">
        <v>602</v>
      </c>
      <c r="AX68" s="312" t="s">
        <v>346</v>
      </c>
      <c r="AY68" s="313">
        <v>30.0</v>
      </c>
      <c r="AZ68" s="457">
        <v>1.8296188E7</v>
      </c>
      <c r="BA68" s="458"/>
      <c r="BB68" s="457" t="s">
        <v>603</v>
      </c>
      <c r="BC68" s="64"/>
      <c r="BD68" s="64"/>
      <c r="BE68" s="64"/>
      <c r="BF68" s="64"/>
    </row>
    <row r="69" ht="14.25" customHeight="1">
      <c r="A69" s="64"/>
      <c r="B69" s="132"/>
      <c r="C69" s="132"/>
      <c r="D69" s="459"/>
      <c r="E69" s="202" t="s">
        <v>588</v>
      </c>
      <c r="F69" s="503"/>
      <c r="G69" s="504">
        <v>1.0</v>
      </c>
      <c r="H69" s="472"/>
      <c r="I69" s="478"/>
      <c r="J69" s="504">
        <v>1.0</v>
      </c>
      <c r="K69" s="504">
        <v>1.0</v>
      </c>
      <c r="L69" s="504">
        <v>1.0</v>
      </c>
      <c r="M69" s="504">
        <v>1.0</v>
      </c>
      <c r="N69" s="504">
        <v>1.0</v>
      </c>
      <c r="O69" s="472"/>
      <c r="P69" s="478"/>
      <c r="Q69" s="504">
        <v>1.0</v>
      </c>
      <c r="R69" s="504">
        <v>1.0</v>
      </c>
      <c r="S69" s="504">
        <v>1.0</v>
      </c>
      <c r="T69" s="504">
        <v>1.0</v>
      </c>
      <c r="U69" s="504">
        <v>1.0</v>
      </c>
      <c r="V69" s="472"/>
      <c r="W69" s="478"/>
      <c r="X69" s="504">
        <v>1.0</v>
      </c>
      <c r="Y69" s="132"/>
      <c r="Z69" s="503"/>
      <c r="AA69" s="503"/>
      <c r="AB69" s="503"/>
      <c r="AC69" s="472"/>
      <c r="AD69" s="478"/>
      <c r="AE69" s="30"/>
      <c r="AF69" s="132"/>
      <c r="AG69" s="426"/>
      <c r="AH69" s="426"/>
      <c r="AI69" s="426"/>
      <c r="AJ69" s="426"/>
      <c r="AK69" s="46">
        <f t="shared" si="13"/>
        <v>12</v>
      </c>
      <c r="AL69" s="484">
        <v>60000.0</v>
      </c>
      <c r="AM69" s="485">
        <f t="shared" si="14"/>
        <v>320000</v>
      </c>
      <c r="AN69" s="507">
        <v>400000.0</v>
      </c>
      <c r="AO69" s="487">
        <f t="shared" si="15"/>
        <v>720000</v>
      </c>
      <c r="AP69" s="145"/>
      <c r="AQ69" s="145"/>
      <c r="AR69" s="145"/>
      <c r="AS69" s="508"/>
      <c r="AT69" s="464" t="s">
        <v>277</v>
      </c>
      <c r="AU69" s="464">
        <v>1.3841994E8</v>
      </c>
      <c r="AV69" s="196" t="s">
        <v>276</v>
      </c>
      <c r="AW69" s="133" t="s">
        <v>278</v>
      </c>
      <c r="AX69" s="312" t="s">
        <v>346</v>
      </c>
      <c r="AY69" s="313">
        <v>30.0</v>
      </c>
      <c r="AZ69" s="457">
        <v>1.3841994E7</v>
      </c>
      <c r="BA69" s="458"/>
      <c r="BB69" s="457" t="s">
        <v>17</v>
      </c>
      <c r="BC69" s="64"/>
      <c r="BD69" s="64"/>
      <c r="BE69" s="64"/>
      <c r="BF69" s="64"/>
    </row>
    <row r="70" ht="14.25" customHeight="1">
      <c r="A70" s="64"/>
      <c r="B70" s="30"/>
      <c r="C70" s="30"/>
      <c r="D70" s="30"/>
      <c r="E70" s="195" t="s">
        <v>637</v>
      </c>
      <c r="F70" s="503"/>
      <c r="G70" s="504">
        <v>1.0</v>
      </c>
      <c r="H70" s="472"/>
      <c r="I70" s="478"/>
      <c r="J70" s="504">
        <v>1.0</v>
      </c>
      <c r="K70" s="504">
        <v>1.0</v>
      </c>
      <c r="L70" s="504">
        <v>1.0</v>
      </c>
      <c r="M70" s="504">
        <v>1.0</v>
      </c>
      <c r="N70" s="504">
        <v>1.0</v>
      </c>
      <c r="O70" s="472"/>
      <c r="P70" s="478"/>
      <c r="Q70" s="504">
        <v>1.0</v>
      </c>
      <c r="R70" s="504">
        <v>1.0</v>
      </c>
      <c r="S70" s="504">
        <v>1.0</v>
      </c>
      <c r="T70" s="504">
        <v>1.0</v>
      </c>
      <c r="U70" s="504">
        <v>1.0</v>
      </c>
      <c r="V70" s="472"/>
      <c r="W70" s="478"/>
      <c r="X70" s="504">
        <v>1.0</v>
      </c>
      <c r="Y70" s="517"/>
      <c r="Z70" s="135"/>
      <c r="AA70" s="135"/>
      <c r="AB70" s="135"/>
      <c r="AC70" s="44"/>
      <c r="AD70" s="45"/>
      <c r="AE70" s="30"/>
      <c r="AF70" s="132"/>
      <c r="AG70" s="30"/>
      <c r="AH70" s="30"/>
      <c r="AI70" s="426"/>
      <c r="AJ70" s="426"/>
      <c r="AK70" s="46">
        <f t="shared" si="13"/>
        <v>12</v>
      </c>
      <c r="AL70" s="484">
        <v>60000.0</v>
      </c>
      <c r="AM70" s="485">
        <f t="shared" si="14"/>
        <v>420000</v>
      </c>
      <c r="AN70" s="507">
        <v>300000.0</v>
      </c>
      <c r="AO70" s="487">
        <f t="shared" si="15"/>
        <v>720000</v>
      </c>
      <c r="AP70" s="51"/>
      <c r="AQ70" s="39"/>
      <c r="AR70" s="110"/>
      <c r="AS70" s="110"/>
      <c r="AT70" s="311" t="s">
        <v>671</v>
      </c>
      <c r="AU70" s="311">
        <v>1.75428038E8</v>
      </c>
      <c r="AV70" s="314" t="s">
        <v>637</v>
      </c>
      <c r="AW70" s="29"/>
      <c r="AX70" s="312" t="s">
        <v>346</v>
      </c>
      <c r="AY70" s="313">
        <v>30.0</v>
      </c>
      <c r="AZ70" s="311">
        <v>1.7542803E7</v>
      </c>
      <c r="BA70" s="27"/>
      <c r="BB70" s="457" t="s">
        <v>17</v>
      </c>
      <c r="BC70" s="64"/>
      <c r="BD70" s="64"/>
      <c r="BE70" s="64"/>
      <c r="BF70" s="64"/>
    </row>
    <row r="71" ht="14.25" customHeight="1">
      <c r="A71" s="64"/>
      <c r="B71" s="30"/>
      <c r="C71" s="30"/>
      <c r="D71" s="30"/>
      <c r="E71" s="195" t="s">
        <v>258</v>
      </c>
      <c r="F71" s="503"/>
      <c r="G71" s="510"/>
      <c r="H71" s="472"/>
      <c r="I71" s="478"/>
      <c r="J71" s="504">
        <v>1.0</v>
      </c>
      <c r="K71" s="504">
        <v>1.0</v>
      </c>
      <c r="L71" s="504">
        <v>1.0</v>
      </c>
      <c r="M71" s="504">
        <v>1.0</v>
      </c>
      <c r="N71" s="504">
        <v>1.0</v>
      </c>
      <c r="O71" s="472"/>
      <c r="P71" s="478"/>
      <c r="Q71" s="504">
        <v>1.0</v>
      </c>
      <c r="R71" s="504">
        <v>1.0</v>
      </c>
      <c r="S71" s="504">
        <v>1.0</v>
      </c>
      <c r="T71" s="504">
        <v>1.0</v>
      </c>
      <c r="U71" s="504">
        <v>1.0</v>
      </c>
      <c r="V71" s="472"/>
      <c r="W71" s="478"/>
      <c r="X71" s="504">
        <v>1.0</v>
      </c>
      <c r="Y71" s="517"/>
      <c r="Z71" s="135"/>
      <c r="AA71" s="135"/>
      <c r="AB71" s="135"/>
      <c r="AC71" s="44"/>
      <c r="AD71" s="45"/>
      <c r="AE71" s="30"/>
      <c r="AF71" s="132"/>
      <c r="AG71" s="30"/>
      <c r="AH71" s="30"/>
      <c r="AI71" s="426"/>
      <c r="AJ71" s="426"/>
      <c r="AK71" s="46">
        <f t="shared" si="13"/>
        <v>11</v>
      </c>
      <c r="AL71" s="484">
        <v>60000.0</v>
      </c>
      <c r="AM71" s="485">
        <f t="shared" si="14"/>
        <v>310000</v>
      </c>
      <c r="AN71" s="507">
        <v>350000.0</v>
      </c>
      <c r="AO71" s="487">
        <f t="shared" si="15"/>
        <v>660000</v>
      </c>
      <c r="AP71" s="51"/>
      <c r="AQ71" s="39"/>
      <c r="AR71" s="39"/>
      <c r="AS71" s="39"/>
      <c r="AT71" s="311"/>
      <c r="AU71" s="311"/>
      <c r="AV71" s="315"/>
      <c r="AW71" s="29"/>
      <c r="AX71" s="312"/>
      <c r="AY71" s="313"/>
      <c r="AZ71" s="311"/>
      <c r="BA71" s="27"/>
      <c r="BB71" s="27"/>
      <c r="BC71" s="64"/>
      <c r="BD71" s="64"/>
      <c r="BE71" s="64"/>
      <c r="BF71" s="64"/>
    </row>
    <row r="72" ht="14.25" customHeight="1">
      <c r="A72" s="64"/>
      <c r="B72" s="64"/>
      <c r="C72" s="64"/>
      <c r="D72" s="64"/>
      <c r="E72" s="202" t="s">
        <v>583</v>
      </c>
      <c r="F72" s="503"/>
      <c r="G72" s="504">
        <v>1.0</v>
      </c>
      <c r="H72" s="472"/>
      <c r="I72" s="478"/>
      <c r="J72" s="504">
        <v>1.0</v>
      </c>
      <c r="K72" s="504">
        <v>1.0</v>
      </c>
      <c r="L72" s="504">
        <v>1.0</v>
      </c>
      <c r="M72" s="504">
        <v>1.0</v>
      </c>
      <c r="N72" s="504">
        <v>1.0</v>
      </c>
      <c r="O72" s="472"/>
      <c r="P72" s="478"/>
      <c r="Q72" s="504">
        <v>1.0</v>
      </c>
      <c r="R72" s="504">
        <v>1.0</v>
      </c>
      <c r="S72" s="504">
        <v>1.0</v>
      </c>
      <c r="T72" s="504">
        <v>1.0</v>
      </c>
      <c r="U72" s="504">
        <v>1.0</v>
      </c>
      <c r="V72" s="472"/>
      <c r="W72" s="478"/>
      <c r="X72" s="504">
        <v>1.0</v>
      </c>
      <c r="Y72" s="132"/>
      <c r="Z72" s="503"/>
      <c r="AA72" s="503"/>
      <c r="AB72" s="503"/>
      <c r="AC72" s="472"/>
      <c r="AD72" s="478"/>
      <c r="AE72" s="30"/>
      <c r="AF72" s="132"/>
      <c r="AG72" s="426"/>
      <c r="AH72" s="426"/>
      <c r="AI72" s="426"/>
      <c r="AJ72" s="426"/>
      <c r="AK72" s="46">
        <f t="shared" si="13"/>
        <v>12</v>
      </c>
      <c r="AL72" s="484">
        <v>60000.0</v>
      </c>
      <c r="AM72" s="485">
        <f t="shared" si="14"/>
        <v>420000</v>
      </c>
      <c r="AN72" s="507">
        <v>300000.0</v>
      </c>
      <c r="AO72" s="487">
        <f t="shared" si="15"/>
        <v>720000</v>
      </c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</row>
    <row r="73" ht="14.25" customHeight="1">
      <c r="A73" s="64"/>
      <c r="B73" s="64"/>
      <c r="C73" s="64"/>
      <c r="D73" s="64"/>
      <c r="E73" s="202" t="s">
        <v>600</v>
      </c>
      <c r="F73" s="503"/>
      <c r="G73" s="504">
        <v>1.0</v>
      </c>
      <c r="H73" s="472"/>
      <c r="I73" s="478"/>
      <c r="J73" s="504">
        <v>1.0</v>
      </c>
      <c r="K73" s="504">
        <v>1.0</v>
      </c>
      <c r="L73" s="504">
        <v>1.0</v>
      </c>
      <c r="M73" s="504">
        <v>1.0</v>
      </c>
      <c r="N73" s="504">
        <v>1.0</v>
      </c>
      <c r="O73" s="472"/>
      <c r="P73" s="478"/>
      <c r="Q73" s="504">
        <v>1.0</v>
      </c>
      <c r="R73" s="504">
        <v>1.0</v>
      </c>
      <c r="S73" s="504">
        <v>1.0</v>
      </c>
      <c r="T73" s="504">
        <v>1.0</v>
      </c>
      <c r="U73" s="504">
        <v>1.0</v>
      </c>
      <c r="V73" s="472"/>
      <c r="W73" s="478"/>
      <c r="X73" s="504">
        <v>1.0</v>
      </c>
      <c r="Y73" s="517"/>
      <c r="Z73" s="135"/>
      <c r="AA73" s="135"/>
      <c r="AB73" s="135"/>
      <c r="AC73" s="44"/>
      <c r="AD73" s="45"/>
      <c r="AE73" s="30"/>
      <c r="AF73" s="132"/>
      <c r="AG73" s="30"/>
      <c r="AH73" s="30"/>
      <c r="AI73" s="426"/>
      <c r="AJ73" s="426"/>
      <c r="AK73" s="46">
        <f t="shared" si="13"/>
        <v>12</v>
      </c>
      <c r="AL73" s="484">
        <v>60000.0</v>
      </c>
      <c r="AM73" s="485">
        <f t="shared" si="14"/>
        <v>370000</v>
      </c>
      <c r="AN73" s="507">
        <v>350000.0</v>
      </c>
      <c r="AO73" s="487">
        <f t="shared" si="15"/>
        <v>720000</v>
      </c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</row>
    <row r="74" ht="14.25" customHeight="1">
      <c r="A74" s="64"/>
      <c r="B74" s="64"/>
      <c r="C74" s="64"/>
      <c r="D74" s="64"/>
      <c r="E74" s="195" t="s">
        <v>276</v>
      </c>
      <c r="F74" s="503"/>
      <c r="G74" s="504">
        <v>1.0</v>
      </c>
      <c r="H74" s="472"/>
      <c r="I74" s="478"/>
      <c r="J74" s="504">
        <v>1.0</v>
      </c>
      <c r="K74" s="504">
        <v>1.0</v>
      </c>
      <c r="L74" s="504">
        <v>1.0</v>
      </c>
      <c r="M74" s="504">
        <v>1.0</v>
      </c>
      <c r="N74" s="504">
        <v>1.0</v>
      </c>
      <c r="O74" s="472"/>
      <c r="P74" s="478"/>
      <c r="Q74" s="504">
        <v>1.0</v>
      </c>
      <c r="R74" s="504">
        <v>1.0</v>
      </c>
      <c r="S74" s="514" t="s">
        <v>50</v>
      </c>
      <c r="T74" s="504">
        <v>1.0</v>
      </c>
      <c r="U74" s="504">
        <v>1.0</v>
      </c>
      <c r="V74" s="472"/>
      <c r="W74" s="478"/>
      <c r="X74" s="504">
        <v>1.0</v>
      </c>
      <c r="Y74" s="517"/>
      <c r="Z74" s="135"/>
      <c r="AA74" s="135"/>
      <c r="AB74" s="135"/>
      <c r="AC74" s="44"/>
      <c r="AD74" s="45"/>
      <c r="AE74" s="30"/>
      <c r="AF74" s="132"/>
      <c r="AG74" s="30"/>
      <c r="AH74" s="30"/>
      <c r="AI74" s="426"/>
      <c r="AJ74" s="426"/>
      <c r="AK74" s="46">
        <f t="shared" si="13"/>
        <v>11</v>
      </c>
      <c r="AL74" s="484">
        <v>60000.0</v>
      </c>
      <c r="AM74" s="485">
        <f t="shared" si="14"/>
        <v>260000</v>
      </c>
      <c r="AN74" s="507">
        <v>400000.0</v>
      </c>
      <c r="AO74" s="487">
        <f t="shared" si="15"/>
        <v>660000</v>
      </c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</row>
    <row r="75" ht="14.2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484">
        <v>60000.0</v>
      </c>
      <c r="AM75" s="485">
        <f t="shared" si="14"/>
        <v>0</v>
      </c>
      <c r="AN75" s="516"/>
      <c r="AO75" s="487">
        <f t="shared" si="15"/>
        <v>0</v>
      </c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</row>
    <row r="76" ht="14.25" customHeight="1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</row>
    <row r="77" ht="14.25" customHeight="1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</row>
    <row r="78" ht="14.25" customHeight="1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</row>
    <row r="79" ht="14.25" customHeight="1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</row>
    <row r="80" ht="14.25" customHeight="1">
      <c r="A80" s="64"/>
      <c r="B80" s="518" t="s">
        <v>638</v>
      </c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</row>
    <row r="81" ht="14.25" customHeight="1">
      <c r="A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</row>
    <row r="82" ht="14.25" customHeight="1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</row>
    <row r="83" ht="14.25" customHeight="1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</row>
    <row r="84" ht="14.25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</row>
    <row r="85" ht="14.25" customHeight="1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</row>
    <row r="86" ht="14.25" customHeight="1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</row>
    <row r="87" ht="14.25" customHeight="1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</row>
    <row r="88" ht="14.25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</row>
    <row r="89" ht="14.25" customHeight="1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</row>
    <row r="90" ht="14.25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</row>
    <row r="91" ht="14.25" customHeight="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</row>
    <row r="92" ht="14.25" customHeight="1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</row>
    <row r="93" ht="14.2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</row>
    <row r="94" ht="14.2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</row>
    <row r="95" ht="14.2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</row>
    <row r="96" ht="14.2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</row>
    <row r="97" ht="14.2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</row>
    <row r="98" ht="14.2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</row>
    <row r="99" ht="14.2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</row>
    <row r="100" ht="14.2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</row>
    <row r="101" ht="14.2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</row>
    <row r="102" ht="14.2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469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</row>
    <row r="103" ht="14.2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469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</row>
    <row r="104" ht="14.2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469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</row>
    <row r="105" ht="14.2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469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</row>
    <row r="106" ht="14.2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469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</row>
    <row r="107" ht="14.2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469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</row>
    <row r="108" ht="14.2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469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</row>
    <row r="109" ht="14.2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469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</row>
    <row r="110" ht="14.2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469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</row>
    <row r="111" ht="14.2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469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</row>
    <row r="112" ht="14.2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470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</row>
    <row r="113" ht="14.2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469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</row>
    <row r="114" ht="14.2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469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</row>
    <row r="115" ht="14.2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469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</row>
    <row r="116" ht="14.2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469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</row>
    <row r="117" ht="14.2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469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</row>
    <row r="118" ht="14.2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469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</row>
    <row r="119" ht="14.2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469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</row>
    <row r="120" ht="14.2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469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</row>
    <row r="121" ht="14.2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469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</row>
    <row r="122" ht="14.2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469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</row>
    <row r="123" ht="14.2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469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</row>
    <row r="124" ht="14.2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469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</row>
    <row r="125" ht="14.2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469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</row>
    <row r="126" ht="14.2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469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</row>
    <row r="127" ht="14.2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469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</row>
    <row r="128" ht="14.2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469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</row>
    <row r="129" ht="14.2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469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</row>
    <row r="130" ht="14.2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469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</row>
    <row r="131" ht="14.2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469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</row>
    <row r="132" ht="14.2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469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</row>
    <row r="133" ht="14.2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469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</row>
    <row r="134" ht="14.2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469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</row>
    <row r="135" ht="14.2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469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</row>
    <row r="136" ht="14.2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469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</row>
    <row r="137" ht="14.2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469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</row>
    <row r="138" ht="14.2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469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</row>
    <row r="139" ht="14.2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469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</row>
    <row r="140" ht="14.2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469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</row>
    <row r="141" ht="14.2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469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</row>
    <row r="142" ht="14.2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469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</row>
    <row r="143" ht="14.2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469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</row>
    <row r="144" ht="14.2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469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</row>
    <row r="145" ht="14.2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469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</row>
    <row r="146" ht="14.2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469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</row>
    <row r="147" ht="14.2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469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</row>
    <row r="148" ht="14.2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469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</row>
    <row r="149" ht="14.2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469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</row>
    <row r="150" ht="14.2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469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</row>
    <row r="151" ht="14.2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469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</row>
    <row r="152" ht="14.2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469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</row>
    <row r="153" ht="14.2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469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</row>
    <row r="154" ht="14.2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469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</row>
    <row r="155" ht="14.2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469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</row>
    <row r="156" ht="14.2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469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</row>
    <row r="157" ht="14.2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469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</row>
    <row r="158" ht="14.2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469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</row>
    <row r="159" ht="14.2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469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</row>
    <row r="160" ht="14.2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469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</row>
    <row r="161" ht="14.2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469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</row>
    <row r="162" ht="14.2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469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</row>
    <row r="163" ht="14.2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469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</row>
    <row r="164" ht="14.2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470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</row>
    <row r="165" ht="14.2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471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</row>
    <row r="166" ht="14.2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</row>
    <row r="167" ht="14.2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</row>
    <row r="168" ht="14.2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</row>
    <row r="169" ht="14.2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</row>
    <row r="170" ht="14.2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</row>
    <row r="171" ht="14.2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</row>
    <row r="172" ht="14.2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</row>
    <row r="173" ht="14.2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</row>
    <row r="174" ht="14.2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</row>
    <row r="175" ht="14.2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</row>
    <row r="176" ht="14.2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</row>
    <row r="177" ht="14.2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</row>
    <row r="178" ht="14.2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</row>
    <row r="179" ht="14.2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</row>
    <row r="180" ht="14.2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</row>
    <row r="181" ht="14.2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</row>
  </sheetData>
  <autoFilter ref="$B$4:$BB$21"/>
  <mergeCells count="5">
    <mergeCell ref="B2:AO3"/>
    <mergeCell ref="B10:D10"/>
    <mergeCell ref="B24:AO25"/>
    <mergeCell ref="B53:AO54"/>
    <mergeCell ref="B80:E81"/>
  </mergeCells>
  <printOptions/>
  <pageMargins bottom="0.75" footer="0.0" header="0.0" left="0.7" right="0.7" top="0.75"/>
  <pageSetup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11.43"/>
    <col customWidth="1" min="6" max="6" width="54.29"/>
    <col customWidth="1" min="9" max="9" width="48.29"/>
    <col customWidth="1" min="12" max="12" width="43.57"/>
  </cols>
  <sheetData>
    <row r="5">
      <c r="E5" s="132"/>
      <c r="F5" s="532" t="s">
        <v>672</v>
      </c>
      <c r="G5" s="232"/>
      <c r="H5" s="132"/>
      <c r="I5" s="532" t="s">
        <v>673</v>
      </c>
      <c r="J5" s="232"/>
      <c r="K5" s="132"/>
      <c r="L5" s="533" t="s">
        <v>674</v>
      </c>
    </row>
    <row r="6">
      <c r="E6" s="534" t="s">
        <v>675</v>
      </c>
      <c r="F6" s="535"/>
      <c r="G6" s="232"/>
      <c r="H6" s="534" t="s">
        <v>675</v>
      </c>
      <c r="I6" s="535"/>
      <c r="J6" s="232"/>
      <c r="K6" s="534" t="s">
        <v>675</v>
      </c>
      <c r="L6" s="535"/>
    </row>
    <row r="7">
      <c r="E7" s="536" t="s">
        <v>676</v>
      </c>
      <c r="F7" s="202" t="s">
        <v>121</v>
      </c>
      <c r="G7" s="232"/>
      <c r="H7" s="536" t="s">
        <v>676</v>
      </c>
      <c r="I7" s="537" t="s">
        <v>141</v>
      </c>
      <c r="J7" s="232"/>
      <c r="K7" s="132" t="s">
        <v>132</v>
      </c>
      <c r="L7" s="202" t="s">
        <v>180</v>
      </c>
    </row>
    <row r="8">
      <c r="E8" s="536" t="s">
        <v>676</v>
      </c>
      <c r="F8" s="209" t="s">
        <v>124</v>
      </c>
      <c r="G8" s="232"/>
      <c r="H8" s="536" t="s">
        <v>676</v>
      </c>
      <c r="I8" s="538" t="s">
        <v>151</v>
      </c>
      <c r="J8" s="232"/>
      <c r="K8" s="132" t="s">
        <v>132</v>
      </c>
      <c r="L8" s="209" t="s">
        <v>369</v>
      </c>
    </row>
    <row r="9">
      <c r="E9" s="536" t="s">
        <v>676</v>
      </c>
      <c r="F9" s="202" t="s">
        <v>130</v>
      </c>
      <c r="G9" s="232"/>
      <c r="H9" s="536" t="s">
        <v>676</v>
      </c>
      <c r="I9" s="538" t="s">
        <v>157</v>
      </c>
      <c r="J9" s="232"/>
      <c r="K9" s="132" t="s">
        <v>132</v>
      </c>
      <c r="L9" s="202" t="s">
        <v>137</v>
      </c>
    </row>
    <row r="10">
      <c r="E10" s="536" t="s">
        <v>676</v>
      </c>
      <c r="F10" s="209" t="s">
        <v>165</v>
      </c>
      <c r="G10" s="232"/>
      <c r="H10" s="536" t="s">
        <v>676</v>
      </c>
      <c r="I10" s="539" t="s">
        <v>171</v>
      </c>
      <c r="J10" s="232"/>
      <c r="K10" s="132" t="s">
        <v>132</v>
      </c>
      <c r="L10" s="209" t="s">
        <v>513</v>
      </c>
    </row>
    <row r="11">
      <c r="E11" s="536" t="s">
        <v>676</v>
      </c>
      <c r="F11" s="202" t="s">
        <v>168</v>
      </c>
      <c r="G11" s="232"/>
      <c r="H11" s="536" t="s">
        <v>676</v>
      </c>
      <c r="I11" s="539" t="s">
        <v>193</v>
      </c>
      <c r="J11" s="232"/>
      <c r="K11" s="132" t="s">
        <v>132</v>
      </c>
      <c r="L11" s="202" t="s">
        <v>145</v>
      </c>
    </row>
    <row r="12">
      <c r="E12" s="132" t="s">
        <v>132</v>
      </c>
      <c r="F12" s="209" t="s">
        <v>174</v>
      </c>
      <c r="G12" s="232"/>
      <c r="H12" s="536" t="s">
        <v>676</v>
      </c>
      <c r="I12" s="538" t="s">
        <v>197</v>
      </c>
      <c r="J12" s="232"/>
      <c r="K12" s="132" t="s">
        <v>132</v>
      </c>
      <c r="L12" s="202" t="s">
        <v>148</v>
      </c>
    </row>
    <row r="13">
      <c r="E13" s="536" t="s">
        <v>676</v>
      </c>
      <c r="F13" s="202" t="s">
        <v>210</v>
      </c>
      <c r="G13" s="232"/>
      <c r="H13" s="536" t="s">
        <v>676</v>
      </c>
      <c r="I13" s="539" t="s">
        <v>235</v>
      </c>
      <c r="J13" s="232"/>
      <c r="K13" s="132" t="s">
        <v>132</v>
      </c>
      <c r="L13" s="202" t="s">
        <v>155</v>
      </c>
    </row>
    <row r="14">
      <c r="E14" s="536" t="s">
        <v>676</v>
      </c>
      <c r="F14" s="202" t="s">
        <v>229</v>
      </c>
      <c r="G14" s="232"/>
      <c r="H14" s="132" t="s">
        <v>132</v>
      </c>
      <c r="I14" s="540" t="s">
        <v>247</v>
      </c>
      <c r="J14" s="232"/>
      <c r="K14" s="132" t="s">
        <v>132</v>
      </c>
      <c r="L14" s="202" t="s">
        <v>162</v>
      </c>
    </row>
    <row r="15">
      <c r="E15" s="536" t="s">
        <v>676</v>
      </c>
      <c r="F15" s="202" t="s">
        <v>659</v>
      </c>
      <c r="G15" s="232"/>
      <c r="H15" s="536" t="s">
        <v>676</v>
      </c>
      <c r="I15" s="541" t="s">
        <v>299</v>
      </c>
      <c r="J15" s="232"/>
      <c r="K15" s="536" t="s">
        <v>676</v>
      </c>
      <c r="L15" s="202" t="s">
        <v>182</v>
      </c>
    </row>
    <row r="16">
      <c r="E16" s="536" t="s">
        <v>676</v>
      </c>
      <c r="F16" s="202" t="s">
        <v>244</v>
      </c>
      <c r="G16" s="232"/>
      <c r="H16" s="536" t="s">
        <v>676</v>
      </c>
      <c r="I16" s="541" t="s">
        <v>306</v>
      </c>
      <c r="J16" s="232"/>
      <c r="K16" s="132" t="s">
        <v>132</v>
      </c>
      <c r="L16" s="209" t="s">
        <v>450</v>
      </c>
    </row>
    <row r="17">
      <c r="E17" s="536" t="s">
        <v>676</v>
      </c>
      <c r="F17" s="202" t="s">
        <v>250</v>
      </c>
      <c r="G17" s="232"/>
      <c r="H17" s="536" t="s">
        <v>676</v>
      </c>
      <c r="I17" s="541" t="s">
        <v>310</v>
      </c>
      <c r="J17" s="232"/>
      <c r="K17" s="132" t="s">
        <v>132</v>
      </c>
      <c r="L17" s="209" t="s">
        <v>453</v>
      </c>
    </row>
    <row r="18">
      <c r="E18" s="536" t="s">
        <v>676</v>
      </c>
      <c r="F18" s="202" t="s">
        <v>268</v>
      </c>
      <c r="G18" s="232"/>
      <c r="H18" s="536" t="s">
        <v>676</v>
      </c>
      <c r="I18" s="541" t="s">
        <v>314</v>
      </c>
      <c r="J18" s="232"/>
      <c r="K18" s="132" t="s">
        <v>132</v>
      </c>
      <c r="L18" s="202" t="s">
        <v>187</v>
      </c>
    </row>
    <row r="19">
      <c r="E19" s="536" t="s">
        <v>676</v>
      </c>
      <c r="F19" s="202" t="s">
        <v>677</v>
      </c>
      <c r="G19" s="232"/>
      <c r="H19" s="536" t="s">
        <v>676</v>
      </c>
      <c r="I19" s="541" t="s">
        <v>316</v>
      </c>
      <c r="J19" s="232"/>
      <c r="K19" s="132" t="s">
        <v>132</v>
      </c>
      <c r="L19" s="209" t="s">
        <v>188</v>
      </c>
    </row>
    <row r="20">
      <c r="E20" s="536" t="s">
        <v>676</v>
      </c>
      <c r="F20" s="202" t="s">
        <v>290</v>
      </c>
      <c r="G20" s="232"/>
      <c r="H20" s="536" t="s">
        <v>676</v>
      </c>
      <c r="I20" s="541" t="s">
        <v>317</v>
      </c>
      <c r="J20" s="232"/>
      <c r="K20" s="536" t="s">
        <v>676</v>
      </c>
      <c r="L20" s="202" t="s">
        <v>207</v>
      </c>
    </row>
    <row r="21">
      <c r="E21" s="232"/>
      <c r="F21" s="232"/>
      <c r="G21" s="232"/>
      <c r="H21" s="536" t="s">
        <v>676</v>
      </c>
      <c r="I21" s="541" t="s">
        <v>678</v>
      </c>
      <c r="J21" s="232"/>
      <c r="K21" s="132" t="s">
        <v>132</v>
      </c>
      <c r="L21" s="209" t="s">
        <v>232</v>
      </c>
    </row>
    <row r="22">
      <c r="E22" s="232"/>
      <c r="F22" s="232"/>
      <c r="G22" s="232"/>
      <c r="H22" s="536" t="s">
        <v>676</v>
      </c>
      <c r="I22" s="541" t="s">
        <v>679</v>
      </c>
      <c r="J22" s="232"/>
      <c r="K22" s="132" t="s">
        <v>132</v>
      </c>
      <c r="L22" s="202" t="s">
        <v>241</v>
      </c>
    </row>
    <row r="23">
      <c r="E23" s="232"/>
      <c r="F23" s="232"/>
      <c r="G23" s="232"/>
      <c r="H23" s="536" t="s">
        <v>676</v>
      </c>
      <c r="I23" s="541" t="s">
        <v>680</v>
      </c>
      <c r="J23" s="232"/>
      <c r="K23" s="132" t="s">
        <v>132</v>
      </c>
      <c r="L23" s="209" t="s">
        <v>309</v>
      </c>
    </row>
    <row r="24">
      <c r="E24" s="232"/>
      <c r="F24" s="232"/>
      <c r="G24" s="232"/>
      <c r="H24" s="536" t="s">
        <v>676</v>
      </c>
      <c r="I24" s="541" t="s">
        <v>681</v>
      </c>
      <c r="J24" s="232"/>
      <c r="K24" s="536" t="s">
        <v>676</v>
      </c>
      <c r="L24" s="209" t="s">
        <v>256</v>
      </c>
    </row>
    <row r="25">
      <c r="E25" s="232"/>
      <c r="F25" s="232"/>
      <c r="G25" s="232"/>
      <c r="H25" s="232"/>
      <c r="I25" s="232"/>
      <c r="J25" s="232"/>
      <c r="K25" s="132" t="s">
        <v>132</v>
      </c>
      <c r="L25" s="202" t="s">
        <v>258</v>
      </c>
    </row>
    <row r="26">
      <c r="E26" s="232"/>
      <c r="F26" s="232"/>
      <c r="G26" s="232"/>
      <c r="H26" s="232"/>
      <c r="I26" s="232"/>
      <c r="J26" s="232"/>
      <c r="K26" s="132" t="s">
        <v>132</v>
      </c>
      <c r="L26" s="202" t="s">
        <v>260</v>
      </c>
    </row>
    <row r="27">
      <c r="E27" s="232"/>
      <c r="F27" s="232"/>
      <c r="G27" s="232"/>
      <c r="H27" s="232"/>
      <c r="I27" s="232"/>
      <c r="J27" s="232"/>
      <c r="K27" s="132" t="s">
        <v>132</v>
      </c>
      <c r="L27" s="209" t="s">
        <v>265</v>
      </c>
    </row>
    <row r="28">
      <c r="E28" s="232"/>
      <c r="F28" s="232"/>
      <c r="G28" s="232"/>
      <c r="H28" s="232"/>
      <c r="I28" s="232"/>
      <c r="J28" s="232"/>
      <c r="K28" s="132" t="s">
        <v>132</v>
      </c>
      <c r="L28" s="202" t="s">
        <v>276</v>
      </c>
    </row>
    <row r="29">
      <c r="E29" s="232"/>
      <c r="F29" s="232"/>
      <c r="G29" s="232"/>
      <c r="H29" s="232"/>
      <c r="I29" s="232"/>
      <c r="J29" s="232"/>
      <c r="K29" s="132" t="s">
        <v>132</v>
      </c>
      <c r="L29" s="209" t="s">
        <v>492</v>
      </c>
    </row>
    <row r="30">
      <c r="E30" s="232"/>
      <c r="F30" s="232"/>
      <c r="G30" s="232"/>
      <c r="H30" s="232"/>
      <c r="I30" s="232"/>
      <c r="J30" s="232"/>
      <c r="K30" s="536" t="s">
        <v>676</v>
      </c>
      <c r="L30" s="202" t="s">
        <v>93</v>
      </c>
    </row>
    <row r="31">
      <c r="E31" s="232"/>
      <c r="F31" s="232"/>
      <c r="G31" s="232"/>
      <c r="H31" s="232"/>
      <c r="I31" s="232"/>
      <c r="J31" s="232"/>
      <c r="K31" s="132" t="s">
        <v>132</v>
      </c>
      <c r="L31" s="202" t="s">
        <v>288</v>
      </c>
    </row>
  </sheetData>
  <mergeCells count="3">
    <mergeCell ref="F5:F6"/>
    <mergeCell ref="I5:I6"/>
    <mergeCell ref="L5:L6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6.14"/>
    <col customWidth="1" min="3" max="3" width="3.71"/>
    <col customWidth="1" min="4" max="4" width="11.71"/>
    <col customWidth="1" min="5" max="5" width="58.14"/>
    <col customWidth="1" min="6" max="6" width="5.0"/>
    <col customWidth="1" min="7" max="8" width="4.43"/>
    <col customWidth="1" min="9" max="9" width="4.86"/>
    <col customWidth="1" min="10" max="10" width="4.57"/>
    <col customWidth="1" min="11" max="11" width="4.29"/>
    <col customWidth="1" min="12" max="12" width="4.86"/>
    <col customWidth="1" min="13" max="13" width="5.14"/>
    <col customWidth="1" min="14" max="16" width="4.86"/>
    <col customWidth="1" min="17" max="18" width="4.29"/>
    <col customWidth="1" min="19" max="19" width="4.86"/>
    <col customWidth="1" min="20" max="20" width="4.43"/>
    <col customWidth="1" min="21" max="24" width="4.29"/>
    <col customWidth="1" min="25" max="25" width="4.0"/>
    <col customWidth="1" min="26" max="35" width="4.29"/>
    <col customWidth="1" min="36" max="36" width="9.14"/>
    <col customWidth="1" min="37" max="37" width="16.57"/>
    <col customWidth="1" min="38" max="38" width="19.0"/>
    <col customWidth="1" min="39" max="39" width="15.43"/>
    <col customWidth="1" min="40" max="40" width="15.29"/>
    <col customWidth="1" min="41" max="41" width="21.14"/>
    <col customWidth="1" min="42" max="42" width="19.71"/>
    <col customWidth="1" min="43" max="43" width="19.57"/>
    <col customWidth="1" min="45" max="45" width="12.57"/>
    <col customWidth="1" min="46" max="46" width="57.0"/>
    <col customWidth="1" min="47" max="47" width="51.14"/>
    <col customWidth="1" min="48" max="48" width="10.14"/>
    <col customWidth="1" min="49" max="49" width="8.57"/>
    <col customWidth="1" min="50" max="50" width="14.71"/>
    <col customWidth="1" min="51" max="51" width="11.14"/>
    <col customWidth="1" min="52" max="52" width="46.0"/>
    <col customWidth="1" min="53" max="53" width="8.14"/>
    <col customWidth="1" min="54" max="54" width="70.14"/>
    <col customWidth="1" min="55" max="55" width="31.43"/>
    <col customWidth="1" min="56" max="56" width="51.14"/>
  </cols>
  <sheetData>
    <row r="1" ht="40.5" customHeight="1">
      <c r="A1" s="1"/>
      <c r="B1" s="295"/>
      <c r="C1" s="295"/>
      <c r="D1" s="295"/>
      <c r="E1" s="164"/>
      <c r="F1" s="164"/>
      <c r="G1" s="164"/>
      <c r="H1" s="164"/>
      <c r="I1" s="164"/>
      <c r="J1" s="164"/>
      <c r="K1" s="164"/>
      <c r="L1" s="295"/>
      <c r="M1" s="164"/>
      <c r="N1" s="164"/>
      <c r="O1" s="295"/>
      <c r="P1" s="295"/>
      <c r="Q1" s="295"/>
      <c r="R1" s="295"/>
      <c r="S1" s="295"/>
      <c r="T1" s="164"/>
      <c r="U1" s="164"/>
      <c r="V1" s="296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164"/>
      <c r="AK1" s="297"/>
      <c r="AL1" s="164"/>
      <c r="AM1" s="164"/>
      <c r="AN1" s="164"/>
      <c r="AO1" s="295"/>
      <c r="AP1" s="164"/>
      <c r="AQ1" s="164"/>
      <c r="AR1" s="164"/>
      <c r="AS1" s="164"/>
      <c r="AT1" s="164"/>
      <c r="AU1" s="164"/>
      <c r="AV1" s="164"/>
      <c r="AW1" s="164"/>
      <c r="AX1" s="164"/>
      <c r="AY1" s="64"/>
      <c r="AZ1" s="164"/>
      <c r="BA1" s="64"/>
      <c r="BB1" s="64"/>
      <c r="BC1" s="64"/>
      <c r="BD1" s="64"/>
    </row>
    <row r="2" ht="27.75" customHeight="1">
      <c r="A2" s="271"/>
      <c r="B2" s="298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299"/>
      <c r="AI2" s="299"/>
      <c r="AJ2" s="299"/>
      <c r="AK2" s="299"/>
      <c r="AL2" s="299"/>
      <c r="AM2" s="299"/>
      <c r="AN2" s="300"/>
      <c r="AO2" s="301"/>
      <c r="AP2" s="29"/>
      <c r="AQ2" s="29"/>
      <c r="AR2" s="29"/>
      <c r="AS2" s="29"/>
      <c r="AT2" s="29"/>
      <c r="AU2" s="29"/>
      <c r="AV2" s="29"/>
      <c r="AW2" s="29"/>
      <c r="AX2" s="29"/>
      <c r="AY2" s="64"/>
      <c r="AZ2" s="29"/>
      <c r="BA2" s="64"/>
      <c r="BB2" s="64"/>
      <c r="BC2" s="64"/>
      <c r="BD2" s="64"/>
    </row>
    <row r="3" ht="10.5" customHeight="1">
      <c r="A3" s="271"/>
      <c r="B3" s="302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4"/>
      <c r="AO3" s="301"/>
      <c r="AP3" s="29"/>
      <c r="AQ3" s="305"/>
      <c r="AR3" s="29"/>
      <c r="AS3" s="29"/>
      <c r="AT3" s="29"/>
      <c r="AU3" s="29"/>
      <c r="AV3" s="29"/>
      <c r="AW3" s="29"/>
      <c r="AX3" s="29"/>
      <c r="AY3" s="64"/>
      <c r="AZ3" s="29"/>
      <c r="BA3" s="64"/>
      <c r="BB3" s="64"/>
      <c r="BC3" s="64"/>
      <c r="BD3" s="64"/>
    </row>
    <row r="4" ht="24.75" customHeight="1">
      <c r="A4" s="271"/>
      <c r="B4" s="30" t="s">
        <v>1</v>
      </c>
      <c r="C4" s="30"/>
      <c r="D4" s="96"/>
      <c r="E4" s="30" t="s">
        <v>19</v>
      </c>
      <c r="F4" s="306" t="s">
        <v>2</v>
      </c>
      <c r="G4" s="306" t="s">
        <v>2</v>
      </c>
      <c r="H4" s="306" t="s">
        <v>3</v>
      </c>
      <c r="I4" s="306" t="s">
        <v>4</v>
      </c>
      <c r="J4" s="44" t="s">
        <v>5</v>
      </c>
      <c r="K4" s="45" t="s">
        <v>6</v>
      </c>
      <c r="L4" s="306" t="s">
        <v>7</v>
      </c>
      <c r="M4" s="306" t="s">
        <v>2</v>
      </c>
      <c r="N4" s="306" t="s">
        <v>2</v>
      </c>
      <c r="O4" s="306" t="s">
        <v>3</v>
      </c>
      <c r="P4" s="306" t="s">
        <v>4</v>
      </c>
      <c r="Q4" s="44" t="s">
        <v>5</v>
      </c>
      <c r="R4" s="45" t="s">
        <v>6</v>
      </c>
      <c r="S4" s="306" t="s">
        <v>7</v>
      </c>
      <c r="T4" s="306" t="s">
        <v>2</v>
      </c>
      <c r="U4" s="306" t="s">
        <v>2</v>
      </c>
      <c r="V4" s="306" t="s">
        <v>3</v>
      </c>
      <c r="W4" s="306" t="s">
        <v>4</v>
      </c>
      <c r="X4" s="44" t="s">
        <v>5</v>
      </c>
      <c r="Y4" s="45" t="s">
        <v>6</v>
      </c>
      <c r="Z4" s="306" t="s">
        <v>7</v>
      </c>
      <c r="AA4" s="306" t="s">
        <v>2</v>
      </c>
      <c r="AB4" s="306" t="s">
        <v>2</v>
      </c>
      <c r="AC4" s="306" t="s">
        <v>3</v>
      </c>
      <c r="AD4" s="306" t="s">
        <v>4</v>
      </c>
      <c r="AE4" s="44" t="s">
        <v>5</v>
      </c>
      <c r="AF4" s="45" t="s">
        <v>6</v>
      </c>
      <c r="AG4" s="306" t="s">
        <v>7</v>
      </c>
      <c r="AH4" s="306" t="s">
        <v>2</v>
      </c>
      <c r="AI4" s="306" t="s">
        <v>2</v>
      </c>
      <c r="AJ4" s="25" t="s">
        <v>8</v>
      </c>
      <c r="AK4" s="25" t="s">
        <v>9</v>
      </c>
      <c r="AL4" s="25" t="s">
        <v>10</v>
      </c>
      <c r="AM4" s="25" t="s">
        <v>11</v>
      </c>
      <c r="AN4" s="25" t="s">
        <v>12</v>
      </c>
      <c r="AO4" s="25" t="s">
        <v>333</v>
      </c>
      <c r="AP4" s="25" t="s">
        <v>112</v>
      </c>
      <c r="AQ4" s="25" t="s">
        <v>113</v>
      </c>
      <c r="AR4" s="307" t="s">
        <v>334</v>
      </c>
      <c r="AS4" s="27" t="s">
        <v>17</v>
      </c>
      <c r="AT4" s="96" t="s">
        <v>335</v>
      </c>
      <c r="AU4" s="29" t="s">
        <v>115</v>
      </c>
      <c r="AV4" s="27" t="s">
        <v>336</v>
      </c>
      <c r="AW4" s="27" t="s">
        <v>337</v>
      </c>
      <c r="AX4" s="27" t="s">
        <v>338</v>
      </c>
      <c r="AY4" s="64"/>
      <c r="AZ4" s="27" t="s">
        <v>114</v>
      </c>
      <c r="BA4" s="64"/>
      <c r="BB4" s="64"/>
      <c r="BC4" s="64"/>
      <c r="BD4" s="64"/>
    </row>
    <row r="5" ht="15.0" customHeight="1">
      <c r="A5" s="271"/>
      <c r="B5" s="30" t="s">
        <v>1</v>
      </c>
      <c r="C5" s="30"/>
      <c r="D5" s="30" t="s">
        <v>18</v>
      </c>
      <c r="E5" s="30" t="s">
        <v>19</v>
      </c>
      <c r="F5" s="306">
        <v>1.0</v>
      </c>
      <c r="G5" s="306">
        <f t="shared" ref="G5:AI5" si="1">F5+1</f>
        <v>2</v>
      </c>
      <c r="H5" s="306">
        <f t="shared" si="1"/>
        <v>3</v>
      </c>
      <c r="I5" s="306">
        <f t="shared" si="1"/>
        <v>4</v>
      </c>
      <c r="J5" s="44">
        <f t="shared" si="1"/>
        <v>5</v>
      </c>
      <c r="K5" s="45">
        <f t="shared" si="1"/>
        <v>6</v>
      </c>
      <c r="L5" s="306">
        <f t="shared" si="1"/>
        <v>7</v>
      </c>
      <c r="M5" s="306">
        <f t="shared" si="1"/>
        <v>8</v>
      </c>
      <c r="N5" s="306">
        <f t="shared" si="1"/>
        <v>9</v>
      </c>
      <c r="O5" s="306">
        <f t="shared" si="1"/>
        <v>10</v>
      </c>
      <c r="P5" s="306">
        <f t="shared" si="1"/>
        <v>11</v>
      </c>
      <c r="Q5" s="44">
        <f t="shared" si="1"/>
        <v>12</v>
      </c>
      <c r="R5" s="45">
        <f t="shared" si="1"/>
        <v>13</v>
      </c>
      <c r="S5" s="306">
        <f t="shared" si="1"/>
        <v>14</v>
      </c>
      <c r="T5" s="306">
        <f t="shared" si="1"/>
        <v>15</v>
      </c>
      <c r="U5" s="306">
        <f t="shared" si="1"/>
        <v>16</v>
      </c>
      <c r="V5" s="306">
        <f t="shared" si="1"/>
        <v>17</v>
      </c>
      <c r="W5" s="306">
        <f t="shared" si="1"/>
        <v>18</v>
      </c>
      <c r="X5" s="44">
        <f t="shared" si="1"/>
        <v>19</v>
      </c>
      <c r="Y5" s="45">
        <f t="shared" si="1"/>
        <v>20</v>
      </c>
      <c r="Z5" s="306">
        <f t="shared" si="1"/>
        <v>21</v>
      </c>
      <c r="AA5" s="306">
        <f t="shared" si="1"/>
        <v>22</v>
      </c>
      <c r="AB5" s="306">
        <f t="shared" si="1"/>
        <v>23</v>
      </c>
      <c r="AC5" s="306">
        <f t="shared" si="1"/>
        <v>24</v>
      </c>
      <c r="AD5" s="306">
        <f t="shared" si="1"/>
        <v>25</v>
      </c>
      <c r="AE5" s="44">
        <f t="shared" si="1"/>
        <v>26</v>
      </c>
      <c r="AF5" s="45">
        <f t="shared" si="1"/>
        <v>27</v>
      </c>
      <c r="AG5" s="306">
        <f t="shared" si="1"/>
        <v>28</v>
      </c>
      <c r="AH5" s="306">
        <f t="shared" si="1"/>
        <v>29</v>
      </c>
      <c r="AI5" s="306">
        <f t="shared" si="1"/>
        <v>30</v>
      </c>
      <c r="AJ5" s="25"/>
      <c r="AK5" s="25" t="str">
        <f t="shared" ref="AK5:AK14" si="2">IF(D5="CATEGORIA", "DEPENDE", IF(D5="SP", 60000,IF(D5="PR", 60000, IF(D5="M10", 65000, IF(D5="M1", 50000, IF(D5="M2", 40000, IF(D5="AYUDANTE", 30000, IF(D5="EDIT", "EDITABLE", "editable"))))))))</f>
        <v>DEPENDE</v>
      </c>
      <c r="AL5" s="25"/>
      <c r="AM5" s="25" t="str">
        <f>IF(OR(D5="", AJ5="", NOT(ISNUMBER(AJ5))), "ERROR: Verifica datos", 
    IF(D5="CATEGORIA", "DEPENDE", 
    IF(D5="SP", IF(AJ5&lt;4, "SIN ANTICIPO", IF(AJ5&gt;=20, 300000, IF(AJ5&gt;=10, 150000, 50000))), 
    IF(D5="PR", "SIN ANTICIPO", 
    IF(D5="M10", IF(AJ5&lt;4, "SIN ANTICIPO", IF(AJ5&gt;=20, 500000, IF(AJ5&gt;=10, 150000, 50000))), 
    IF(D5="M1", IF(AJ5&lt;4, "SIN ANTICIPO", IF(AJ5&gt;=20, 300000, IF(AJ5&gt;=10, 150000, 50000))), 
    IF(D5="M2", IF(AJ5&lt;4, "SIN ANTICIPO", IF(AJ5&gt;=20, 300000, IF(AJ5&gt;=10, 150000, 50000))), 
    IF(D5="AYUDANTE", IF(AJ5&lt;4, "SIN ANTICIPO", IF(AJ5&gt;=20, 250000, IF(AJ5&gt;=10, 150000, 50000))), 
    IF(D5="EDIT", "EDITABLE", "editable")))))))))</f>
        <v>ERROR: Verifica datos</v>
      </c>
      <c r="AN5" s="25" t="s">
        <v>20</v>
      </c>
      <c r="AO5" s="39" t="s">
        <v>339</v>
      </c>
      <c r="AP5" s="39" t="s">
        <v>339</v>
      </c>
      <c r="AQ5" s="39" t="s">
        <v>339</v>
      </c>
      <c r="AR5" s="29"/>
      <c r="AS5" s="29"/>
      <c r="AT5" s="29"/>
      <c r="AU5" s="29"/>
      <c r="AV5" s="29"/>
      <c r="AW5" s="29"/>
      <c r="AX5" s="29"/>
      <c r="AY5" s="64"/>
      <c r="AZ5" s="29"/>
      <c r="BA5" s="64"/>
      <c r="BB5" s="64"/>
      <c r="BC5" s="64"/>
      <c r="BD5" s="64"/>
    </row>
    <row r="6" ht="14.25" customHeight="1">
      <c r="A6" s="271"/>
      <c r="B6" s="30">
        <v>1.0</v>
      </c>
      <c r="C6" s="30">
        <v>1.0</v>
      </c>
      <c r="D6" s="30" t="s">
        <v>27</v>
      </c>
      <c r="E6" s="55" t="s">
        <v>340</v>
      </c>
      <c r="F6" s="306"/>
      <c r="G6" s="306"/>
      <c r="H6" s="306"/>
      <c r="I6" s="306"/>
      <c r="J6" s="44"/>
      <c r="K6" s="45"/>
      <c r="L6" s="306"/>
      <c r="M6" s="306"/>
      <c r="N6" s="306"/>
      <c r="O6" s="306"/>
      <c r="P6" s="306"/>
      <c r="Q6" s="44"/>
      <c r="R6" s="45"/>
      <c r="S6" s="306"/>
      <c r="T6" s="306"/>
      <c r="U6" s="306"/>
      <c r="V6" s="306"/>
      <c r="W6" s="306"/>
      <c r="X6" s="44"/>
      <c r="Y6" s="45"/>
      <c r="Z6" s="306"/>
      <c r="AA6" s="306"/>
      <c r="AB6" s="306"/>
      <c r="AC6" s="306"/>
      <c r="AD6" s="306"/>
      <c r="AE6" s="44"/>
      <c r="AF6" s="45"/>
      <c r="AG6" s="306"/>
      <c r="AH6" s="306"/>
      <c r="AI6" s="306"/>
      <c r="AJ6" s="46">
        <f t="shared" ref="AJ6:AJ80" si="3">SUM(AG6:AI6,Z6:AD6,S6:W6,L6:P6,F6:I6)</f>
        <v>0</v>
      </c>
      <c r="AK6" s="25">
        <f t="shared" si="2"/>
        <v>50000</v>
      </c>
      <c r="AL6" s="309">
        <f>MULTIPLY(AK6, SUM(I6:M6, P6:T6, W6:AA6)) - IF(AM6="SIN ANTICIPO", 0, AM6)</f>
        <v>-300000</v>
      </c>
      <c r="AM6" s="25">
        <f t="shared" ref="AM6:AM8" si="4">IF(D6="CATEGORIA", "DEPENDE", IF(D6="SP", 300000,IF(D6="PR", "SIN ANTICIPO", IF(D6="M10", 500000, IF(D6="M1", 300000, IF(D6="M2", 300000, IF(D6="AYUDANTE", 250000, IF(D6="EDIT", "EDITABLE", "editable"))))))))</f>
        <v>300000</v>
      </c>
      <c r="AN6" s="310">
        <f t="shared" ref="AN6:AN8" si="5">AJ6*AK6</f>
        <v>0</v>
      </c>
      <c r="AO6" s="51">
        <v>40000.0</v>
      </c>
      <c r="AP6" s="110"/>
      <c r="AQ6" s="110"/>
      <c r="AR6" s="311" t="s">
        <v>341</v>
      </c>
      <c r="AS6" s="311">
        <v>1.41780476E8</v>
      </c>
      <c r="AT6" s="55" t="s">
        <v>340</v>
      </c>
      <c r="AU6" s="29" t="s">
        <v>342</v>
      </c>
      <c r="AV6" s="312" t="s">
        <v>343</v>
      </c>
      <c r="AW6" s="313" t="s">
        <v>344</v>
      </c>
      <c r="AX6" s="311">
        <v>1.983098833E10</v>
      </c>
      <c r="AY6" s="64"/>
      <c r="AZ6" s="27" t="s">
        <v>345</v>
      </c>
      <c r="BA6" s="64"/>
      <c r="BB6" s="64"/>
      <c r="BC6" s="64"/>
      <c r="BD6" s="64"/>
    </row>
    <row r="7" ht="15.0" customHeight="1">
      <c r="A7" s="271"/>
      <c r="B7" s="30">
        <f t="shared" ref="B7:B16" si="6">B6+1</f>
        <v>2</v>
      </c>
      <c r="C7" s="30">
        <v>1.0</v>
      </c>
      <c r="D7" s="30" t="s">
        <v>27</v>
      </c>
      <c r="E7" s="314" t="s">
        <v>116</v>
      </c>
      <c r="F7" s="306"/>
      <c r="G7" s="306"/>
      <c r="H7" s="306"/>
      <c r="I7" s="306"/>
      <c r="J7" s="44"/>
      <c r="K7" s="45"/>
      <c r="L7" s="306"/>
      <c r="M7" s="306"/>
      <c r="N7" s="306"/>
      <c r="O7" s="306"/>
      <c r="P7" s="306"/>
      <c r="Q7" s="44"/>
      <c r="R7" s="45"/>
      <c r="S7" s="306"/>
      <c r="T7" s="306"/>
      <c r="U7" s="306"/>
      <c r="V7" s="306"/>
      <c r="W7" s="306"/>
      <c r="X7" s="44"/>
      <c r="Y7" s="45"/>
      <c r="Z7" s="306"/>
      <c r="AA7" s="306"/>
      <c r="AB7" s="306"/>
      <c r="AC7" s="306"/>
      <c r="AD7" s="306"/>
      <c r="AE7" s="44"/>
      <c r="AF7" s="45"/>
      <c r="AG7" s="306"/>
      <c r="AH7" s="306"/>
      <c r="AI7" s="306"/>
      <c r="AJ7" s="46">
        <f t="shared" si="3"/>
        <v>0</v>
      </c>
      <c r="AK7" s="25">
        <f t="shared" si="2"/>
        <v>50000</v>
      </c>
      <c r="AL7" s="309"/>
      <c r="AM7" s="25">
        <f t="shared" si="4"/>
        <v>300000</v>
      </c>
      <c r="AN7" s="310">
        <f t="shared" si="5"/>
        <v>0</v>
      </c>
      <c r="AO7" s="51"/>
      <c r="AP7" s="39"/>
      <c r="AQ7" s="110"/>
      <c r="AR7" s="311" t="s">
        <v>117</v>
      </c>
      <c r="AS7" s="311">
        <v>1.71681154E8</v>
      </c>
      <c r="AT7" s="314" t="s">
        <v>116</v>
      </c>
      <c r="AU7" s="29" t="s">
        <v>118</v>
      </c>
      <c r="AV7" s="312" t="s">
        <v>346</v>
      </c>
      <c r="AW7" s="313">
        <v>30.0</v>
      </c>
      <c r="AX7" s="311">
        <v>1.7168115E7</v>
      </c>
      <c r="AY7" s="64"/>
      <c r="AZ7" s="27" t="s">
        <v>17</v>
      </c>
      <c r="BA7" s="64"/>
      <c r="BB7" s="64"/>
      <c r="BC7" s="64"/>
      <c r="BD7" s="64"/>
    </row>
    <row r="8" ht="14.25" customHeight="1">
      <c r="A8" s="271"/>
      <c r="B8" s="30">
        <f t="shared" si="6"/>
        <v>3</v>
      </c>
      <c r="C8" s="30">
        <v>1.0</v>
      </c>
      <c r="D8" s="30" t="s">
        <v>27</v>
      </c>
      <c r="E8" s="315" t="s">
        <v>119</v>
      </c>
      <c r="F8" s="306"/>
      <c r="G8" s="306"/>
      <c r="H8" s="306"/>
      <c r="I8" s="306"/>
      <c r="J8" s="44"/>
      <c r="K8" s="45"/>
      <c r="L8" s="306"/>
      <c r="M8" s="306"/>
      <c r="N8" s="306"/>
      <c r="O8" s="306"/>
      <c r="P8" s="306"/>
      <c r="Q8" s="44"/>
      <c r="R8" s="45"/>
      <c r="S8" s="306"/>
      <c r="T8" s="306"/>
      <c r="U8" s="306"/>
      <c r="V8" s="306"/>
      <c r="W8" s="306"/>
      <c r="X8" s="44"/>
      <c r="Y8" s="45"/>
      <c r="Z8" s="306"/>
      <c r="AA8" s="306"/>
      <c r="AB8" s="306"/>
      <c r="AC8" s="306"/>
      <c r="AD8" s="306"/>
      <c r="AE8" s="44"/>
      <c r="AF8" s="45"/>
      <c r="AG8" s="306"/>
      <c r="AH8" s="306"/>
      <c r="AI8" s="306"/>
      <c r="AJ8" s="46">
        <f t="shared" si="3"/>
        <v>0</v>
      </c>
      <c r="AK8" s="25">
        <f t="shared" si="2"/>
        <v>50000</v>
      </c>
      <c r="AL8" s="309">
        <f>MULTIPLY(AK8, SUM(I8:M8, P8:T8, W8:AA8)) - IF(AM8="SIN ANTICIPO", 0, AM8)</f>
        <v>-300000</v>
      </c>
      <c r="AM8" s="25">
        <f t="shared" si="4"/>
        <v>300000</v>
      </c>
      <c r="AN8" s="310">
        <f t="shared" si="5"/>
        <v>0</v>
      </c>
      <c r="AO8" s="51"/>
      <c r="AP8" s="39"/>
      <c r="AQ8" s="110"/>
      <c r="AR8" s="316" t="s">
        <v>26</v>
      </c>
      <c r="AS8" s="316">
        <v>1.9115088E8</v>
      </c>
      <c r="AT8" s="315" t="s">
        <v>119</v>
      </c>
      <c r="AU8" s="29" t="s">
        <v>120</v>
      </c>
      <c r="AV8" s="312" t="s">
        <v>346</v>
      </c>
      <c r="AW8" s="313">
        <v>30.0</v>
      </c>
      <c r="AX8" s="316">
        <v>1.9115088E7</v>
      </c>
      <c r="AY8" s="64"/>
      <c r="AZ8" s="29" t="s">
        <v>17</v>
      </c>
      <c r="BA8" s="64"/>
      <c r="BB8" s="64"/>
      <c r="BC8" s="64"/>
      <c r="BD8" s="64"/>
    </row>
    <row r="9" ht="14.25" customHeight="1">
      <c r="A9" s="271"/>
      <c r="B9" s="30">
        <f t="shared" si="6"/>
        <v>4</v>
      </c>
      <c r="C9" s="30">
        <v>1.0</v>
      </c>
      <c r="D9" s="30" t="s">
        <v>27</v>
      </c>
      <c r="E9" s="317" t="s">
        <v>347</v>
      </c>
      <c r="F9" s="306"/>
      <c r="G9" s="306"/>
      <c r="H9" s="306"/>
      <c r="I9" s="306"/>
      <c r="J9" s="44"/>
      <c r="K9" s="45"/>
      <c r="L9" s="306"/>
      <c r="M9" s="306"/>
      <c r="N9" s="306"/>
      <c r="O9" s="306"/>
      <c r="P9" s="306"/>
      <c r="Q9" s="44"/>
      <c r="R9" s="45"/>
      <c r="S9" s="306"/>
      <c r="T9" s="306"/>
      <c r="U9" s="306"/>
      <c r="V9" s="306"/>
      <c r="W9" s="306"/>
      <c r="X9" s="44"/>
      <c r="Y9" s="45"/>
      <c r="Z9" s="306"/>
      <c r="AA9" s="306"/>
      <c r="AB9" s="306"/>
      <c r="AC9" s="306"/>
      <c r="AD9" s="306"/>
      <c r="AE9" s="44"/>
      <c r="AF9" s="45"/>
      <c r="AG9" s="306"/>
      <c r="AH9" s="306"/>
      <c r="AI9" s="306"/>
      <c r="AJ9" s="46">
        <f t="shared" si="3"/>
        <v>0</v>
      </c>
      <c r="AK9" s="25">
        <f t="shared" si="2"/>
        <v>50000</v>
      </c>
      <c r="AL9" s="309"/>
      <c r="AM9" s="25"/>
      <c r="AN9" s="310"/>
      <c r="AO9" s="51"/>
      <c r="AP9" s="110"/>
      <c r="AQ9" s="110"/>
      <c r="AR9" s="311" t="s">
        <v>348</v>
      </c>
      <c r="AS9" s="311">
        <v>1.99856324E8</v>
      </c>
      <c r="AT9" s="317" t="s">
        <v>347</v>
      </c>
      <c r="AU9" s="29" t="s">
        <v>349</v>
      </c>
      <c r="AV9" s="312" t="s">
        <v>346</v>
      </c>
      <c r="AW9" s="313">
        <v>30.0</v>
      </c>
      <c r="AX9" s="311">
        <v>1.9985632E7</v>
      </c>
      <c r="AY9" s="64"/>
      <c r="AZ9" s="27" t="s">
        <v>17</v>
      </c>
      <c r="BA9" s="64"/>
      <c r="BB9" s="64"/>
      <c r="BC9" s="64"/>
      <c r="BD9" s="64"/>
    </row>
    <row r="10">
      <c r="A10" s="271"/>
      <c r="B10" s="30">
        <f t="shared" si="6"/>
        <v>5</v>
      </c>
      <c r="C10" s="30">
        <v>1.0</v>
      </c>
      <c r="D10" s="30" t="s">
        <v>27</v>
      </c>
      <c r="E10" s="315" t="s">
        <v>180</v>
      </c>
      <c r="F10" s="306"/>
      <c r="G10" s="306"/>
      <c r="H10" s="306"/>
      <c r="I10" s="306"/>
      <c r="J10" s="44"/>
      <c r="K10" s="45"/>
      <c r="L10" s="306"/>
      <c r="M10" s="306"/>
      <c r="N10" s="306"/>
      <c r="O10" s="306"/>
      <c r="P10" s="306"/>
      <c r="Q10" s="44"/>
      <c r="R10" s="45"/>
      <c r="S10" s="306"/>
      <c r="T10" s="306"/>
      <c r="U10" s="306"/>
      <c r="V10" s="306"/>
      <c r="W10" s="306"/>
      <c r="X10" s="44"/>
      <c r="Y10" s="45"/>
      <c r="Z10" s="306"/>
      <c r="AA10" s="306"/>
      <c r="AB10" s="306"/>
      <c r="AC10" s="306"/>
      <c r="AD10" s="306"/>
      <c r="AE10" s="44"/>
      <c r="AF10" s="45"/>
      <c r="AG10" s="306"/>
      <c r="AH10" s="306"/>
      <c r="AI10" s="306"/>
      <c r="AJ10" s="46">
        <f t="shared" si="3"/>
        <v>0</v>
      </c>
      <c r="AK10" s="25">
        <f t="shared" si="2"/>
        <v>50000</v>
      </c>
      <c r="AL10" s="309">
        <f>MULTIPLY(AK10, SUM(I10:M10, P10:T10, W10:AA10)) - IF(AM10="SIN ANTICIPO", 0, AM10)</f>
        <v>-300000</v>
      </c>
      <c r="AM10" s="25">
        <f t="shared" ref="AM10:AM15" si="7">IF(D10="CATEGORIA", "DEPENDE", IF(D10="SP", 300000,IF(D10="PR", "SIN ANTICIPO", IF(D10="M10", 500000, IF(D10="M1", 300000, IF(D10="M2", 300000, IF(D10="AYUDANTE", 250000, IF(D10="EDIT", "EDITABLE", "editable"))))))))</f>
        <v>300000</v>
      </c>
      <c r="AN10" s="310">
        <f>AJ10*AK10</f>
        <v>0</v>
      </c>
      <c r="AO10" s="51"/>
      <c r="AP10" s="39"/>
      <c r="AQ10" s="110"/>
      <c r="AR10" s="311" t="s">
        <v>122</v>
      </c>
      <c r="AS10" s="311">
        <v>1.6620018E8</v>
      </c>
      <c r="AT10" s="315" t="s">
        <v>180</v>
      </c>
      <c r="AU10" s="29" t="s">
        <v>181</v>
      </c>
      <c r="AV10" s="312" t="s">
        <v>346</v>
      </c>
      <c r="AW10" s="313">
        <v>30.0</v>
      </c>
      <c r="AX10" s="311">
        <v>1.6620018E7</v>
      </c>
      <c r="AY10" s="64"/>
      <c r="AZ10" s="27" t="s">
        <v>17</v>
      </c>
      <c r="BA10" s="319" t="s">
        <v>350</v>
      </c>
      <c r="BB10" s="319" t="s">
        <v>351</v>
      </c>
      <c r="BC10" s="64"/>
      <c r="BD10" s="64"/>
    </row>
    <row r="11" ht="14.25" customHeight="1">
      <c r="A11" s="271"/>
      <c r="B11" s="30">
        <f t="shared" si="6"/>
        <v>6</v>
      </c>
      <c r="C11" s="30">
        <v>1.0</v>
      </c>
      <c r="D11" s="30" t="s">
        <v>27</v>
      </c>
      <c r="E11" s="317" t="s">
        <v>352</v>
      </c>
      <c r="F11" s="306"/>
      <c r="G11" s="306"/>
      <c r="H11" s="306"/>
      <c r="I11" s="306"/>
      <c r="J11" s="44"/>
      <c r="K11" s="45"/>
      <c r="L11" s="306"/>
      <c r="M11" s="306"/>
      <c r="N11" s="306"/>
      <c r="O11" s="306"/>
      <c r="P11" s="306"/>
      <c r="Q11" s="44"/>
      <c r="R11" s="45"/>
      <c r="S11" s="306"/>
      <c r="T11" s="306"/>
      <c r="U11" s="306"/>
      <c r="V11" s="306"/>
      <c r="W11" s="306"/>
      <c r="X11" s="44"/>
      <c r="Y11" s="45"/>
      <c r="Z11" s="306"/>
      <c r="AA11" s="306"/>
      <c r="AB11" s="306"/>
      <c r="AC11" s="306"/>
      <c r="AD11" s="306"/>
      <c r="AE11" s="44"/>
      <c r="AF11" s="45"/>
      <c r="AG11" s="306"/>
      <c r="AH11" s="306"/>
      <c r="AI11" s="306"/>
      <c r="AJ11" s="46">
        <f t="shared" si="3"/>
        <v>0</v>
      </c>
      <c r="AK11" s="25">
        <f t="shared" si="2"/>
        <v>50000</v>
      </c>
      <c r="AL11" s="309"/>
      <c r="AM11" s="25">
        <f t="shared" si="7"/>
        <v>300000</v>
      </c>
      <c r="AN11" s="310"/>
      <c r="AO11" s="51"/>
      <c r="AP11" s="39"/>
      <c r="AQ11" s="110"/>
      <c r="AR11" s="311" t="s">
        <v>353</v>
      </c>
      <c r="AS11" s="311">
        <v>1.77771163E8</v>
      </c>
      <c r="AT11" s="317" t="s">
        <v>352</v>
      </c>
      <c r="AU11" s="29" t="s">
        <v>354</v>
      </c>
      <c r="AV11" s="312" t="s">
        <v>346</v>
      </c>
      <c r="AW11" s="313">
        <v>30.0</v>
      </c>
      <c r="AX11" s="311">
        <v>1.7777116E7</v>
      </c>
      <c r="AY11" s="64"/>
      <c r="AZ11" s="27" t="s">
        <v>17</v>
      </c>
      <c r="BA11" s="312" t="s">
        <v>355</v>
      </c>
      <c r="BB11" s="320" t="s">
        <v>356</v>
      </c>
      <c r="BC11" s="64"/>
      <c r="BD11" s="64"/>
    </row>
    <row r="12" ht="14.25" customHeight="1">
      <c r="A12" s="271"/>
      <c r="B12" s="30">
        <f t="shared" si="6"/>
        <v>7</v>
      </c>
      <c r="C12" s="30">
        <v>1.0</v>
      </c>
      <c r="D12" s="30" t="s">
        <v>27</v>
      </c>
      <c r="E12" s="315" t="s">
        <v>127</v>
      </c>
      <c r="F12" s="306"/>
      <c r="G12" s="306"/>
      <c r="H12" s="306"/>
      <c r="I12" s="306"/>
      <c r="J12" s="44"/>
      <c r="K12" s="45"/>
      <c r="L12" s="306"/>
      <c r="M12" s="306"/>
      <c r="N12" s="306"/>
      <c r="O12" s="306"/>
      <c r="P12" s="306"/>
      <c r="Q12" s="44"/>
      <c r="R12" s="45"/>
      <c r="S12" s="306"/>
      <c r="T12" s="306"/>
      <c r="U12" s="306"/>
      <c r="V12" s="306"/>
      <c r="W12" s="306"/>
      <c r="X12" s="44"/>
      <c r="Y12" s="45"/>
      <c r="Z12" s="306"/>
      <c r="AA12" s="306"/>
      <c r="AB12" s="306"/>
      <c r="AC12" s="306"/>
      <c r="AD12" s="306"/>
      <c r="AE12" s="44"/>
      <c r="AF12" s="45"/>
      <c r="AG12" s="306"/>
      <c r="AH12" s="306"/>
      <c r="AI12" s="306"/>
      <c r="AJ12" s="46">
        <f t="shared" si="3"/>
        <v>0</v>
      </c>
      <c r="AK12" s="25">
        <f t="shared" si="2"/>
        <v>50000</v>
      </c>
      <c r="AL12" s="309">
        <f>MULTIPLY(AK12, SUM(I12:M12, P12:T12, W12:AA12)) - IF(AM12="SIN ANTICIPO", 0, AM12)</f>
        <v>-300000</v>
      </c>
      <c r="AM12" s="25">
        <f t="shared" si="7"/>
        <v>300000</v>
      </c>
      <c r="AN12" s="310">
        <f t="shared" ref="AN12:AN15" si="8">AJ12*AK12</f>
        <v>0</v>
      </c>
      <c r="AO12" s="51"/>
      <c r="AP12" s="39"/>
      <c r="AQ12" s="110"/>
      <c r="AR12" s="311" t="s">
        <v>128</v>
      </c>
      <c r="AS12" s="311">
        <v>1.86051629E8</v>
      </c>
      <c r="AT12" s="315" t="s">
        <v>127</v>
      </c>
      <c r="AU12" s="29" t="s">
        <v>129</v>
      </c>
      <c r="AV12" s="312" t="s">
        <v>346</v>
      </c>
      <c r="AW12" s="313">
        <v>30.0</v>
      </c>
      <c r="AX12" s="311">
        <v>1.8605162E7</v>
      </c>
      <c r="AY12" s="64"/>
      <c r="AZ12" s="27" t="s">
        <v>17</v>
      </c>
      <c r="BA12" s="312" t="s">
        <v>357</v>
      </c>
      <c r="BB12" s="320" t="s">
        <v>358</v>
      </c>
      <c r="BC12" s="64"/>
      <c r="BD12" s="64"/>
    </row>
    <row r="13" ht="14.25" customHeight="1">
      <c r="A13" s="271"/>
      <c r="B13" s="30">
        <f t="shared" si="6"/>
        <v>8</v>
      </c>
      <c r="C13" s="30">
        <v>1.0</v>
      </c>
      <c r="D13" s="30" t="s">
        <v>27</v>
      </c>
      <c r="E13" s="317" t="s">
        <v>315</v>
      </c>
      <c r="F13" s="306"/>
      <c r="G13" s="306"/>
      <c r="H13" s="306"/>
      <c r="I13" s="306"/>
      <c r="J13" s="44"/>
      <c r="K13" s="45"/>
      <c r="L13" s="306"/>
      <c r="M13" s="306"/>
      <c r="N13" s="306"/>
      <c r="O13" s="306"/>
      <c r="P13" s="306"/>
      <c r="Q13" s="44"/>
      <c r="R13" s="45"/>
      <c r="S13" s="306"/>
      <c r="T13" s="306"/>
      <c r="U13" s="306"/>
      <c r="V13" s="306"/>
      <c r="W13" s="306"/>
      <c r="X13" s="44"/>
      <c r="Y13" s="45"/>
      <c r="Z13" s="306"/>
      <c r="AA13" s="306"/>
      <c r="AB13" s="306"/>
      <c r="AC13" s="306"/>
      <c r="AD13" s="306"/>
      <c r="AE13" s="44"/>
      <c r="AF13" s="45"/>
      <c r="AG13" s="306"/>
      <c r="AH13" s="306"/>
      <c r="AI13" s="306"/>
      <c r="AJ13" s="46">
        <f t="shared" si="3"/>
        <v>0</v>
      </c>
      <c r="AK13" s="25">
        <f t="shared" si="2"/>
        <v>50000</v>
      </c>
      <c r="AL13" s="309"/>
      <c r="AM13" s="25">
        <f t="shared" si="7"/>
        <v>300000</v>
      </c>
      <c r="AN13" s="310">
        <f t="shared" si="8"/>
        <v>0</v>
      </c>
      <c r="AO13" s="51"/>
      <c r="AP13" s="39"/>
      <c r="AQ13" s="110"/>
      <c r="AR13" s="311" t="s">
        <v>359</v>
      </c>
      <c r="AS13" s="311">
        <v>2.10695737E8</v>
      </c>
      <c r="AT13" s="317" t="s">
        <v>315</v>
      </c>
      <c r="AU13" s="29" t="s">
        <v>360</v>
      </c>
      <c r="AV13" s="312" t="s">
        <v>346</v>
      </c>
      <c r="AW13" s="313">
        <v>30.0</v>
      </c>
      <c r="AX13" s="311">
        <v>2.1069573E7</v>
      </c>
      <c r="AY13" s="64"/>
      <c r="AZ13" s="27" t="s">
        <v>17</v>
      </c>
      <c r="BA13" s="312" t="s">
        <v>361</v>
      </c>
      <c r="BB13" s="320" t="s">
        <v>362</v>
      </c>
      <c r="BC13" s="64"/>
      <c r="BD13" s="64"/>
    </row>
    <row r="14" ht="14.25" customHeight="1">
      <c r="A14" s="271"/>
      <c r="B14" s="30">
        <f t="shared" si="6"/>
        <v>9</v>
      </c>
      <c r="C14" s="30">
        <v>1.0</v>
      </c>
      <c r="D14" s="30" t="s">
        <v>27</v>
      </c>
      <c r="E14" s="317" t="s">
        <v>331</v>
      </c>
      <c r="F14" s="306"/>
      <c r="G14" s="306"/>
      <c r="H14" s="306"/>
      <c r="I14" s="306"/>
      <c r="J14" s="44"/>
      <c r="K14" s="45"/>
      <c r="L14" s="306"/>
      <c r="M14" s="306"/>
      <c r="N14" s="306"/>
      <c r="O14" s="306"/>
      <c r="P14" s="306"/>
      <c r="Q14" s="44"/>
      <c r="R14" s="45"/>
      <c r="S14" s="306"/>
      <c r="T14" s="306"/>
      <c r="U14" s="306"/>
      <c r="V14" s="306"/>
      <c r="W14" s="306"/>
      <c r="X14" s="44"/>
      <c r="Y14" s="45"/>
      <c r="Z14" s="306"/>
      <c r="AA14" s="306"/>
      <c r="AB14" s="306"/>
      <c r="AC14" s="306"/>
      <c r="AD14" s="306"/>
      <c r="AE14" s="44"/>
      <c r="AF14" s="45"/>
      <c r="AG14" s="306"/>
      <c r="AH14" s="306"/>
      <c r="AI14" s="306"/>
      <c r="AJ14" s="46">
        <f t="shared" si="3"/>
        <v>0</v>
      </c>
      <c r="AK14" s="25">
        <f t="shared" si="2"/>
        <v>50000</v>
      </c>
      <c r="AL14" s="309"/>
      <c r="AM14" s="25">
        <f t="shared" si="7"/>
        <v>300000</v>
      </c>
      <c r="AN14" s="310">
        <f t="shared" si="8"/>
        <v>0</v>
      </c>
      <c r="AO14" s="51"/>
      <c r="AP14" s="39"/>
      <c r="AQ14" s="110"/>
      <c r="AR14" s="311" t="s">
        <v>363</v>
      </c>
      <c r="AS14" s="311">
        <v>1.03437725E8</v>
      </c>
      <c r="AT14" s="317" t="s">
        <v>331</v>
      </c>
      <c r="AU14" s="29" t="s">
        <v>364</v>
      </c>
      <c r="AV14" s="312" t="s">
        <v>346</v>
      </c>
      <c r="AW14" s="313">
        <v>30.0</v>
      </c>
      <c r="AX14" s="311">
        <v>1.0343772E7</v>
      </c>
      <c r="AY14" s="64"/>
      <c r="AZ14" s="27" t="s">
        <v>17</v>
      </c>
      <c r="BA14" s="312" t="s">
        <v>365</v>
      </c>
      <c r="BB14" s="320" t="s">
        <v>366</v>
      </c>
      <c r="BC14" s="64"/>
      <c r="BD14" s="64"/>
    </row>
    <row r="15" ht="14.25" customHeight="1">
      <c r="A15" s="271"/>
      <c r="B15" s="30">
        <f t="shared" si="6"/>
        <v>10</v>
      </c>
      <c r="C15" s="30">
        <v>1.0</v>
      </c>
      <c r="D15" s="30" t="s">
        <v>92</v>
      </c>
      <c r="E15" s="315" t="s">
        <v>133</v>
      </c>
      <c r="F15" s="306"/>
      <c r="G15" s="306"/>
      <c r="H15" s="306"/>
      <c r="I15" s="306"/>
      <c r="J15" s="44"/>
      <c r="K15" s="45"/>
      <c r="L15" s="306"/>
      <c r="M15" s="306"/>
      <c r="N15" s="306"/>
      <c r="O15" s="306"/>
      <c r="P15" s="306"/>
      <c r="Q15" s="44"/>
      <c r="R15" s="45"/>
      <c r="S15" s="306"/>
      <c r="T15" s="306"/>
      <c r="U15" s="306"/>
      <c r="V15" s="306"/>
      <c r="W15" s="306"/>
      <c r="X15" s="44"/>
      <c r="Y15" s="45"/>
      <c r="Z15" s="306"/>
      <c r="AA15" s="306"/>
      <c r="AB15" s="306"/>
      <c r="AC15" s="306"/>
      <c r="AD15" s="306"/>
      <c r="AE15" s="44"/>
      <c r="AF15" s="45"/>
      <c r="AG15" s="306"/>
      <c r="AH15" s="306"/>
      <c r="AI15" s="306"/>
      <c r="AJ15" s="46">
        <f t="shared" si="3"/>
        <v>0</v>
      </c>
      <c r="AK15" s="25">
        <v>32000.0</v>
      </c>
      <c r="AL15" s="309">
        <f>MULTIPLY(AK15, SUM(I15:M15, P15:T15, W15:AA15)) - IF(AM15="SIN ANTICIPO", 0, AM15)</f>
        <v>-250000</v>
      </c>
      <c r="AM15" s="25">
        <f t="shared" si="7"/>
        <v>250000</v>
      </c>
      <c r="AN15" s="310">
        <f t="shared" si="8"/>
        <v>0</v>
      </c>
      <c r="AO15" s="51">
        <v>30000.0</v>
      </c>
      <c r="AP15" s="39">
        <v>30000.0</v>
      </c>
      <c r="AQ15" s="110"/>
      <c r="AR15" s="311" t="s">
        <v>134</v>
      </c>
      <c r="AS15" s="311">
        <v>2.17391253E8</v>
      </c>
      <c r="AT15" s="315" t="s">
        <v>133</v>
      </c>
      <c r="AU15" s="29" t="s">
        <v>136</v>
      </c>
      <c r="AV15" s="321">
        <v>730.0</v>
      </c>
      <c r="AW15" s="313" t="s">
        <v>344</v>
      </c>
      <c r="AX15" s="311">
        <v>1.11121739125E11</v>
      </c>
      <c r="AY15" s="64"/>
      <c r="AZ15" s="27" t="s">
        <v>367</v>
      </c>
      <c r="BA15" s="312" t="s">
        <v>346</v>
      </c>
      <c r="BB15" s="320" t="s">
        <v>368</v>
      </c>
      <c r="BC15" s="64"/>
      <c r="BD15" s="64"/>
    </row>
    <row r="16" ht="14.25" customHeight="1">
      <c r="A16" s="271"/>
      <c r="B16" s="30">
        <f t="shared" si="6"/>
        <v>11</v>
      </c>
      <c r="C16" s="30">
        <v>1.0</v>
      </c>
      <c r="D16" s="30" t="s">
        <v>27</v>
      </c>
      <c r="E16" s="317" t="s">
        <v>369</v>
      </c>
      <c r="F16" s="306"/>
      <c r="G16" s="306"/>
      <c r="H16" s="306"/>
      <c r="I16" s="306"/>
      <c r="J16" s="44"/>
      <c r="K16" s="45"/>
      <c r="L16" s="306"/>
      <c r="M16" s="306"/>
      <c r="N16" s="306"/>
      <c r="O16" s="306"/>
      <c r="P16" s="306"/>
      <c r="Q16" s="44"/>
      <c r="R16" s="45"/>
      <c r="S16" s="306"/>
      <c r="T16" s="306"/>
      <c r="U16" s="306"/>
      <c r="V16" s="306"/>
      <c r="W16" s="306"/>
      <c r="X16" s="44"/>
      <c r="Y16" s="45"/>
      <c r="Z16" s="306"/>
      <c r="AA16" s="306"/>
      <c r="AB16" s="306"/>
      <c r="AC16" s="306"/>
      <c r="AD16" s="306"/>
      <c r="AE16" s="44"/>
      <c r="AF16" s="45"/>
      <c r="AG16" s="306"/>
      <c r="AH16" s="306"/>
      <c r="AI16" s="306"/>
      <c r="AJ16" s="46">
        <f t="shared" si="3"/>
        <v>0</v>
      </c>
      <c r="AK16" s="25"/>
      <c r="AL16" s="309"/>
      <c r="AM16" s="25"/>
      <c r="AN16" s="310"/>
      <c r="AO16" s="51"/>
      <c r="AP16" s="110"/>
      <c r="AQ16" s="110"/>
      <c r="AR16" s="311" t="s">
        <v>370</v>
      </c>
      <c r="AS16" s="311">
        <v>1.61719242E8</v>
      </c>
      <c r="AT16" s="317" t="s">
        <v>369</v>
      </c>
      <c r="AU16" s="29" t="s">
        <v>371</v>
      </c>
      <c r="AV16" s="312" t="s">
        <v>365</v>
      </c>
      <c r="AW16" s="313" t="s">
        <v>344</v>
      </c>
      <c r="AX16" s="311">
        <v>7.77916171924E11</v>
      </c>
      <c r="AY16" s="64"/>
      <c r="AZ16" s="27" t="s">
        <v>372</v>
      </c>
      <c r="BA16" s="312" t="s">
        <v>343</v>
      </c>
      <c r="BB16" s="320" t="s">
        <v>373</v>
      </c>
      <c r="BC16" s="64"/>
      <c r="BD16" s="64"/>
    </row>
    <row r="17" ht="14.25" customHeight="1">
      <c r="A17" s="271"/>
      <c r="B17" s="30"/>
      <c r="C17" s="30">
        <v>1.0</v>
      </c>
      <c r="D17" s="30" t="s">
        <v>27</v>
      </c>
      <c r="E17" s="315" t="s">
        <v>137</v>
      </c>
      <c r="F17" s="306"/>
      <c r="G17" s="306"/>
      <c r="H17" s="306"/>
      <c r="I17" s="306"/>
      <c r="J17" s="44"/>
      <c r="K17" s="45"/>
      <c r="L17" s="306"/>
      <c r="M17" s="306"/>
      <c r="N17" s="306"/>
      <c r="O17" s="306"/>
      <c r="P17" s="306"/>
      <c r="Q17" s="44"/>
      <c r="R17" s="45"/>
      <c r="S17" s="306"/>
      <c r="T17" s="306"/>
      <c r="U17" s="306"/>
      <c r="V17" s="306"/>
      <c r="W17" s="306"/>
      <c r="X17" s="44"/>
      <c r="Y17" s="45"/>
      <c r="Z17" s="306"/>
      <c r="AA17" s="306"/>
      <c r="AB17" s="306"/>
      <c r="AC17" s="306"/>
      <c r="AD17" s="306"/>
      <c r="AE17" s="44"/>
      <c r="AF17" s="45"/>
      <c r="AG17" s="306"/>
      <c r="AH17" s="306"/>
      <c r="AI17" s="306"/>
      <c r="AJ17" s="46">
        <f t="shared" si="3"/>
        <v>0</v>
      </c>
      <c r="AK17" s="25">
        <f t="shared" ref="AK17:AK28" si="9">IF(D17="CATEGORIA", "DEPENDE", IF(D17="SP", 60000,IF(D17="PR", 60000, IF(D17="M10", 65000, IF(D17="M1", 50000, IF(D17="M2", 40000, IF(D17="AYUDANTE", 30000, IF(D17="EDIT", "EDITABLE", "editable"))))))))</f>
        <v>50000</v>
      </c>
      <c r="AL17" s="309">
        <f>MULTIPLY(AK17, SUM(I17:M17, P17:T17, W17:AA17)) - IF(AM17="SIN ANTICIPO", 0, AM17)</f>
        <v>-300000</v>
      </c>
      <c r="AM17" s="25">
        <f t="shared" ref="AM17:AM27" si="10">IF(D17="CATEGORIA", "DEPENDE", IF(D17="SP", 300000,IF(D17="PR", "SIN ANTICIPO", IF(D17="M10", 500000, IF(D17="M1", 300000, IF(D17="M2", 300000, IF(D17="AYUDANTE", 250000, IF(D17="EDIT", "EDITABLE", "editable"))))))))</f>
        <v>300000</v>
      </c>
      <c r="AN17" s="310">
        <f>AJ17*AK17</f>
        <v>0</v>
      </c>
      <c r="AO17" s="51">
        <v>40000.0</v>
      </c>
      <c r="AP17" s="39">
        <v>40000.0</v>
      </c>
      <c r="AQ17" s="110">
        <v>40000.0</v>
      </c>
      <c r="AR17" s="311" t="s">
        <v>139</v>
      </c>
      <c r="AS17" s="311">
        <v>2.12371602E8</v>
      </c>
      <c r="AT17" s="315" t="s">
        <v>137</v>
      </c>
      <c r="AU17" s="29" t="s">
        <v>140</v>
      </c>
      <c r="AV17" s="312" t="s">
        <v>346</v>
      </c>
      <c r="AW17" s="313">
        <v>30.0</v>
      </c>
      <c r="AX17" s="311">
        <v>2.123716E7</v>
      </c>
      <c r="AY17" s="64"/>
      <c r="AZ17" s="27" t="s">
        <v>17</v>
      </c>
      <c r="BA17" s="312" t="s">
        <v>380</v>
      </c>
      <c r="BB17" s="320" t="s">
        <v>381</v>
      </c>
      <c r="BC17" s="64"/>
      <c r="BD17" s="64"/>
    </row>
    <row r="18" ht="14.25" customHeight="1">
      <c r="A18" s="271"/>
      <c r="B18" s="30"/>
      <c r="C18" s="30">
        <v>1.0</v>
      </c>
      <c r="D18" s="30" t="s">
        <v>27</v>
      </c>
      <c r="E18" s="55" t="s">
        <v>386</v>
      </c>
      <c r="F18" s="306"/>
      <c r="G18" s="306"/>
      <c r="H18" s="306"/>
      <c r="I18" s="306"/>
      <c r="J18" s="44"/>
      <c r="K18" s="45"/>
      <c r="L18" s="306"/>
      <c r="M18" s="306"/>
      <c r="N18" s="306"/>
      <c r="O18" s="306"/>
      <c r="P18" s="306"/>
      <c r="Q18" s="44"/>
      <c r="R18" s="45"/>
      <c r="S18" s="306"/>
      <c r="T18" s="306"/>
      <c r="U18" s="306"/>
      <c r="V18" s="306"/>
      <c r="W18" s="306"/>
      <c r="X18" s="44"/>
      <c r="Y18" s="45"/>
      <c r="Z18" s="306"/>
      <c r="AA18" s="306"/>
      <c r="AB18" s="306"/>
      <c r="AC18" s="306"/>
      <c r="AD18" s="306"/>
      <c r="AE18" s="44"/>
      <c r="AF18" s="45"/>
      <c r="AG18" s="306"/>
      <c r="AH18" s="306"/>
      <c r="AI18" s="306"/>
      <c r="AJ18" s="46">
        <f t="shared" si="3"/>
        <v>0</v>
      </c>
      <c r="AK18" s="25">
        <f t="shared" si="9"/>
        <v>50000</v>
      </c>
      <c r="AL18" s="309"/>
      <c r="AM18" s="25">
        <f t="shared" si="10"/>
        <v>300000</v>
      </c>
      <c r="AN18" s="310"/>
      <c r="AO18" s="51"/>
      <c r="AP18" s="110"/>
      <c r="AQ18" s="110"/>
      <c r="AR18" s="311" t="s">
        <v>387</v>
      </c>
      <c r="AS18" s="311">
        <v>1.74145148E8</v>
      </c>
      <c r="AT18" s="55" t="s">
        <v>386</v>
      </c>
      <c r="AU18" s="29" t="s">
        <v>388</v>
      </c>
      <c r="AV18" s="312" t="s">
        <v>346</v>
      </c>
      <c r="AW18" s="313">
        <v>30.0</v>
      </c>
      <c r="AX18" s="311">
        <v>1.7414514E7</v>
      </c>
      <c r="AY18" s="64"/>
      <c r="AZ18" s="27" t="s">
        <v>17</v>
      </c>
      <c r="BA18" s="312" t="s">
        <v>389</v>
      </c>
      <c r="BB18" s="320" t="s">
        <v>390</v>
      </c>
      <c r="BC18" s="64"/>
      <c r="BD18" s="64"/>
    </row>
    <row r="19" ht="14.25" customHeight="1">
      <c r="A19" s="271"/>
      <c r="B19" s="30"/>
      <c r="C19" s="30">
        <v>1.0</v>
      </c>
      <c r="D19" s="30" t="s">
        <v>27</v>
      </c>
      <c r="E19" s="55" t="s">
        <v>394</v>
      </c>
      <c r="F19" s="306"/>
      <c r="G19" s="306"/>
      <c r="H19" s="306"/>
      <c r="I19" s="306"/>
      <c r="J19" s="44"/>
      <c r="K19" s="45"/>
      <c r="L19" s="306"/>
      <c r="M19" s="306"/>
      <c r="N19" s="306"/>
      <c r="O19" s="306"/>
      <c r="P19" s="306"/>
      <c r="Q19" s="44"/>
      <c r="R19" s="45"/>
      <c r="S19" s="306"/>
      <c r="T19" s="306"/>
      <c r="U19" s="306"/>
      <c r="V19" s="306"/>
      <c r="W19" s="306"/>
      <c r="X19" s="44"/>
      <c r="Y19" s="45"/>
      <c r="Z19" s="306"/>
      <c r="AA19" s="306"/>
      <c r="AB19" s="306"/>
      <c r="AC19" s="306"/>
      <c r="AD19" s="306"/>
      <c r="AE19" s="44"/>
      <c r="AF19" s="45"/>
      <c r="AG19" s="306"/>
      <c r="AH19" s="306"/>
      <c r="AI19" s="306"/>
      <c r="AJ19" s="46">
        <f t="shared" si="3"/>
        <v>0</v>
      </c>
      <c r="AK19" s="25">
        <f t="shared" si="9"/>
        <v>50000</v>
      </c>
      <c r="AL19" s="309"/>
      <c r="AM19" s="25">
        <f t="shared" si="10"/>
        <v>300000</v>
      </c>
      <c r="AN19" s="310"/>
      <c r="AO19" s="51">
        <v>40000.0</v>
      </c>
      <c r="AP19" s="110"/>
      <c r="AQ19" s="110"/>
      <c r="AR19" s="311" t="s">
        <v>395</v>
      </c>
      <c r="AS19" s="311">
        <v>1.76649054E8</v>
      </c>
      <c r="AT19" s="55" t="s">
        <v>394</v>
      </c>
      <c r="AU19" s="29" t="s">
        <v>396</v>
      </c>
      <c r="AV19" s="312" t="s">
        <v>343</v>
      </c>
      <c r="AW19" s="313" t="s">
        <v>344</v>
      </c>
      <c r="AX19" s="311">
        <v>1.9811912728E10</v>
      </c>
      <c r="AY19" s="64"/>
      <c r="AZ19" s="27" t="s">
        <v>397</v>
      </c>
      <c r="BA19" s="324">
        <v>729.0</v>
      </c>
      <c r="BB19" s="325" t="s">
        <v>398</v>
      </c>
      <c r="BC19" s="64"/>
      <c r="BD19" s="64"/>
    </row>
    <row r="20" ht="14.25" customHeight="1">
      <c r="A20" s="271"/>
      <c r="B20" s="30"/>
      <c r="C20" s="30">
        <v>1.0</v>
      </c>
      <c r="D20" s="30" t="s">
        <v>27</v>
      </c>
      <c r="E20" s="315" t="s">
        <v>141</v>
      </c>
      <c r="F20" s="306"/>
      <c r="G20" s="306"/>
      <c r="H20" s="306"/>
      <c r="I20" s="306"/>
      <c r="J20" s="44"/>
      <c r="K20" s="45"/>
      <c r="L20" s="306"/>
      <c r="M20" s="306"/>
      <c r="N20" s="306"/>
      <c r="O20" s="306"/>
      <c r="P20" s="306"/>
      <c r="Q20" s="44"/>
      <c r="R20" s="45"/>
      <c r="S20" s="306"/>
      <c r="T20" s="306"/>
      <c r="U20" s="306"/>
      <c r="V20" s="306"/>
      <c r="W20" s="306"/>
      <c r="X20" s="44"/>
      <c r="Y20" s="45"/>
      <c r="Z20" s="306"/>
      <c r="AA20" s="306"/>
      <c r="AB20" s="306"/>
      <c r="AC20" s="306"/>
      <c r="AD20" s="306"/>
      <c r="AE20" s="44"/>
      <c r="AF20" s="45"/>
      <c r="AG20" s="306"/>
      <c r="AH20" s="306"/>
      <c r="AI20" s="306"/>
      <c r="AJ20" s="46">
        <f t="shared" si="3"/>
        <v>0</v>
      </c>
      <c r="AK20" s="25">
        <f t="shared" si="9"/>
        <v>50000</v>
      </c>
      <c r="AL20" s="309">
        <f t="shared" ref="AL20:AL21" si="11">MULTIPLY(AK20, SUM(I20:M20, P20:T20, W20:AA20)) - IF(AM20="SIN ANTICIPO", 0, AM20)</f>
        <v>-300000</v>
      </c>
      <c r="AM20" s="25">
        <f t="shared" si="10"/>
        <v>300000</v>
      </c>
      <c r="AN20" s="310">
        <f t="shared" ref="AN20:AN21" si="12">AJ20*AK20</f>
        <v>0</v>
      </c>
      <c r="AO20" s="51"/>
      <c r="AP20" s="39"/>
      <c r="AQ20" s="110"/>
      <c r="AR20" s="316" t="s">
        <v>142</v>
      </c>
      <c r="AS20" s="316">
        <v>1.1332815E8</v>
      </c>
      <c r="AT20" s="315" t="s">
        <v>141</v>
      </c>
      <c r="AU20" s="29" t="s">
        <v>144</v>
      </c>
      <c r="AV20" s="312" t="s">
        <v>384</v>
      </c>
      <c r="AW20" s="313" t="s">
        <v>344</v>
      </c>
      <c r="AX20" s="316">
        <v>4.043374309E9</v>
      </c>
      <c r="AY20" s="64"/>
      <c r="AZ20" s="29" t="s">
        <v>143</v>
      </c>
      <c r="BA20" s="312" t="s">
        <v>402</v>
      </c>
      <c r="BB20" s="320" t="s">
        <v>403</v>
      </c>
      <c r="BC20" s="64"/>
      <c r="BD20" s="64"/>
    </row>
    <row r="21" ht="14.25" customHeight="1">
      <c r="A21" s="271"/>
      <c r="B21" s="30"/>
      <c r="C21" s="30">
        <v>1.0</v>
      </c>
      <c r="D21" s="30" t="s">
        <v>27</v>
      </c>
      <c r="E21" s="315" t="s">
        <v>145</v>
      </c>
      <c r="F21" s="306">
        <v>1.0</v>
      </c>
      <c r="G21" s="306">
        <v>1.0</v>
      </c>
      <c r="H21" s="306">
        <v>1.0</v>
      </c>
      <c r="I21" s="306">
        <v>1.0</v>
      </c>
      <c r="J21" s="332" t="s">
        <v>414</v>
      </c>
      <c r="K21" s="168"/>
      <c r="L21" s="168"/>
      <c r="M21" s="168"/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73"/>
      <c r="AJ21" s="46">
        <f t="shared" si="3"/>
        <v>4</v>
      </c>
      <c r="AK21" s="25">
        <f t="shared" si="9"/>
        <v>50000</v>
      </c>
      <c r="AL21" s="309">
        <f t="shared" si="11"/>
        <v>-250000</v>
      </c>
      <c r="AM21" s="25">
        <f t="shared" si="10"/>
        <v>300000</v>
      </c>
      <c r="AN21" s="310">
        <f t="shared" si="12"/>
        <v>200000</v>
      </c>
      <c r="AO21" s="51"/>
      <c r="AP21" s="39"/>
      <c r="AQ21" s="110"/>
      <c r="AR21" s="311" t="s">
        <v>146</v>
      </c>
      <c r="AS21" s="311">
        <v>1.64553183E8</v>
      </c>
      <c r="AT21" s="315" t="s">
        <v>145</v>
      </c>
      <c r="AU21" s="29" t="s">
        <v>147</v>
      </c>
      <c r="AV21" s="312" t="s">
        <v>346</v>
      </c>
      <c r="AW21" s="313">
        <v>30.0</v>
      </c>
      <c r="AX21" s="311">
        <v>1.6455318E7</v>
      </c>
      <c r="AY21" s="64"/>
      <c r="AZ21" s="27" t="s">
        <v>17</v>
      </c>
      <c r="BA21" s="321" t="s">
        <v>404</v>
      </c>
      <c r="BB21" s="327" t="s">
        <v>405</v>
      </c>
      <c r="BC21" s="64"/>
      <c r="BD21" s="64"/>
    </row>
    <row r="22" ht="14.25" customHeight="1">
      <c r="A22" s="271"/>
      <c r="B22" s="30"/>
      <c r="C22" s="30">
        <v>1.0</v>
      </c>
      <c r="D22" s="30" t="s">
        <v>27</v>
      </c>
      <c r="E22" s="55" t="s">
        <v>406</v>
      </c>
      <c r="F22" s="306"/>
      <c r="G22" s="306"/>
      <c r="H22" s="306"/>
      <c r="I22" s="306"/>
      <c r="J22" s="44"/>
      <c r="K22" s="45"/>
      <c r="L22" s="306"/>
      <c r="M22" s="306"/>
      <c r="N22" s="306"/>
      <c r="O22" s="306"/>
      <c r="P22" s="306"/>
      <c r="Q22" s="44"/>
      <c r="R22" s="45"/>
      <c r="S22" s="306"/>
      <c r="T22" s="306"/>
      <c r="U22" s="306"/>
      <c r="V22" s="306"/>
      <c r="W22" s="306"/>
      <c r="X22" s="44"/>
      <c r="Y22" s="45"/>
      <c r="Z22" s="306"/>
      <c r="AA22" s="306"/>
      <c r="AB22" s="306"/>
      <c r="AC22" s="306"/>
      <c r="AD22" s="306"/>
      <c r="AE22" s="44"/>
      <c r="AF22" s="45"/>
      <c r="AG22" s="306"/>
      <c r="AH22" s="306"/>
      <c r="AI22" s="306"/>
      <c r="AJ22" s="46">
        <f t="shared" si="3"/>
        <v>0</v>
      </c>
      <c r="AK22" s="25">
        <f t="shared" si="9"/>
        <v>50000</v>
      </c>
      <c r="AL22" s="309"/>
      <c r="AM22" s="25">
        <f t="shared" si="10"/>
        <v>300000</v>
      </c>
      <c r="AN22" s="310"/>
      <c r="AO22" s="51"/>
      <c r="AP22" s="110"/>
      <c r="AQ22" s="110"/>
      <c r="AR22" s="311" t="s">
        <v>407</v>
      </c>
      <c r="AS22" s="311">
        <v>1.55864931E8</v>
      </c>
      <c r="AT22" s="55" t="s">
        <v>406</v>
      </c>
      <c r="AU22" s="29" t="s">
        <v>408</v>
      </c>
      <c r="AV22" s="312" t="s">
        <v>346</v>
      </c>
      <c r="AW22" s="313">
        <v>30.0</v>
      </c>
      <c r="AX22" s="311">
        <v>1.5586493E7</v>
      </c>
      <c r="AY22" s="64"/>
      <c r="AZ22" s="27" t="s">
        <v>17</v>
      </c>
      <c r="BA22" s="324">
        <v>730.0</v>
      </c>
      <c r="BB22" s="325" t="s">
        <v>409</v>
      </c>
      <c r="BC22" s="64"/>
      <c r="BD22" s="64"/>
    </row>
    <row r="23" ht="14.25" customHeight="1">
      <c r="A23" s="271"/>
      <c r="B23" s="30"/>
      <c r="C23" s="30">
        <v>1.0</v>
      </c>
      <c r="D23" s="30" t="s">
        <v>27</v>
      </c>
      <c r="E23" s="314" t="s">
        <v>298</v>
      </c>
      <c r="F23" s="306"/>
      <c r="G23" s="306"/>
      <c r="H23" s="306"/>
      <c r="I23" s="306"/>
      <c r="J23" s="44"/>
      <c r="K23" s="45"/>
      <c r="L23" s="306"/>
      <c r="M23" s="306"/>
      <c r="N23" s="306"/>
      <c r="O23" s="306"/>
      <c r="P23" s="306"/>
      <c r="Q23" s="44"/>
      <c r="R23" s="45"/>
      <c r="S23" s="306"/>
      <c r="T23" s="306"/>
      <c r="U23" s="306"/>
      <c r="V23" s="306"/>
      <c r="W23" s="306"/>
      <c r="X23" s="44"/>
      <c r="Y23" s="45"/>
      <c r="Z23" s="306"/>
      <c r="AA23" s="306"/>
      <c r="AB23" s="306"/>
      <c r="AC23" s="306"/>
      <c r="AD23" s="306"/>
      <c r="AE23" s="44"/>
      <c r="AF23" s="45"/>
      <c r="AG23" s="306"/>
      <c r="AH23" s="306"/>
      <c r="AI23" s="306"/>
      <c r="AJ23" s="46">
        <f t="shared" si="3"/>
        <v>0</v>
      </c>
      <c r="AK23" s="25">
        <f t="shared" si="9"/>
        <v>50000</v>
      </c>
      <c r="AL23" s="309">
        <f t="shared" ref="AL23:AL27" si="13">MULTIPLY(AK23, SUM(I23:M23, P23:T23, W23:AA23)) - IF(AM23="SIN ANTICIPO", 0, AM23)</f>
        <v>-300000</v>
      </c>
      <c r="AM23" s="25">
        <f t="shared" si="10"/>
        <v>300000</v>
      </c>
      <c r="AN23" s="310">
        <f t="shared" ref="AN23:AN28" si="14">AJ23*AK23</f>
        <v>0</v>
      </c>
      <c r="AO23" s="51"/>
      <c r="AP23" s="39"/>
      <c r="AQ23" s="110"/>
      <c r="AR23" s="311" t="s">
        <v>410</v>
      </c>
      <c r="AS23" s="311">
        <v>1.53053677E8</v>
      </c>
      <c r="AT23" s="314" t="s">
        <v>298</v>
      </c>
      <c r="AU23" s="29" t="s">
        <v>411</v>
      </c>
      <c r="AV23" s="312" t="s">
        <v>346</v>
      </c>
      <c r="AW23" s="313" t="s">
        <v>412</v>
      </c>
      <c r="AX23" s="311">
        <v>3.6362249362E10</v>
      </c>
      <c r="AY23" s="64"/>
      <c r="AZ23" s="27" t="s">
        <v>413</v>
      </c>
      <c r="BA23" s="328"/>
      <c r="BB23" s="329"/>
      <c r="BC23" s="64"/>
      <c r="BD23" s="64"/>
    </row>
    <row r="24" ht="14.25" customHeight="1">
      <c r="A24" s="271"/>
      <c r="B24" s="30"/>
      <c r="C24" s="30">
        <v>1.0</v>
      </c>
      <c r="D24" s="30" t="s">
        <v>27</v>
      </c>
      <c r="E24" s="315" t="s">
        <v>148</v>
      </c>
      <c r="F24" s="306"/>
      <c r="G24" s="306"/>
      <c r="H24" s="306"/>
      <c r="I24" s="306"/>
      <c r="J24" s="44"/>
      <c r="K24" s="45"/>
      <c r="L24" s="306"/>
      <c r="M24" s="306"/>
      <c r="N24" s="306"/>
      <c r="O24" s="306"/>
      <c r="P24" s="306"/>
      <c r="Q24" s="44"/>
      <c r="R24" s="45"/>
      <c r="S24" s="306"/>
      <c r="T24" s="306"/>
      <c r="U24" s="306"/>
      <c r="V24" s="306"/>
      <c r="W24" s="306"/>
      <c r="X24" s="44"/>
      <c r="Y24" s="45"/>
      <c r="Z24" s="306"/>
      <c r="AA24" s="306"/>
      <c r="AB24" s="306"/>
      <c r="AC24" s="306"/>
      <c r="AD24" s="306"/>
      <c r="AE24" s="44"/>
      <c r="AF24" s="45"/>
      <c r="AG24" s="306"/>
      <c r="AH24" s="306"/>
      <c r="AI24" s="306"/>
      <c r="AJ24" s="46">
        <f t="shared" si="3"/>
        <v>0</v>
      </c>
      <c r="AK24" s="25">
        <f t="shared" si="9"/>
        <v>50000</v>
      </c>
      <c r="AL24" s="309">
        <f t="shared" si="13"/>
        <v>-300000</v>
      </c>
      <c r="AM24" s="25">
        <f t="shared" si="10"/>
        <v>300000</v>
      </c>
      <c r="AN24" s="310">
        <f t="shared" si="14"/>
        <v>0</v>
      </c>
      <c r="AO24" s="51">
        <v>40000.0</v>
      </c>
      <c r="AP24" s="39"/>
      <c r="AQ24" s="39">
        <v>40000.0</v>
      </c>
      <c r="AR24" s="316" t="s">
        <v>35</v>
      </c>
      <c r="AS24" s="316">
        <v>2.05745785E8</v>
      </c>
      <c r="AT24" s="315" t="s">
        <v>148</v>
      </c>
      <c r="AU24" s="29" t="s">
        <v>150</v>
      </c>
      <c r="AV24" s="312" t="s">
        <v>361</v>
      </c>
      <c r="AW24" s="313" t="s">
        <v>344</v>
      </c>
      <c r="AX24" s="316">
        <v>1.57625037E8</v>
      </c>
      <c r="AY24" s="64"/>
      <c r="AZ24" s="29" t="s">
        <v>149</v>
      </c>
      <c r="BA24" s="330"/>
      <c r="BB24" s="331"/>
      <c r="BC24" s="64"/>
      <c r="BD24" s="64"/>
    </row>
    <row r="25" ht="14.25" customHeight="1">
      <c r="A25" s="271"/>
      <c r="B25" s="30"/>
      <c r="C25" s="30">
        <v>1.0</v>
      </c>
      <c r="D25" s="30" t="s">
        <v>27</v>
      </c>
      <c r="E25" s="333" t="s">
        <v>155</v>
      </c>
      <c r="F25" s="306">
        <v>1.0</v>
      </c>
      <c r="G25" s="306">
        <v>1.0</v>
      </c>
      <c r="H25" s="306">
        <v>1.0</v>
      </c>
      <c r="I25" s="306">
        <v>1.0</v>
      </c>
      <c r="J25" s="332" t="s">
        <v>414</v>
      </c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73"/>
      <c r="AJ25" s="46">
        <f t="shared" si="3"/>
        <v>4</v>
      </c>
      <c r="AK25" s="25">
        <f t="shared" si="9"/>
        <v>50000</v>
      </c>
      <c r="AL25" s="309">
        <f t="shared" si="13"/>
        <v>-250000</v>
      </c>
      <c r="AM25" s="25">
        <f t="shared" si="10"/>
        <v>300000</v>
      </c>
      <c r="AN25" s="310">
        <f t="shared" si="14"/>
        <v>200000</v>
      </c>
      <c r="AO25" s="51">
        <v>40000.0</v>
      </c>
      <c r="AP25" s="51"/>
      <c r="AQ25" s="110"/>
      <c r="AR25" s="311" t="s">
        <v>39</v>
      </c>
      <c r="AS25" s="311">
        <v>1.723044E8</v>
      </c>
      <c r="AT25" s="333" t="s">
        <v>155</v>
      </c>
      <c r="AU25" s="29" t="s">
        <v>156</v>
      </c>
      <c r="AV25" s="312" t="s">
        <v>346</v>
      </c>
      <c r="AW25" s="313">
        <v>30.0</v>
      </c>
      <c r="AX25" s="311">
        <v>1.723044E7</v>
      </c>
      <c r="AY25" s="64"/>
      <c r="AZ25" s="27" t="s">
        <v>17</v>
      </c>
      <c r="BA25" s="330"/>
      <c r="BB25" s="331"/>
      <c r="BC25" s="64"/>
      <c r="BD25" s="64"/>
    </row>
    <row r="26" ht="14.25" customHeight="1">
      <c r="A26" s="271"/>
      <c r="B26" s="30"/>
      <c r="C26" s="30">
        <v>1.0</v>
      </c>
      <c r="D26" s="30" t="s">
        <v>27</v>
      </c>
      <c r="E26" s="315" t="s">
        <v>416</v>
      </c>
      <c r="F26" s="306"/>
      <c r="G26" s="306"/>
      <c r="H26" s="306"/>
      <c r="I26" s="306"/>
      <c r="J26" s="44"/>
      <c r="K26" s="45"/>
      <c r="L26" s="306"/>
      <c r="M26" s="306"/>
      <c r="N26" s="306"/>
      <c r="O26" s="306"/>
      <c r="P26" s="306"/>
      <c r="Q26" s="44"/>
      <c r="R26" s="45"/>
      <c r="S26" s="306"/>
      <c r="T26" s="306"/>
      <c r="U26" s="306"/>
      <c r="V26" s="306"/>
      <c r="W26" s="306"/>
      <c r="X26" s="44"/>
      <c r="Y26" s="45"/>
      <c r="Z26" s="306"/>
      <c r="AA26" s="306"/>
      <c r="AB26" s="306"/>
      <c r="AC26" s="306"/>
      <c r="AD26" s="306"/>
      <c r="AE26" s="44"/>
      <c r="AF26" s="45"/>
      <c r="AG26" s="306"/>
      <c r="AH26" s="306"/>
      <c r="AI26" s="306"/>
      <c r="AJ26" s="46">
        <f t="shared" si="3"/>
        <v>0</v>
      </c>
      <c r="AK26" s="25">
        <f t="shared" si="9"/>
        <v>50000</v>
      </c>
      <c r="AL26" s="309">
        <f t="shared" si="13"/>
        <v>-300000</v>
      </c>
      <c r="AM26" s="25">
        <f t="shared" si="10"/>
        <v>300000</v>
      </c>
      <c r="AN26" s="310">
        <f t="shared" si="14"/>
        <v>0</v>
      </c>
      <c r="AO26" s="51"/>
      <c r="AP26" s="39"/>
      <c r="AQ26" s="110"/>
      <c r="AR26" s="316" t="s">
        <v>42</v>
      </c>
      <c r="AS26" s="316">
        <v>1.32923299E8</v>
      </c>
      <c r="AT26" s="315" t="s">
        <v>416</v>
      </c>
      <c r="AU26" s="29" t="s">
        <v>161</v>
      </c>
      <c r="AV26" s="312" t="s">
        <v>346</v>
      </c>
      <c r="AW26" s="313">
        <v>30.0</v>
      </c>
      <c r="AX26" s="316">
        <v>7089105.0</v>
      </c>
      <c r="AY26" s="64"/>
      <c r="AZ26" s="29" t="s">
        <v>417</v>
      </c>
      <c r="BA26" s="64"/>
      <c r="BB26" s="64"/>
      <c r="BC26" s="64"/>
      <c r="BD26" s="64"/>
    </row>
    <row r="27" ht="14.25" customHeight="1">
      <c r="A27" s="271"/>
      <c r="B27" s="30"/>
      <c r="C27" s="30">
        <v>1.0</v>
      </c>
      <c r="D27" s="30" t="s">
        <v>27</v>
      </c>
      <c r="E27" s="315" t="s">
        <v>162</v>
      </c>
      <c r="F27" s="306"/>
      <c r="G27" s="306"/>
      <c r="H27" s="306"/>
      <c r="I27" s="306"/>
      <c r="J27" s="44"/>
      <c r="K27" s="45"/>
      <c r="L27" s="306"/>
      <c r="M27" s="306"/>
      <c r="N27" s="306"/>
      <c r="O27" s="306"/>
      <c r="P27" s="306"/>
      <c r="Q27" s="44"/>
      <c r="R27" s="45"/>
      <c r="S27" s="306"/>
      <c r="T27" s="306"/>
      <c r="U27" s="306"/>
      <c r="V27" s="306"/>
      <c r="W27" s="306"/>
      <c r="X27" s="44"/>
      <c r="Y27" s="45"/>
      <c r="Z27" s="306"/>
      <c r="AA27" s="306"/>
      <c r="AB27" s="306"/>
      <c r="AC27" s="306"/>
      <c r="AD27" s="306"/>
      <c r="AE27" s="44"/>
      <c r="AF27" s="45"/>
      <c r="AG27" s="306"/>
      <c r="AH27" s="306"/>
      <c r="AI27" s="306"/>
      <c r="AJ27" s="46">
        <f t="shared" si="3"/>
        <v>0</v>
      </c>
      <c r="AK27" s="25">
        <f t="shared" si="9"/>
        <v>50000</v>
      </c>
      <c r="AL27" s="309">
        <f t="shared" si="13"/>
        <v>-300000</v>
      </c>
      <c r="AM27" s="25">
        <f t="shared" si="10"/>
        <v>300000</v>
      </c>
      <c r="AN27" s="310">
        <f t="shared" si="14"/>
        <v>0</v>
      </c>
      <c r="AO27" s="51"/>
      <c r="AP27" s="39"/>
      <c r="AQ27" s="110"/>
      <c r="AR27" s="311" t="s">
        <v>163</v>
      </c>
      <c r="AS27" s="311">
        <v>1.54032711E8</v>
      </c>
      <c r="AT27" s="315" t="s">
        <v>162</v>
      </c>
      <c r="AU27" s="29" t="s">
        <v>164</v>
      </c>
      <c r="AV27" s="312" t="s">
        <v>346</v>
      </c>
      <c r="AW27" s="313">
        <v>30.0</v>
      </c>
      <c r="AX27" s="311">
        <v>1.5403271E7</v>
      </c>
      <c r="AY27" s="64"/>
      <c r="AZ27" s="27" t="s">
        <v>17</v>
      </c>
      <c r="BA27" s="64"/>
      <c r="BB27" s="64"/>
      <c r="BC27" s="64"/>
      <c r="BD27" s="64"/>
    </row>
    <row r="28" ht="14.25" customHeight="1">
      <c r="A28" s="271"/>
      <c r="B28" s="30"/>
      <c r="C28" s="30">
        <v>1.0</v>
      </c>
      <c r="D28" s="30" t="s">
        <v>27</v>
      </c>
      <c r="E28" s="55" t="s">
        <v>418</v>
      </c>
      <c r="F28" s="306">
        <v>0.5</v>
      </c>
      <c r="G28" s="332" t="s">
        <v>414</v>
      </c>
      <c r="H28" s="168"/>
      <c r="I28" s="168"/>
      <c r="J28" s="168"/>
      <c r="K28" s="168"/>
      <c r="L28" s="168"/>
      <c r="M28" s="168"/>
      <c r="N28" s="168"/>
      <c r="O28" s="168"/>
      <c r="P28" s="168"/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73"/>
      <c r="AJ28" s="46">
        <f t="shared" si="3"/>
        <v>0.5</v>
      </c>
      <c r="AK28" s="25">
        <f t="shared" si="9"/>
        <v>50000</v>
      </c>
      <c r="AL28" s="309"/>
      <c r="AM28" s="25"/>
      <c r="AN28" s="310">
        <f t="shared" si="14"/>
        <v>25000</v>
      </c>
      <c r="AO28" s="51"/>
      <c r="AP28" s="39"/>
      <c r="AQ28" s="39">
        <v>40000.0</v>
      </c>
      <c r="AR28" s="311" t="s">
        <v>419</v>
      </c>
      <c r="AS28" s="311" t="s">
        <v>420</v>
      </c>
      <c r="AT28" s="55" t="s">
        <v>418</v>
      </c>
      <c r="AU28" s="29" t="s">
        <v>421</v>
      </c>
      <c r="AV28" s="312" t="s">
        <v>346</v>
      </c>
      <c r="AW28" s="313">
        <v>30.0</v>
      </c>
      <c r="AX28" s="311">
        <v>1.8762584E7</v>
      </c>
      <c r="AY28" s="64"/>
      <c r="AZ28" s="27" t="s">
        <v>17</v>
      </c>
      <c r="BA28" s="64"/>
      <c r="BB28" s="64"/>
      <c r="BC28" s="64"/>
      <c r="BD28" s="64"/>
    </row>
    <row r="29" ht="14.25" customHeight="1">
      <c r="A29" s="271"/>
      <c r="B29" s="30"/>
      <c r="C29" s="30">
        <v>1.0</v>
      </c>
      <c r="D29" s="30" t="s">
        <v>27</v>
      </c>
      <c r="E29" s="317" t="s">
        <v>422</v>
      </c>
      <c r="F29" s="306"/>
      <c r="G29" s="306"/>
      <c r="H29" s="306"/>
      <c r="I29" s="306"/>
      <c r="J29" s="44"/>
      <c r="K29" s="45"/>
      <c r="L29" s="306"/>
      <c r="M29" s="306"/>
      <c r="N29" s="306"/>
      <c r="O29" s="306"/>
      <c r="P29" s="306"/>
      <c r="Q29" s="44"/>
      <c r="R29" s="45"/>
      <c r="S29" s="306"/>
      <c r="T29" s="306"/>
      <c r="U29" s="306"/>
      <c r="V29" s="306"/>
      <c r="W29" s="306"/>
      <c r="X29" s="44"/>
      <c r="Y29" s="45"/>
      <c r="Z29" s="306"/>
      <c r="AA29" s="306"/>
      <c r="AB29" s="306"/>
      <c r="AC29" s="306"/>
      <c r="AD29" s="306"/>
      <c r="AE29" s="44"/>
      <c r="AF29" s="45"/>
      <c r="AG29" s="306"/>
      <c r="AH29" s="306"/>
      <c r="AI29" s="306"/>
      <c r="AJ29" s="46">
        <f t="shared" si="3"/>
        <v>0</v>
      </c>
      <c r="AK29" s="25"/>
      <c r="AL29" s="309"/>
      <c r="AM29" s="25"/>
      <c r="AN29" s="310"/>
      <c r="AO29" s="51"/>
      <c r="AP29" s="110"/>
      <c r="AQ29" s="110"/>
      <c r="AR29" s="311" t="s">
        <v>423</v>
      </c>
      <c r="AS29" s="311">
        <v>1.83292439E8</v>
      </c>
      <c r="AT29" s="317" t="s">
        <v>422</v>
      </c>
      <c r="AU29" s="29" t="s">
        <v>424</v>
      </c>
      <c r="AV29" s="312" t="s">
        <v>346</v>
      </c>
      <c r="AW29" s="313">
        <v>30.0</v>
      </c>
      <c r="AX29" s="311">
        <v>1.8329243E7</v>
      </c>
      <c r="AY29" s="64"/>
      <c r="AZ29" s="27" t="s">
        <v>17</v>
      </c>
      <c r="BA29" s="319" t="s">
        <v>425</v>
      </c>
      <c r="BB29" s="319" t="s">
        <v>426</v>
      </c>
      <c r="BC29" s="319" t="s">
        <v>427</v>
      </c>
      <c r="BD29" s="64"/>
    </row>
    <row r="30" ht="14.25" customHeight="1">
      <c r="A30" s="271"/>
      <c r="B30" s="30"/>
      <c r="C30" s="30">
        <v>1.0</v>
      </c>
      <c r="D30" s="30" t="s">
        <v>27</v>
      </c>
      <c r="E30" s="55" t="s">
        <v>428</v>
      </c>
      <c r="F30" s="306"/>
      <c r="G30" s="306"/>
      <c r="H30" s="306"/>
      <c r="I30" s="306"/>
      <c r="J30" s="44"/>
      <c r="K30" s="45"/>
      <c r="L30" s="306"/>
      <c r="M30" s="306"/>
      <c r="N30" s="306"/>
      <c r="O30" s="306"/>
      <c r="P30" s="306"/>
      <c r="Q30" s="44"/>
      <c r="R30" s="45"/>
      <c r="S30" s="306"/>
      <c r="T30" s="306"/>
      <c r="U30" s="306"/>
      <c r="V30" s="306"/>
      <c r="W30" s="306"/>
      <c r="X30" s="44"/>
      <c r="Y30" s="45"/>
      <c r="Z30" s="306"/>
      <c r="AA30" s="306"/>
      <c r="AB30" s="306"/>
      <c r="AC30" s="306"/>
      <c r="AD30" s="306"/>
      <c r="AE30" s="44"/>
      <c r="AF30" s="45"/>
      <c r="AG30" s="306"/>
      <c r="AH30" s="306"/>
      <c r="AI30" s="306"/>
      <c r="AJ30" s="46">
        <f t="shared" si="3"/>
        <v>0</v>
      </c>
      <c r="AK30" s="25">
        <f t="shared" ref="AK30:AK33" si="15">IF(D30="CATEGORIA", "DEPENDE", IF(D30="SP", 60000,IF(D30="PR", 60000, IF(D30="M10", 65000, IF(D30="M1", 50000, IF(D30="M2", 40000, IF(D30="AYUDANTE", 30000, IF(D30="EDIT", "EDITABLE", "editable"))))))))</f>
        <v>50000</v>
      </c>
      <c r="AL30" s="309"/>
      <c r="AM30" s="25">
        <f t="shared" ref="AM30:AM33" si="16">IF(D30="CATEGORIA", "DEPENDE", IF(D30="SP", 300000,IF(D30="PR", "SIN ANTICIPO", IF(D30="M10", 500000, IF(D30="M1", 300000, IF(D30="M2", 300000, IF(D30="AYUDANTE", 250000, IF(D30="EDIT", "EDITABLE", "editable"))))))))</f>
        <v>300000</v>
      </c>
      <c r="AN30" s="310"/>
      <c r="AO30" s="51"/>
      <c r="AP30" s="110"/>
      <c r="AQ30" s="110"/>
      <c r="AR30" s="311" t="s">
        <v>429</v>
      </c>
      <c r="AS30" s="311">
        <v>1.67494986E8</v>
      </c>
      <c r="AT30" s="55" t="s">
        <v>428</v>
      </c>
      <c r="AU30" s="29" t="s">
        <v>430</v>
      </c>
      <c r="AV30" s="312" t="s">
        <v>346</v>
      </c>
      <c r="AW30" s="313">
        <v>30.0</v>
      </c>
      <c r="AX30" s="311">
        <v>1.6749498E7</v>
      </c>
      <c r="AY30" s="64"/>
      <c r="AZ30" s="27" t="s">
        <v>17</v>
      </c>
      <c r="BA30" s="313" t="s">
        <v>344</v>
      </c>
      <c r="BB30" s="334" t="s">
        <v>431</v>
      </c>
      <c r="BC30" s="334" t="s">
        <v>432</v>
      </c>
      <c r="BD30" s="64"/>
    </row>
    <row r="31" ht="14.25" customHeight="1">
      <c r="A31" s="271"/>
      <c r="B31" s="30"/>
      <c r="C31" s="30">
        <v>1.0</v>
      </c>
      <c r="D31" s="30" t="s">
        <v>27</v>
      </c>
      <c r="E31" s="315" t="s">
        <v>169</v>
      </c>
      <c r="F31" s="306"/>
      <c r="G31" s="306"/>
      <c r="H31" s="306"/>
      <c r="I31" s="306"/>
      <c r="J31" s="44"/>
      <c r="K31" s="45"/>
      <c r="L31" s="306"/>
      <c r="M31" s="306"/>
      <c r="N31" s="306"/>
      <c r="O31" s="306"/>
      <c r="P31" s="306"/>
      <c r="Q31" s="44"/>
      <c r="R31" s="45"/>
      <c r="S31" s="306"/>
      <c r="T31" s="306"/>
      <c r="U31" s="306"/>
      <c r="V31" s="306"/>
      <c r="W31" s="306"/>
      <c r="X31" s="44"/>
      <c r="Y31" s="45"/>
      <c r="Z31" s="306"/>
      <c r="AA31" s="306"/>
      <c r="AB31" s="306"/>
      <c r="AC31" s="306"/>
      <c r="AD31" s="306"/>
      <c r="AE31" s="44"/>
      <c r="AF31" s="45"/>
      <c r="AG31" s="306"/>
      <c r="AH31" s="306"/>
      <c r="AI31" s="306"/>
      <c r="AJ31" s="46">
        <f t="shared" si="3"/>
        <v>0</v>
      </c>
      <c r="AK31" s="25">
        <f t="shared" si="15"/>
        <v>50000</v>
      </c>
      <c r="AL31" s="309">
        <f t="shared" ref="AL31:AL33" si="17">MULTIPLY(AK31, SUM(I31:M31, P31:T31, W31:AA31)) - IF(AM31="SIN ANTICIPO", 0, AM31)</f>
        <v>-300000</v>
      </c>
      <c r="AM31" s="25">
        <f t="shared" si="16"/>
        <v>300000</v>
      </c>
      <c r="AN31" s="310">
        <f t="shared" ref="AN31:AN33" si="18">AJ31*AK31</f>
        <v>0</v>
      </c>
      <c r="AO31" s="51"/>
      <c r="AP31" s="39">
        <v>25000.0</v>
      </c>
      <c r="AQ31" s="39"/>
      <c r="AR31" s="316" t="s">
        <v>45</v>
      </c>
      <c r="AS31" s="316">
        <v>2.47982582E8</v>
      </c>
      <c r="AT31" s="315" t="s">
        <v>169</v>
      </c>
      <c r="AU31" s="29" t="s">
        <v>170</v>
      </c>
      <c r="AV31" s="312" t="s">
        <v>346</v>
      </c>
      <c r="AW31" s="313">
        <v>30.0</v>
      </c>
      <c r="AX31" s="316">
        <v>2.4798258E7</v>
      </c>
      <c r="AY31" s="64"/>
      <c r="AZ31" s="29" t="s">
        <v>17</v>
      </c>
      <c r="BA31" s="313" t="s">
        <v>412</v>
      </c>
      <c r="BB31" s="334" t="s">
        <v>433</v>
      </c>
      <c r="BC31" s="334" t="s">
        <v>434</v>
      </c>
      <c r="BD31" s="64"/>
    </row>
    <row r="32" ht="14.25" customHeight="1">
      <c r="A32" s="271"/>
      <c r="B32" s="30"/>
      <c r="C32" s="30">
        <v>1.0</v>
      </c>
      <c r="D32" s="30" t="s">
        <v>27</v>
      </c>
      <c r="E32" s="317" t="s">
        <v>302</v>
      </c>
      <c r="F32" s="306"/>
      <c r="G32" s="306"/>
      <c r="H32" s="306"/>
      <c r="I32" s="306"/>
      <c r="J32" s="44"/>
      <c r="K32" s="45"/>
      <c r="L32" s="306"/>
      <c r="M32" s="306"/>
      <c r="N32" s="306"/>
      <c r="O32" s="306"/>
      <c r="P32" s="306"/>
      <c r="Q32" s="44"/>
      <c r="R32" s="45"/>
      <c r="S32" s="306"/>
      <c r="T32" s="306"/>
      <c r="U32" s="306"/>
      <c r="V32" s="306"/>
      <c r="W32" s="306"/>
      <c r="X32" s="44"/>
      <c r="Y32" s="45"/>
      <c r="Z32" s="306"/>
      <c r="AA32" s="306"/>
      <c r="AB32" s="306"/>
      <c r="AC32" s="306"/>
      <c r="AD32" s="306"/>
      <c r="AE32" s="44"/>
      <c r="AF32" s="45"/>
      <c r="AG32" s="306"/>
      <c r="AH32" s="306"/>
      <c r="AI32" s="306"/>
      <c r="AJ32" s="46">
        <f t="shared" si="3"/>
        <v>0</v>
      </c>
      <c r="AK32" s="25">
        <f t="shared" si="15"/>
        <v>50000</v>
      </c>
      <c r="AL32" s="309">
        <f t="shared" si="17"/>
        <v>-300000</v>
      </c>
      <c r="AM32" s="25">
        <f t="shared" si="16"/>
        <v>300000</v>
      </c>
      <c r="AN32" s="310">
        <f t="shared" si="18"/>
        <v>0</v>
      </c>
      <c r="AO32" s="51"/>
      <c r="AP32" s="39"/>
      <c r="AQ32" s="110"/>
      <c r="AR32" s="311" t="s">
        <v>303</v>
      </c>
      <c r="AS32" s="311">
        <v>1.71035112E8</v>
      </c>
      <c r="AT32" s="317" t="s">
        <v>302</v>
      </c>
      <c r="AU32" s="29" t="s">
        <v>304</v>
      </c>
      <c r="AV32" s="312" t="s">
        <v>346</v>
      </c>
      <c r="AW32" s="313">
        <v>30.0</v>
      </c>
      <c r="AX32" s="311">
        <v>1.7103511E7</v>
      </c>
      <c r="AY32" s="64"/>
      <c r="AZ32" s="27" t="s">
        <v>17</v>
      </c>
      <c r="BA32" s="313">
        <v>30.0</v>
      </c>
      <c r="BB32" s="334" t="s">
        <v>441</v>
      </c>
      <c r="BC32" s="334" t="s">
        <v>434</v>
      </c>
      <c r="BD32" s="64"/>
    </row>
    <row r="33" ht="14.25" customHeight="1">
      <c r="A33" s="271"/>
      <c r="B33" s="30"/>
      <c r="C33" s="30">
        <v>1.0</v>
      </c>
      <c r="D33" s="30" t="s">
        <v>27</v>
      </c>
      <c r="E33" s="315" t="s">
        <v>177</v>
      </c>
      <c r="F33" s="306"/>
      <c r="G33" s="306"/>
      <c r="H33" s="306"/>
      <c r="I33" s="306"/>
      <c r="J33" s="44"/>
      <c r="K33" s="45"/>
      <c r="L33" s="306"/>
      <c r="M33" s="306"/>
      <c r="N33" s="306"/>
      <c r="O33" s="306"/>
      <c r="P33" s="306"/>
      <c r="Q33" s="44"/>
      <c r="R33" s="45"/>
      <c r="S33" s="306"/>
      <c r="T33" s="306"/>
      <c r="U33" s="306"/>
      <c r="V33" s="306"/>
      <c r="W33" s="306"/>
      <c r="X33" s="44"/>
      <c r="Y33" s="45"/>
      <c r="Z33" s="306"/>
      <c r="AA33" s="306"/>
      <c r="AB33" s="306"/>
      <c r="AC33" s="306"/>
      <c r="AD33" s="306"/>
      <c r="AE33" s="44"/>
      <c r="AF33" s="45"/>
      <c r="AG33" s="306"/>
      <c r="AH33" s="306"/>
      <c r="AI33" s="306"/>
      <c r="AJ33" s="46">
        <f t="shared" si="3"/>
        <v>0</v>
      </c>
      <c r="AK33" s="25">
        <f t="shared" si="15"/>
        <v>50000</v>
      </c>
      <c r="AL33" s="309">
        <f t="shared" si="17"/>
        <v>-300000</v>
      </c>
      <c r="AM33" s="25">
        <f t="shared" si="16"/>
        <v>300000</v>
      </c>
      <c r="AN33" s="310">
        <f t="shared" si="18"/>
        <v>0</v>
      </c>
      <c r="AO33" s="51"/>
      <c r="AP33" s="39"/>
      <c r="AQ33" s="110"/>
      <c r="AR33" s="316" t="s">
        <v>178</v>
      </c>
      <c r="AS33" s="316">
        <v>1.00611635E8</v>
      </c>
      <c r="AT33" s="315" t="s">
        <v>177</v>
      </c>
      <c r="AU33" s="29" t="s">
        <v>179</v>
      </c>
      <c r="AV33" s="312" t="s">
        <v>346</v>
      </c>
      <c r="AW33" s="313">
        <v>30.0</v>
      </c>
      <c r="AX33" s="316">
        <v>1.0061163E7</v>
      </c>
      <c r="AY33" s="64"/>
      <c r="AZ33" s="29" t="s">
        <v>17</v>
      </c>
      <c r="BA33" s="335"/>
      <c r="BB33" s="336"/>
      <c r="BC33" s="336"/>
      <c r="BD33" s="64"/>
    </row>
    <row r="34" ht="14.25" customHeight="1">
      <c r="A34" s="271"/>
      <c r="B34" s="30"/>
      <c r="C34" s="30">
        <v>1.0</v>
      </c>
      <c r="D34" s="30" t="s">
        <v>27</v>
      </c>
      <c r="E34" s="317" t="s">
        <v>446</v>
      </c>
      <c r="F34" s="306"/>
      <c r="G34" s="306"/>
      <c r="H34" s="306"/>
      <c r="I34" s="306"/>
      <c r="J34" s="44"/>
      <c r="K34" s="45"/>
      <c r="L34" s="306"/>
      <c r="M34" s="306"/>
      <c r="N34" s="306"/>
      <c r="O34" s="306"/>
      <c r="P34" s="306"/>
      <c r="Q34" s="44"/>
      <c r="R34" s="45"/>
      <c r="S34" s="306"/>
      <c r="T34" s="306"/>
      <c r="U34" s="306"/>
      <c r="V34" s="306"/>
      <c r="W34" s="306"/>
      <c r="X34" s="44"/>
      <c r="Y34" s="45"/>
      <c r="Z34" s="306"/>
      <c r="AA34" s="306"/>
      <c r="AB34" s="306"/>
      <c r="AC34" s="306"/>
      <c r="AD34" s="306"/>
      <c r="AE34" s="44"/>
      <c r="AF34" s="45"/>
      <c r="AG34" s="306"/>
      <c r="AH34" s="306"/>
      <c r="AI34" s="306"/>
      <c r="AJ34" s="46">
        <f t="shared" si="3"/>
        <v>0</v>
      </c>
      <c r="AK34" s="25"/>
      <c r="AL34" s="309"/>
      <c r="AM34" s="25"/>
      <c r="AN34" s="310"/>
      <c r="AO34" s="51"/>
      <c r="AP34" s="110"/>
      <c r="AQ34" s="110"/>
      <c r="AR34" s="311" t="s">
        <v>447</v>
      </c>
      <c r="AS34" s="311">
        <v>1.83249347E8</v>
      </c>
      <c r="AT34" s="317" t="s">
        <v>446</v>
      </c>
      <c r="AU34" s="29" t="s">
        <v>448</v>
      </c>
      <c r="AV34" s="312" t="s">
        <v>365</v>
      </c>
      <c r="AW34" s="313" t="s">
        <v>344</v>
      </c>
      <c r="AX34" s="311">
        <v>5.1043661E7</v>
      </c>
      <c r="AY34" s="64"/>
      <c r="AZ34" s="27" t="s">
        <v>449</v>
      </c>
      <c r="BA34" s="335"/>
      <c r="BB34" s="336"/>
      <c r="BC34" s="336"/>
      <c r="BD34" s="64"/>
    </row>
    <row r="35" ht="14.25" customHeight="1">
      <c r="A35" s="271"/>
      <c r="B35" s="30"/>
      <c r="C35" s="30">
        <v>1.0</v>
      </c>
      <c r="D35" s="30" t="s">
        <v>27</v>
      </c>
      <c r="E35" s="315" t="s">
        <v>182</v>
      </c>
      <c r="F35" s="306"/>
      <c r="G35" s="306"/>
      <c r="H35" s="306"/>
      <c r="I35" s="306"/>
      <c r="J35" s="44"/>
      <c r="K35" s="45"/>
      <c r="L35" s="306"/>
      <c r="M35" s="306"/>
      <c r="N35" s="306"/>
      <c r="O35" s="306"/>
      <c r="P35" s="306"/>
      <c r="Q35" s="44"/>
      <c r="R35" s="45"/>
      <c r="S35" s="306"/>
      <c r="T35" s="306"/>
      <c r="U35" s="306"/>
      <c r="V35" s="306"/>
      <c r="W35" s="306"/>
      <c r="X35" s="44"/>
      <c r="Y35" s="45"/>
      <c r="Z35" s="306"/>
      <c r="AA35" s="306"/>
      <c r="AB35" s="306"/>
      <c r="AC35" s="306"/>
      <c r="AD35" s="306"/>
      <c r="AE35" s="44"/>
      <c r="AF35" s="45"/>
      <c r="AG35" s="306"/>
      <c r="AH35" s="306"/>
      <c r="AI35" s="306"/>
      <c r="AJ35" s="46">
        <f t="shared" si="3"/>
        <v>0</v>
      </c>
      <c r="AK35" s="25">
        <f>IF(D35="CATEGORIA", "DEPENDE", IF(D35="SP", 60000,IF(D35="PR", 60000, IF(D35="M10", 65000, IF(D35="M1", 50000, IF(D35="M2", 40000, IF(D35="AYUDANTE", 30000, IF(D35="EDIT", "EDITABLE", "editable"))))))))</f>
        <v>50000</v>
      </c>
      <c r="AL35" s="309">
        <f>MULTIPLY(AK35, SUM(I35:M35, P35:T35, W35:AA35)) - IF(AM35="SIN ANTICIPO", 0, AM35)</f>
        <v>-300000</v>
      </c>
      <c r="AM35" s="25">
        <f>IF(D35="CATEGORIA", "DEPENDE", IF(D35="SP", 300000,IF(D35="PR", "SIN ANTICIPO", IF(D35="M10", 500000, IF(D35="M1", 300000, IF(D35="M2", 300000, IF(D35="AYUDANTE", 250000, IF(D35="EDIT", "EDITABLE", "editable"))))))))</f>
        <v>300000</v>
      </c>
      <c r="AN35" s="310">
        <f>AJ35*AK35</f>
        <v>0</v>
      </c>
      <c r="AO35" s="51"/>
      <c r="AP35" s="39">
        <v>40000.0</v>
      </c>
      <c r="AQ35" s="110"/>
      <c r="AR35" s="316" t="s">
        <v>48</v>
      </c>
      <c r="AS35" s="316">
        <v>2.09079453E8</v>
      </c>
      <c r="AT35" s="315" t="s">
        <v>182</v>
      </c>
      <c r="AU35" s="29" t="s">
        <v>183</v>
      </c>
      <c r="AV35" s="312" t="s">
        <v>346</v>
      </c>
      <c r="AW35" s="313">
        <v>30.0</v>
      </c>
      <c r="AX35" s="316">
        <v>2.0907945E7</v>
      </c>
      <c r="AY35" s="64"/>
      <c r="AZ35" s="29" t="s">
        <v>17</v>
      </c>
      <c r="BA35" s="64"/>
      <c r="BB35" s="64"/>
      <c r="BC35" s="64"/>
      <c r="BD35" s="64"/>
    </row>
    <row r="36" ht="14.25" customHeight="1">
      <c r="A36" s="271"/>
      <c r="B36" s="30"/>
      <c r="C36" s="30">
        <v>1.0</v>
      </c>
      <c r="D36" s="30" t="s">
        <v>27</v>
      </c>
      <c r="E36" s="317" t="s">
        <v>450</v>
      </c>
      <c r="F36" s="306"/>
      <c r="G36" s="306"/>
      <c r="H36" s="306"/>
      <c r="I36" s="306"/>
      <c r="J36" s="44"/>
      <c r="K36" s="45"/>
      <c r="L36" s="306"/>
      <c r="M36" s="306"/>
      <c r="N36" s="306"/>
      <c r="O36" s="306"/>
      <c r="P36" s="306"/>
      <c r="Q36" s="44"/>
      <c r="R36" s="45"/>
      <c r="S36" s="306"/>
      <c r="T36" s="306"/>
      <c r="U36" s="306"/>
      <c r="V36" s="306"/>
      <c r="W36" s="306"/>
      <c r="X36" s="44"/>
      <c r="Y36" s="45"/>
      <c r="Z36" s="306"/>
      <c r="AA36" s="306"/>
      <c r="AB36" s="306"/>
      <c r="AC36" s="306"/>
      <c r="AD36" s="306"/>
      <c r="AE36" s="44"/>
      <c r="AF36" s="45"/>
      <c r="AG36" s="306"/>
      <c r="AH36" s="306"/>
      <c r="AI36" s="306"/>
      <c r="AJ36" s="46">
        <f t="shared" si="3"/>
        <v>0</v>
      </c>
      <c r="AK36" s="25"/>
      <c r="AL36" s="309"/>
      <c r="AM36" s="25"/>
      <c r="AN36" s="310"/>
      <c r="AO36" s="51"/>
      <c r="AP36" s="39"/>
      <c r="AQ36" s="110"/>
      <c r="AR36" s="316" t="s">
        <v>451</v>
      </c>
      <c r="AS36" s="316">
        <v>1.76676469E8</v>
      </c>
      <c r="AT36" s="317" t="s">
        <v>450</v>
      </c>
      <c r="AU36" s="29" t="s">
        <v>452</v>
      </c>
      <c r="AV36" s="312" t="s">
        <v>346</v>
      </c>
      <c r="AW36" s="313">
        <v>30.0</v>
      </c>
      <c r="AX36" s="316">
        <v>1.7667646E7</v>
      </c>
      <c r="AY36" s="64"/>
      <c r="AZ36" s="29" t="s">
        <v>17</v>
      </c>
      <c r="BA36" s="64"/>
      <c r="BB36" s="64"/>
      <c r="BC36" s="64"/>
      <c r="BD36" s="64"/>
    </row>
    <row r="37" ht="14.25" customHeight="1">
      <c r="A37" s="271"/>
      <c r="B37" s="30"/>
      <c r="C37" s="30">
        <v>1.0</v>
      </c>
      <c r="D37" s="30" t="s">
        <v>27</v>
      </c>
      <c r="E37" s="317" t="s">
        <v>453</v>
      </c>
      <c r="F37" s="306"/>
      <c r="G37" s="306"/>
      <c r="H37" s="306"/>
      <c r="I37" s="306"/>
      <c r="J37" s="44"/>
      <c r="K37" s="45"/>
      <c r="L37" s="306"/>
      <c r="M37" s="306"/>
      <c r="N37" s="306"/>
      <c r="O37" s="306"/>
      <c r="P37" s="306"/>
      <c r="Q37" s="44"/>
      <c r="R37" s="45"/>
      <c r="S37" s="306"/>
      <c r="T37" s="306"/>
      <c r="U37" s="306"/>
      <c r="V37" s="306"/>
      <c r="W37" s="306"/>
      <c r="X37" s="44"/>
      <c r="Y37" s="45"/>
      <c r="Z37" s="306"/>
      <c r="AA37" s="306"/>
      <c r="AB37" s="306"/>
      <c r="AC37" s="306"/>
      <c r="AD37" s="306"/>
      <c r="AE37" s="44"/>
      <c r="AF37" s="45"/>
      <c r="AG37" s="306"/>
      <c r="AH37" s="306"/>
      <c r="AI37" s="306"/>
      <c r="AJ37" s="46">
        <f t="shared" si="3"/>
        <v>0</v>
      </c>
      <c r="AK37" s="25"/>
      <c r="AL37" s="309"/>
      <c r="AM37" s="25"/>
      <c r="AN37" s="310"/>
      <c r="AO37" s="51"/>
      <c r="AP37" s="39"/>
      <c r="AQ37" s="110"/>
      <c r="AR37" s="316" t="s">
        <v>454</v>
      </c>
      <c r="AS37" s="316">
        <v>1.73376936E8</v>
      </c>
      <c r="AT37" s="317" t="s">
        <v>453</v>
      </c>
      <c r="AU37" s="337" t="s">
        <v>455</v>
      </c>
      <c r="AV37" s="312" t="s">
        <v>346</v>
      </c>
      <c r="AW37" s="313">
        <v>30.0</v>
      </c>
      <c r="AX37" s="316">
        <v>1.7337693E7</v>
      </c>
      <c r="AY37" s="64"/>
      <c r="AZ37" s="29" t="s">
        <v>17</v>
      </c>
      <c r="BA37" s="64"/>
      <c r="BB37" s="64"/>
      <c r="BC37" s="64"/>
      <c r="BD37" s="64"/>
    </row>
    <row r="38" ht="14.25" customHeight="1">
      <c r="A38" s="271"/>
      <c r="B38" s="30"/>
      <c r="C38" s="30">
        <v>1.0</v>
      </c>
      <c r="D38" s="30" t="s">
        <v>27</v>
      </c>
      <c r="E38" s="315" t="s">
        <v>184</v>
      </c>
      <c r="F38" s="306"/>
      <c r="G38" s="306"/>
      <c r="H38" s="306"/>
      <c r="I38" s="306"/>
      <c r="J38" s="44"/>
      <c r="K38" s="45"/>
      <c r="L38" s="306"/>
      <c r="M38" s="306"/>
      <c r="N38" s="306"/>
      <c r="O38" s="306"/>
      <c r="P38" s="306"/>
      <c r="Q38" s="44"/>
      <c r="R38" s="45"/>
      <c r="S38" s="306"/>
      <c r="T38" s="306"/>
      <c r="U38" s="306"/>
      <c r="V38" s="306"/>
      <c r="W38" s="306"/>
      <c r="X38" s="44"/>
      <c r="Y38" s="45"/>
      <c r="Z38" s="306"/>
      <c r="AA38" s="306"/>
      <c r="AB38" s="306"/>
      <c r="AC38" s="306"/>
      <c r="AD38" s="306"/>
      <c r="AE38" s="44"/>
      <c r="AF38" s="45"/>
      <c r="AG38" s="306"/>
      <c r="AH38" s="306"/>
      <c r="AI38" s="306"/>
      <c r="AJ38" s="46">
        <f t="shared" si="3"/>
        <v>0</v>
      </c>
      <c r="AK38" s="25">
        <f>IF(D38="CATEGORIA", "DEPENDE", IF(D38="SP", 60000,IF(D38="PR", 60000, IF(D38="M10", 65000, IF(D38="M1", 50000, IF(D38="M2", 40000, IF(D38="AYUDANTE", 30000, IF(D38="EDIT", "EDITABLE", "editable"))))))))</f>
        <v>50000</v>
      </c>
      <c r="AL38" s="309">
        <f>MULTIPLY(AK38, SUM(I38:M38, P38:T38, W38:AA38)) - IF(AM38="SIN ANTICIPO", 0, AM38)</f>
        <v>-300000</v>
      </c>
      <c r="AM38" s="25">
        <f>IF(D38="CATEGORIA", "DEPENDE", IF(D38="SP", 300000,IF(D38="PR", "SIN ANTICIPO", IF(D38="M10", 500000, IF(D38="M1", 300000, IF(D38="M2", 300000, IF(D38="AYUDANTE", 250000, IF(D38="EDIT", "EDITABLE", "editable"))))))))</f>
        <v>300000</v>
      </c>
      <c r="AN38" s="310">
        <f>AJ38*AK38</f>
        <v>0</v>
      </c>
      <c r="AO38" s="51"/>
      <c r="AP38" s="39"/>
      <c r="AQ38" s="110"/>
      <c r="AR38" s="316" t="s">
        <v>185</v>
      </c>
      <c r="AS38" s="316">
        <v>1.57443062E8</v>
      </c>
      <c r="AT38" s="315" t="s">
        <v>184</v>
      </c>
      <c r="AU38" s="29" t="s">
        <v>186</v>
      </c>
      <c r="AV38" s="312" t="s">
        <v>346</v>
      </c>
      <c r="AW38" s="313">
        <v>30.0</v>
      </c>
      <c r="AX38" s="316">
        <v>1.5744306E7</v>
      </c>
      <c r="AY38" s="64"/>
      <c r="AZ38" s="29" t="s">
        <v>17</v>
      </c>
      <c r="BA38" s="64"/>
      <c r="BB38" s="64"/>
      <c r="BC38" s="64"/>
      <c r="BD38" s="64"/>
    </row>
    <row r="39" ht="14.25" customHeight="1">
      <c r="A39" s="271"/>
      <c r="B39" s="30"/>
      <c r="C39" s="30">
        <v>1.0</v>
      </c>
      <c r="D39" s="30" t="s">
        <v>27</v>
      </c>
      <c r="E39" s="315" t="s">
        <v>187</v>
      </c>
      <c r="F39" s="306"/>
      <c r="G39" s="306"/>
      <c r="H39" s="306"/>
      <c r="I39" s="306"/>
      <c r="J39" s="44"/>
      <c r="K39" s="45"/>
      <c r="L39" s="306"/>
      <c r="M39" s="306"/>
      <c r="N39" s="306"/>
      <c r="O39" s="306"/>
      <c r="P39" s="306"/>
      <c r="Q39" s="44"/>
      <c r="R39" s="45"/>
      <c r="S39" s="306"/>
      <c r="T39" s="306"/>
      <c r="U39" s="306"/>
      <c r="V39" s="306"/>
      <c r="W39" s="306"/>
      <c r="X39" s="44"/>
      <c r="Y39" s="45"/>
      <c r="Z39" s="306"/>
      <c r="AA39" s="306"/>
      <c r="AB39" s="306"/>
      <c r="AC39" s="306"/>
      <c r="AD39" s="306"/>
      <c r="AE39" s="44"/>
      <c r="AF39" s="45"/>
      <c r="AG39" s="306"/>
      <c r="AH39" s="306"/>
      <c r="AI39" s="306"/>
      <c r="AJ39" s="46">
        <f t="shared" si="3"/>
        <v>0</v>
      </c>
      <c r="AK39" s="25"/>
      <c r="AL39" s="309"/>
      <c r="AM39" s="25"/>
      <c r="AN39" s="310"/>
      <c r="AO39" s="51"/>
      <c r="AP39" s="39"/>
      <c r="AQ39" s="110"/>
      <c r="AR39" s="316" t="s">
        <v>51</v>
      </c>
      <c r="AS39" s="316">
        <v>1.37291533E8</v>
      </c>
      <c r="AT39" s="315" t="s">
        <v>187</v>
      </c>
      <c r="AU39" s="29" t="s">
        <v>456</v>
      </c>
      <c r="AV39" s="29"/>
      <c r="AW39" s="29"/>
      <c r="AX39" s="316">
        <v>1.3729153E7</v>
      </c>
      <c r="AY39" s="64"/>
      <c r="AZ39" s="29" t="s">
        <v>132</v>
      </c>
      <c r="BA39" s="64"/>
      <c r="BB39" s="64"/>
      <c r="BC39" s="64"/>
      <c r="BD39" s="64"/>
    </row>
    <row r="40" ht="14.25" customHeight="1">
      <c r="A40" s="271"/>
      <c r="B40" s="30"/>
      <c r="C40" s="30">
        <v>1.0</v>
      </c>
      <c r="D40" s="30" t="s">
        <v>27</v>
      </c>
      <c r="E40" s="314" t="s">
        <v>188</v>
      </c>
      <c r="F40" s="306"/>
      <c r="G40" s="306"/>
      <c r="H40" s="306"/>
      <c r="I40" s="306"/>
      <c r="J40" s="44"/>
      <c r="K40" s="45"/>
      <c r="L40" s="306"/>
      <c r="M40" s="306"/>
      <c r="N40" s="306"/>
      <c r="O40" s="306"/>
      <c r="P40" s="306"/>
      <c r="Q40" s="44"/>
      <c r="R40" s="45"/>
      <c r="S40" s="306"/>
      <c r="T40" s="306"/>
      <c r="U40" s="306"/>
      <c r="V40" s="306"/>
      <c r="W40" s="306"/>
      <c r="X40" s="44"/>
      <c r="Y40" s="45"/>
      <c r="Z40" s="306"/>
      <c r="AA40" s="306"/>
      <c r="AB40" s="306"/>
      <c r="AC40" s="306"/>
      <c r="AD40" s="306"/>
      <c r="AE40" s="44"/>
      <c r="AF40" s="45"/>
      <c r="AG40" s="306"/>
      <c r="AH40" s="306"/>
      <c r="AI40" s="306"/>
      <c r="AJ40" s="46">
        <f t="shared" si="3"/>
        <v>0</v>
      </c>
      <c r="AK40" s="25">
        <f t="shared" ref="AK40:AK52" si="19">IF(D40="CATEGORIA", "DEPENDE", IF(D40="SP", 60000,IF(D40="PR", 60000, IF(D40="M10", 65000, IF(D40="M1", 50000, IF(D40="M2", 40000, IF(D40="AYUDANTE", 30000, IF(D40="EDIT", "EDITABLE", "editable"))))))))</f>
        <v>50000</v>
      </c>
      <c r="AL40" s="309">
        <f t="shared" ref="AL40:AL52" si="20">MULTIPLY(AK40, SUM(I40:M40, P40:T40, W40:AA40)) - IF(AM40="SIN ANTICIPO", 0, AM40)</f>
        <v>-300000</v>
      </c>
      <c r="AM40" s="25">
        <f t="shared" ref="AM40:AM52" si="21">IF(D40="CATEGORIA", "DEPENDE", IF(D40="SP", 300000,IF(D40="PR", "SIN ANTICIPO", IF(D40="M10", 500000, IF(D40="M1", 300000, IF(D40="M2", 300000, IF(D40="AYUDANTE", 250000, IF(D40="EDIT", "EDITABLE", "editable"))))))))</f>
        <v>300000</v>
      </c>
      <c r="AN40" s="310">
        <f t="shared" ref="AN40:AN52" si="22">AJ40*AK40</f>
        <v>0</v>
      </c>
      <c r="AO40" s="51"/>
      <c r="AP40" s="39"/>
      <c r="AQ40" s="110"/>
      <c r="AR40" s="311" t="s">
        <v>189</v>
      </c>
      <c r="AS40" s="311">
        <v>1.79400499E8</v>
      </c>
      <c r="AT40" s="314" t="s">
        <v>188</v>
      </c>
      <c r="AU40" s="29" t="s">
        <v>190</v>
      </c>
      <c r="AV40" s="312" t="s">
        <v>346</v>
      </c>
      <c r="AW40" s="313">
        <v>30.0</v>
      </c>
      <c r="AX40" s="311">
        <v>1.7940049E7</v>
      </c>
      <c r="AY40" s="64"/>
      <c r="AZ40" s="27" t="s">
        <v>17</v>
      </c>
      <c r="BA40" s="64"/>
      <c r="BB40" s="64"/>
      <c r="BC40" s="64"/>
      <c r="BD40" s="64"/>
    </row>
    <row r="41" ht="14.25" customHeight="1">
      <c r="A41" s="271"/>
      <c r="B41" s="30"/>
      <c r="C41" s="30">
        <v>1.0</v>
      </c>
      <c r="D41" s="30" t="s">
        <v>27</v>
      </c>
      <c r="E41" s="315" t="s">
        <v>191</v>
      </c>
      <c r="F41" s="306"/>
      <c r="G41" s="306"/>
      <c r="H41" s="306"/>
      <c r="I41" s="306"/>
      <c r="J41" s="44"/>
      <c r="K41" s="45"/>
      <c r="L41" s="306"/>
      <c r="M41" s="306"/>
      <c r="N41" s="306"/>
      <c r="O41" s="306"/>
      <c r="P41" s="306"/>
      <c r="Q41" s="44"/>
      <c r="R41" s="45"/>
      <c r="S41" s="306"/>
      <c r="T41" s="306"/>
      <c r="U41" s="306"/>
      <c r="V41" s="306"/>
      <c r="W41" s="306"/>
      <c r="X41" s="44"/>
      <c r="Y41" s="45"/>
      <c r="Z41" s="306"/>
      <c r="AA41" s="306"/>
      <c r="AB41" s="306"/>
      <c r="AC41" s="306"/>
      <c r="AD41" s="306"/>
      <c r="AE41" s="44"/>
      <c r="AF41" s="45"/>
      <c r="AG41" s="306"/>
      <c r="AH41" s="306"/>
      <c r="AI41" s="306"/>
      <c r="AJ41" s="46">
        <f t="shared" si="3"/>
        <v>0</v>
      </c>
      <c r="AK41" s="25">
        <f t="shared" si="19"/>
        <v>50000</v>
      </c>
      <c r="AL41" s="309">
        <f t="shared" si="20"/>
        <v>-300000</v>
      </c>
      <c r="AM41" s="25">
        <f t="shared" si="21"/>
        <v>300000</v>
      </c>
      <c r="AN41" s="310">
        <f t="shared" si="22"/>
        <v>0</v>
      </c>
      <c r="AO41" s="51">
        <v>40000.0</v>
      </c>
      <c r="AP41" s="39"/>
      <c r="AQ41" s="39">
        <v>40000.0</v>
      </c>
      <c r="AR41" s="311" t="s">
        <v>56</v>
      </c>
      <c r="AS41" s="311">
        <v>1.82793205E8</v>
      </c>
      <c r="AT41" s="315" t="s">
        <v>191</v>
      </c>
      <c r="AU41" s="29" t="s">
        <v>192</v>
      </c>
      <c r="AV41" s="312" t="s">
        <v>361</v>
      </c>
      <c r="AW41" s="313" t="s">
        <v>344</v>
      </c>
      <c r="AX41" s="311">
        <v>525063.0</v>
      </c>
      <c r="AY41" s="64"/>
      <c r="AZ41" s="27" t="s">
        <v>457</v>
      </c>
      <c r="BA41" s="64"/>
      <c r="BB41" s="64"/>
      <c r="BC41" s="64"/>
      <c r="BD41" s="64"/>
    </row>
    <row r="42" ht="14.25" customHeight="1">
      <c r="A42" s="271"/>
      <c r="B42" s="30"/>
      <c r="C42" s="30">
        <v>1.0</v>
      </c>
      <c r="D42" s="30" t="s">
        <v>27</v>
      </c>
      <c r="E42" s="317" t="s">
        <v>305</v>
      </c>
      <c r="F42" s="306"/>
      <c r="G42" s="306"/>
      <c r="H42" s="306"/>
      <c r="I42" s="306"/>
      <c r="J42" s="44"/>
      <c r="K42" s="45"/>
      <c r="L42" s="306"/>
      <c r="M42" s="306"/>
      <c r="N42" s="306"/>
      <c r="O42" s="306"/>
      <c r="P42" s="306"/>
      <c r="Q42" s="44"/>
      <c r="R42" s="45"/>
      <c r="S42" s="306"/>
      <c r="T42" s="306"/>
      <c r="U42" s="306"/>
      <c r="V42" s="306"/>
      <c r="W42" s="306"/>
      <c r="X42" s="44"/>
      <c r="Y42" s="45"/>
      <c r="Z42" s="306"/>
      <c r="AA42" s="306"/>
      <c r="AB42" s="306"/>
      <c r="AC42" s="306"/>
      <c r="AD42" s="306"/>
      <c r="AE42" s="44"/>
      <c r="AF42" s="45"/>
      <c r="AG42" s="306"/>
      <c r="AH42" s="306"/>
      <c r="AI42" s="306"/>
      <c r="AJ42" s="46">
        <f t="shared" si="3"/>
        <v>0</v>
      </c>
      <c r="AK42" s="25">
        <f t="shared" si="19"/>
        <v>50000</v>
      </c>
      <c r="AL42" s="309">
        <f t="shared" si="20"/>
        <v>-300000</v>
      </c>
      <c r="AM42" s="25">
        <f t="shared" si="21"/>
        <v>300000</v>
      </c>
      <c r="AN42" s="310">
        <f t="shared" si="22"/>
        <v>0</v>
      </c>
      <c r="AO42" s="51"/>
      <c r="AP42" s="39"/>
      <c r="AQ42" s="110"/>
      <c r="AR42" s="311" t="s">
        <v>458</v>
      </c>
      <c r="AS42" s="311">
        <v>1.69237727E8</v>
      </c>
      <c r="AT42" s="317" t="s">
        <v>305</v>
      </c>
      <c r="AU42" s="29" t="s">
        <v>459</v>
      </c>
      <c r="AV42" s="312" t="s">
        <v>346</v>
      </c>
      <c r="AW42" s="313">
        <v>30.0</v>
      </c>
      <c r="AX42" s="311">
        <v>1.6923772E7</v>
      </c>
      <c r="AY42" s="64"/>
      <c r="AZ42" s="27" t="s">
        <v>17</v>
      </c>
      <c r="BA42" s="64"/>
      <c r="BB42" s="64"/>
      <c r="BC42" s="64"/>
      <c r="BD42" s="64"/>
    </row>
    <row r="43" ht="14.25" customHeight="1">
      <c r="A43" s="271"/>
      <c r="B43" s="30"/>
      <c r="C43" s="30">
        <v>1.0</v>
      </c>
      <c r="D43" s="30" t="s">
        <v>27</v>
      </c>
      <c r="E43" s="314" t="s">
        <v>199</v>
      </c>
      <c r="F43" s="306"/>
      <c r="G43" s="306"/>
      <c r="H43" s="306"/>
      <c r="I43" s="306"/>
      <c r="J43" s="44"/>
      <c r="K43" s="45"/>
      <c r="L43" s="306"/>
      <c r="M43" s="306"/>
      <c r="N43" s="306"/>
      <c r="O43" s="306"/>
      <c r="P43" s="306"/>
      <c r="Q43" s="44"/>
      <c r="R43" s="45"/>
      <c r="S43" s="306"/>
      <c r="T43" s="306"/>
      <c r="U43" s="306"/>
      <c r="V43" s="306"/>
      <c r="W43" s="306"/>
      <c r="X43" s="44"/>
      <c r="Y43" s="45"/>
      <c r="Z43" s="306"/>
      <c r="AA43" s="306"/>
      <c r="AB43" s="306"/>
      <c r="AC43" s="306"/>
      <c r="AD43" s="306"/>
      <c r="AE43" s="44"/>
      <c r="AF43" s="45"/>
      <c r="AG43" s="306"/>
      <c r="AH43" s="306"/>
      <c r="AI43" s="306"/>
      <c r="AJ43" s="46">
        <f t="shared" si="3"/>
        <v>0</v>
      </c>
      <c r="AK43" s="25">
        <f t="shared" si="19"/>
        <v>50000</v>
      </c>
      <c r="AL43" s="309">
        <f t="shared" si="20"/>
        <v>-300000</v>
      </c>
      <c r="AM43" s="25">
        <f t="shared" si="21"/>
        <v>300000</v>
      </c>
      <c r="AN43" s="310">
        <f t="shared" si="22"/>
        <v>0</v>
      </c>
      <c r="AO43" s="51"/>
      <c r="AP43" s="39"/>
      <c r="AQ43" s="110"/>
      <c r="AR43" s="311" t="s">
        <v>200</v>
      </c>
      <c r="AS43" s="311">
        <v>1.093486E8</v>
      </c>
      <c r="AT43" s="314" t="s">
        <v>199</v>
      </c>
      <c r="AU43" s="29" t="s">
        <v>201</v>
      </c>
      <c r="AV43" s="312" t="s">
        <v>346</v>
      </c>
      <c r="AW43" s="313">
        <v>30.0</v>
      </c>
      <c r="AX43" s="311">
        <v>1.093486E7</v>
      </c>
      <c r="AY43" s="64"/>
      <c r="AZ43" s="27" t="s">
        <v>17</v>
      </c>
      <c r="BA43" s="64"/>
      <c r="BB43" s="64"/>
      <c r="BC43" s="64"/>
      <c r="BD43" s="64"/>
    </row>
    <row r="44" ht="14.25" customHeight="1">
      <c r="A44" s="271"/>
      <c r="B44" s="30"/>
      <c r="C44" s="30">
        <v>1.0</v>
      </c>
      <c r="D44" s="30" t="s">
        <v>27</v>
      </c>
      <c r="E44" s="315" t="s">
        <v>202</v>
      </c>
      <c r="F44" s="306"/>
      <c r="G44" s="306"/>
      <c r="H44" s="306"/>
      <c r="I44" s="306"/>
      <c r="J44" s="44"/>
      <c r="K44" s="45"/>
      <c r="L44" s="306"/>
      <c r="M44" s="306"/>
      <c r="N44" s="306"/>
      <c r="O44" s="306"/>
      <c r="P44" s="306"/>
      <c r="Q44" s="44"/>
      <c r="R44" s="45"/>
      <c r="S44" s="306"/>
      <c r="T44" s="306"/>
      <c r="U44" s="306"/>
      <c r="V44" s="306"/>
      <c r="W44" s="306"/>
      <c r="X44" s="44"/>
      <c r="Y44" s="45"/>
      <c r="Z44" s="306"/>
      <c r="AA44" s="306"/>
      <c r="AB44" s="306"/>
      <c r="AC44" s="306"/>
      <c r="AD44" s="306"/>
      <c r="AE44" s="44"/>
      <c r="AF44" s="45"/>
      <c r="AG44" s="306"/>
      <c r="AH44" s="306"/>
      <c r="AI44" s="306"/>
      <c r="AJ44" s="46">
        <f t="shared" si="3"/>
        <v>0</v>
      </c>
      <c r="AK44" s="25">
        <f t="shared" si="19"/>
        <v>50000</v>
      </c>
      <c r="AL44" s="309">
        <f t="shared" si="20"/>
        <v>-300000</v>
      </c>
      <c r="AM44" s="25">
        <f t="shared" si="21"/>
        <v>300000</v>
      </c>
      <c r="AN44" s="310">
        <f t="shared" si="22"/>
        <v>0</v>
      </c>
      <c r="AO44" s="51"/>
      <c r="AP44" s="39">
        <v>40000.0</v>
      </c>
      <c r="AQ44" s="110"/>
      <c r="AR44" s="316" t="s">
        <v>203</v>
      </c>
      <c r="AS44" s="316">
        <v>2.26206787E8</v>
      </c>
      <c r="AT44" s="315" t="s">
        <v>202</v>
      </c>
      <c r="AU44" s="29" t="s">
        <v>204</v>
      </c>
      <c r="AV44" s="312" t="s">
        <v>346</v>
      </c>
      <c r="AW44" s="313">
        <v>30.0</v>
      </c>
      <c r="AX44" s="316">
        <v>2.2620678E7</v>
      </c>
      <c r="AY44" s="64"/>
      <c r="AZ44" s="29" t="s">
        <v>17</v>
      </c>
      <c r="BA44" s="64"/>
      <c r="BB44" s="64"/>
      <c r="BC44" s="64"/>
      <c r="BD44" s="64"/>
    </row>
    <row r="45" ht="14.25" customHeight="1">
      <c r="A45" s="271"/>
      <c r="B45" s="30"/>
      <c r="C45" s="30">
        <v>1.0</v>
      </c>
      <c r="D45" s="30" t="s">
        <v>27</v>
      </c>
      <c r="E45" s="315" t="s">
        <v>207</v>
      </c>
      <c r="F45" s="306"/>
      <c r="G45" s="306"/>
      <c r="H45" s="306"/>
      <c r="I45" s="306"/>
      <c r="J45" s="44"/>
      <c r="K45" s="45"/>
      <c r="L45" s="306"/>
      <c r="M45" s="306"/>
      <c r="N45" s="306"/>
      <c r="O45" s="306"/>
      <c r="P45" s="306"/>
      <c r="Q45" s="44"/>
      <c r="R45" s="45"/>
      <c r="S45" s="306"/>
      <c r="T45" s="306"/>
      <c r="U45" s="306"/>
      <c r="V45" s="306"/>
      <c r="W45" s="306"/>
      <c r="X45" s="44"/>
      <c r="Y45" s="45"/>
      <c r="Z45" s="306"/>
      <c r="AA45" s="306"/>
      <c r="AB45" s="306"/>
      <c r="AC45" s="306"/>
      <c r="AD45" s="306"/>
      <c r="AE45" s="44"/>
      <c r="AF45" s="45"/>
      <c r="AG45" s="306"/>
      <c r="AH45" s="306"/>
      <c r="AI45" s="306"/>
      <c r="AJ45" s="46">
        <f t="shared" si="3"/>
        <v>0</v>
      </c>
      <c r="AK45" s="25">
        <f t="shared" si="19"/>
        <v>50000</v>
      </c>
      <c r="AL45" s="309">
        <f t="shared" si="20"/>
        <v>-300000</v>
      </c>
      <c r="AM45" s="25">
        <f t="shared" si="21"/>
        <v>300000</v>
      </c>
      <c r="AN45" s="310">
        <f t="shared" si="22"/>
        <v>0</v>
      </c>
      <c r="AO45" s="51">
        <v>40000.0</v>
      </c>
      <c r="AP45" s="39"/>
      <c r="AQ45" s="39">
        <v>40000.0</v>
      </c>
      <c r="AR45" s="316" t="s">
        <v>64</v>
      </c>
      <c r="AS45" s="316">
        <v>1.79086492E8</v>
      </c>
      <c r="AT45" s="315" t="s">
        <v>207</v>
      </c>
      <c r="AU45" s="29" t="s">
        <v>208</v>
      </c>
      <c r="AV45" s="312" t="s">
        <v>365</v>
      </c>
      <c r="AW45" s="313" t="s">
        <v>344</v>
      </c>
      <c r="AX45" s="316">
        <v>7.77917908649E11</v>
      </c>
      <c r="AY45" s="64"/>
      <c r="AZ45" s="29" t="s">
        <v>460</v>
      </c>
      <c r="BA45" s="64"/>
      <c r="BB45" s="64"/>
      <c r="BC45" s="64"/>
      <c r="BD45" s="64"/>
    </row>
    <row r="46" ht="14.25" customHeight="1">
      <c r="A46" s="271"/>
      <c r="B46" s="30"/>
      <c r="C46" s="30">
        <v>1.0</v>
      </c>
      <c r="D46" s="30" t="s">
        <v>27</v>
      </c>
      <c r="E46" s="315" t="s">
        <v>205</v>
      </c>
      <c r="F46" s="306"/>
      <c r="G46" s="306"/>
      <c r="H46" s="306"/>
      <c r="I46" s="306"/>
      <c r="J46" s="44"/>
      <c r="K46" s="45"/>
      <c r="L46" s="306"/>
      <c r="M46" s="306"/>
      <c r="N46" s="306"/>
      <c r="O46" s="306"/>
      <c r="P46" s="306"/>
      <c r="Q46" s="44"/>
      <c r="R46" s="45"/>
      <c r="S46" s="306"/>
      <c r="T46" s="306"/>
      <c r="U46" s="306"/>
      <c r="V46" s="306"/>
      <c r="W46" s="306"/>
      <c r="X46" s="44"/>
      <c r="Y46" s="45"/>
      <c r="Z46" s="306"/>
      <c r="AA46" s="306"/>
      <c r="AB46" s="306"/>
      <c r="AC46" s="306"/>
      <c r="AD46" s="306"/>
      <c r="AE46" s="44"/>
      <c r="AF46" s="45"/>
      <c r="AG46" s="306"/>
      <c r="AH46" s="306"/>
      <c r="AI46" s="306"/>
      <c r="AJ46" s="46">
        <f t="shared" si="3"/>
        <v>0</v>
      </c>
      <c r="AK46" s="25">
        <f t="shared" si="19"/>
        <v>50000</v>
      </c>
      <c r="AL46" s="309">
        <f t="shared" si="20"/>
        <v>-300000</v>
      </c>
      <c r="AM46" s="25">
        <f t="shared" si="21"/>
        <v>300000</v>
      </c>
      <c r="AN46" s="310">
        <f t="shared" si="22"/>
        <v>0</v>
      </c>
      <c r="AO46" s="51"/>
      <c r="AP46" s="39"/>
      <c r="AQ46" s="110"/>
      <c r="AR46" s="316" t="s">
        <v>62</v>
      </c>
      <c r="AS46" s="316">
        <v>1.72546595E8</v>
      </c>
      <c r="AT46" s="315" t="s">
        <v>205</v>
      </c>
      <c r="AU46" s="29" t="s">
        <v>206</v>
      </c>
      <c r="AV46" s="312" t="s">
        <v>389</v>
      </c>
      <c r="AW46" s="313" t="s">
        <v>344</v>
      </c>
      <c r="AX46" s="316">
        <v>7.9718408E7</v>
      </c>
      <c r="AY46" s="64"/>
      <c r="AZ46" s="29" t="s">
        <v>461</v>
      </c>
      <c r="BA46" s="64"/>
      <c r="BB46" s="64"/>
      <c r="BC46" s="64"/>
      <c r="BD46" s="64"/>
    </row>
    <row r="47" ht="14.25" customHeight="1">
      <c r="A47" s="271"/>
      <c r="B47" s="30"/>
      <c r="C47" s="30">
        <v>1.0</v>
      </c>
      <c r="D47" s="30" t="s">
        <v>27</v>
      </c>
      <c r="E47" s="315" t="s">
        <v>213</v>
      </c>
      <c r="F47" s="306"/>
      <c r="G47" s="306"/>
      <c r="H47" s="306"/>
      <c r="I47" s="306"/>
      <c r="J47" s="44"/>
      <c r="K47" s="45"/>
      <c r="L47" s="306"/>
      <c r="M47" s="306"/>
      <c r="N47" s="306"/>
      <c r="O47" s="306"/>
      <c r="P47" s="306"/>
      <c r="Q47" s="44"/>
      <c r="R47" s="45"/>
      <c r="S47" s="306"/>
      <c r="T47" s="306"/>
      <c r="U47" s="306"/>
      <c r="V47" s="306"/>
      <c r="W47" s="306"/>
      <c r="X47" s="44"/>
      <c r="Y47" s="45"/>
      <c r="Z47" s="306"/>
      <c r="AA47" s="306"/>
      <c r="AB47" s="306"/>
      <c r="AC47" s="306"/>
      <c r="AD47" s="306"/>
      <c r="AE47" s="44"/>
      <c r="AF47" s="45"/>
      <c r="AG47" s="306"/>
      <c r="AH47" s="306"/>
      <c r="AI47" s="306"/>
      <c r="AJ47" s="46">
        <f t="shared" si="3"/>
        <v>0</v>
      </c>
      <c r="AK47" s="25">
        <f t="shared" si="19"/>
        <v>50000</v>
      </c>
      <c r="AL47" s="309">
        <f t="shared" si="20"/>
        <v>-300000</v>
      </c>
      <c r="AM47" s="25">
        <f t="shared" si="21"/>
        <v>300000</v>
      </c>
      <c r="AN47" s="310">
        <f t="shared" si="22"/>
        <v>0</v>
      </c>
      <c r="AO47" s="51"/>
      <c r="AP47" s="39"/>
      <c r="AQ47" s="110"/>
      <c r="AR47" s="316" t="s">
        <v>462</v>
      </c>
      <c r="AS47" s="316" t="s">
        <v>463</v>
      </c>
      <c r="AT47" s="315" t="s">
        <v>213</v>
      </c>
      <c r="AU47" s="29" t="s">
        <v>215</v>
      </c>
      <c r="AV47" s="312" t="s">
        <v>361</v>
      </c>
      <c r="AW47" s="313" t="s">
        <v>344</v>
      </c>
      <c r="AX47" s="316">
        <v>3.03921152E8</v>
      </c>
      <c r="AY47" s="64"/>
      <c r="AZ47" s="29" t="s">
        <v>214</v>
      </c>
      <c r="BA47" s="64"/>
      <c r="BB47" s="64"/>
      <c r="BC47" s="64"/>
      <c r="BD47" s="64"/>
    </row>
    <row r="48" ht="14.25" customHeight="1">
      <c r="A48" s="291"/>
      <c r="B48" s="30"/>
      <c r="C48" s="30">
        <v>1.0</v>
      </c>
      <c r="D48" s="30" t="s">
        <v>27</v>
      </c>
      <c r="E48" s="317" t="s">
        <v>307</v>
      </c>
      <c r="F48" s="306"/>
      <c r="G48" s="306"/>
      <c r="H48" s="306"/>
      <c r="I48" s="306"/>
      <c r="J48" s="44"/>
      <c r="K48" s="45"/>
      <c r="L48" s="306"/>
      <c r="M48" s="306"/>
      <c r="N48" s="306"/>
      <c r="O48" s="306"/>
      <c r="P48" s="306"/>
      <c r="Q48" s="44"/>
      <c r="R48" s="45"/>
      <c r="S48" s="306"/>
      <c r="T48" s="306"/>
      <c r="U48" s="306"/>
      <c r="V48" s="306"/>
      <c r="W48" s="306"/>
      <c r="X48" s="44"/>
      <c r="Y48" s="45"/>
      <c r="Z48" s="306"/>
      <c r="AA48" s="306"/>
      <c r="AB48" s="306"/>
      <c r="AC48" s="306"/>
      <c r="AD48" s="306"/>
      <c r="AE48" s="44"/>
      <c r="AF48" s="45"/>
      <c r="AG48" s="306"/>
      <c r="AH48" s="306"/>
      <c r="AI48" s="306"/>
      <c r="AJ48" s="46">
        <f t="shared" si="3"/>
        <v>0</v>
      </c>
      <c r="AK48" s="25">
        <f t="shared" si="19"/>
        <v>50000</v>
      </c>
      <c r="AL48" s="309">
        <f t="shared" si="20"/>
        <v>-300000</v>
      </c>
      <c r="AM48" s="25">
        <f t="shared" si="21"/>
        <v>300000</v>
      </c>
      <c r="AN48" s="310">
        <f t="shared" si="22"/>
        <v>0</v>
      </c>
      <c r="AO48" s="51"/>
      <c r="AP48" s="39"/>
      <c r="AQ48" s="110"/>
      <c r="AR48" s="311" t="s">
        <v>464</v>
      </c>
      <c r="AS48" s="311">
        <v>1.37747383E8</v>
      </c>
      <c r="AT48" s="317" t="s">
        <v>307</v>
      </c>
      <c r="AU48" s="29" t="s">
        <v>465</v>
      </c>
      <c r="AV48" s="312" t="s">
        <v>346</v>
      </c>
      <c r="AW48" s="313">
        <v>30.0</v>
      </c>
      <c r="AX48" s="311">
        <v>1.3774738E7</v>
      </c>
      <c r="AY48" s="64"/>
      <c r="AZ48" s="27" t="s">
        <v>17</v>
      </c>
      <c r="BA48" s="64"/>
      <c r="BB48" s="64"/>
      <c r="BC48" s="64"/>
      <c r="BD48" s="64"/>
    </row>
    <row r="49" ht="14.25" customHeight="1">
      <c r="A49" s="291"/>
      <c r="B49" s="30"/>
      <c r="C49" s="30">
        <v>1.0</v>
      </c>
      <c r="D49" s="30" t="s">
        <v>27</v>
      </c>
      <c r="E49" s="314" t="s">
        <v>216</v>
      </c>
      <c r="F49" s="306"/>
      <c r="G49" s="306"/>
      <c r="H49" s="306"/>
      <c r="I49" s="306"/>
      <c r="J49" s="44"/>
      <c r="K49" s="45"/>
      <c r="L49" s="306"/>
      <c r="M49" s="306"/>
      <c r="N49" s="306"/>
      <c r="O49" s="306"/>
      <c r="P49" s="306"/>
      <c r="Q49" s="44"/>
      <c r="R49" s="45"/>
      <c r="S49" s="306"/>
      <c r="T49" s="306"/>
      <c r="U49" s="306"/>
      <c r="V49" s="306"/>
      <c r="W49" s="306"/>
      <c r="X49" s="44"/>
      <c r="Y49" s="45"/>
      <c r="Z49" s="306"/>
      <c r="AA49" s="306"/>
      <c r="AB49" s="306"/>
      <c r="AC49" s="306"/>
      <c r="AD49" s="306"/>
      <c r="AE49" s="44"/>
      <c r="AF49" s="45"/>
      <c r="AG49" s="306"/>
      <c r="AH49" s="306"/>
      <c r="AI49" s="306"/>
      <c r="AJ49" s="46">
        <f t="shared" si="3"/>
        <v>0</v>
      </c>
      <c r="AK49" s="25">
        <f t="shared" si="19"/>
        <v>50000</v>
      </c>
      <c r="AL49" s="309">
        <f t="shared" si="20"/>
        <v>-300000</v>
      </c>
      <c r="AM49" s="25">
        <f t="shared" si="21"/>
        <v>300000</v>
      </c>
      <c r="AN49" s="310">
        <f t="shared" si="22"/>
        <v>0</v>
      </c>
      <c r="AO49" s="51"/>
      <c r="AP49" s="39"/>
      <c r="AQ49" s="110"/>
      <c r="AR49" s="311" t="s">
        <v>217</v>
      </c>
      <c r="AS49" s="311">
        <v>8.6058499E7</v>
      </c>
      <c r="AT49" s="314" t="s">
        <v>216</v>
      </c>
      <c r="AU49" s="29" t="s">
        <v>218</v>
      </c>
      <c r="AV49" s="312" t="s">
        <v>346</v>
      </c>
      <c r="AW49" s="313">
        <v>30.0</v>
      </c>
      <c r="AX49" s="311">
        <v>8605849.0</v>
      </c>
      <c r="AY49" s="64"/>
      <c r="AZ49" s="27" t="s">
        <v>17</v>
      </c>
      <c r="BA49" s="64"/>
      <c r="BB49" s="64"/>
      <c r="BC49" s="64"/>
      <c r="BD49" s="64"/>
    </row>
    <row r="50" ht="14.25" customHeight="1">
      <c r="A50" s="291"/>
      <c r="B50" s="30"/>
      <c r="C50" s="30">
        <v>1.0</v>
      </c>
      <c r="D50" s="30" t="s">
        <v>27</v>
      </c>
      <c r="E50" s="315" t="s">
        <v>219</v>
      </c>
      <c r="F50" s="306"/>
      <c r="G50" s="306"/>
      <c r="H50" s="306"/>
      <c r="I50" s="306"/>
      <c r="J50" s="44"/>
      <c r="K50" s="45"/>
      <c r="L50" s="306"/>
      <c r="M50" s="306"/>
      <c r="N50" s="306"/>
      <c r="O50" s="306"/>
      <c r="P50" s="306"/>
      <c r="Q50" s="44"/>
      <c r="R50" s="45"/>
      <c r="S50" s="306"/>
      <c r="T50" s="306"/>
      <c r="U50" s="306"/>
      <c r="V50" s="306"/>
      <c r="W50" s="306"/>
      <c r="X50" s="44"/>
      <c r="Y50" s="45"/>
      <c r="Z50" s="306"/>
      <c r="AA50" s="306"/>
      <c r="AB50" s="306"/>
      <c r="AC50" s="306"/>
      <c r="AD50" s="306"/>
      <c r="AE50" s="44"/>
      <c r="AF50" s="45"/>
      <c r="AG50" s="306"/>
      <c r="AH50" s="306"/>
      <c r="AI50" s="306"/>
      <c r="AJ50" s="46">
        <f t="shared" si="3"/>
        <v>0</v>
      </c>
      <c r="AK50" s="25">
        <f t="shared" si="19"/>
        <v>50000</v>
      </c>
      <c r="AL50" s="309">
        <f t="shared" si="20"/>
        <v>-300000</v>
      </c>
      <c r="AM50" s="25">
        <f t="shared" si="21"/>
        <v>300000</v>
      </c>
      <c r="AN50" s="310">
        <f t="shared" si="22"/>
        <v>0</v>
      </c>
      <c r="AO50" s="51"/>
      <c r="AP50" s="39"/>
      <c r="AQ50" s="110"/>
      <c r="AR50" s="316" t="s">
        <v>72</v>
      </c>
      <c r="AS50" s="316" t="s">
        <v>466</v>
      </c>
      <c r="AT50" s="315" t="s">
        <v>219</v>
      </c>
      <c r="AU50" s="29" t="s">
        <v>220</v>
      </c>
      <c r="AV50" s="312" t="s">
        <v>346</v>
      </c>
      <c r="AW50" s="313">
        <v>30.0</v>
      </c>
      <c r="AX50" s="316">
        <v>8536281.0</v>
      </c>
      <c r="AY50" s="64"/>
      <c r="AZ50" s="29" t="s">
        <v>17</v>
      </c>
      <c r="BA50" s="64"/>
      <c r="BB50" s="64"/>
      <c r="BC50" s="64"/>
      <c r="BD50" s="64"/>
    </row>
    <row r="51" ht="14.25" customHeight="1">
      <c r="A51" s="291"/>
      <c r="B51" s="30"/>
      <c r="C51" s="30">
        <v>1.0</v>
      </c>
      <c r="D51" s="30" t="s">
        <v>27</v>
      </c>
      <c r="E51" s="315" t="s">
        <v>221</v>
      </c>
      <c r="F51" s="306"/>
      <c r="G51" s="306"/>
      <c r="H51" s="306"/>
      <c r="I51" s="306"/>
      <c r="J51" s="44"/>
      <c r="K51" s="45"/>
      <c r="L51" s="306"/>
      <c r="M51" s="306"/>
      <c r="N51" s="306"/>
      <c r="O51" s="306"/>
      <c r="P51" s="306"/>
      <c r="Q51" s="44"/>
      <c r="R51" s="45"/>
      <c r="S51" s="306"/>
      <c r="T51" s="306"/>
      <c r="U51" s="306"/>
      <c r="V51" s="306"/>
      <c r="W51" s="306"/>
      <c r="X51" s="44"/>
      <c r="Y51" s="45"/>
      <c r="Z51" s="306"/>
      <c r="AA51" s="306"/>
      <c r="AB51" s="306"/>
      <c r="AC51" s="306"/>
      <c r="AD51" s="306"/>
      <c r="AE51" s="44"/>
      <c r="AF51" s="45"/>
      <c r="AG51" s="306"/>
      <c r="AH51" s="306"/>
      <c r="AI51" s="306"/>
      <c r="AJ51" s="46">
        <f t="shared" si="3"/>
        <v>0</v>
      </c>
      <c r="AK51" s="25">
        <f t="shared" si="19"/>
        <v>50000</v>
      </c>
      <c r="AL51" s="309">
        <f t="shared" si="20"/>
        <v>-300000</v>
      </c>
      <c r="AM51" s="25">
        <f t="shared" si="21"/>
        <v>300000</v>
      </c>
      <c r="AN51" s="310">
        <f t="shared" si="22"/>
        <v>0</v>
      </c>
      <c r="AO51" s="51"/>
      <c r="AP51" s="39"/>
      <c r="AQ51" s="110"/>
      <c r="AR51" s="316" t="s">
        <v>222</v>
      </c>
      <c r="AS51" s="316">
        <v>1.22534316E8</v>
      </c>
      <c r="AT51" s="315" t="s">
        <v>221</v>
      </c>
      <c r="AU51" s="29" t="s">
        <v>223</v>
      </c>
      <c r="AV51" s="312" t="s">
        <v>346</v>
      </c>
      <c r="AW51" s="313">
        <v>30.0</v>
      </c>
      <c r="AX51" s="316">
        <v>1.2253431E7</v>
      </c>
      <c r="AY51" s="64"/>
      <c r="AZ51" s="29" t="s">
        <v>17</v>
      </c>
      <c r="BA51" s="64"/>
      <c r="BB51" s="64"/>
      <c r="BC51" s="64"/>
      <c r="BD51" s="64"/>
    </row>
    <row r="52" ht="14.25" customHeight="1">
      <c r="A52" s="291"/>
      <c r="B52" s="30"/>
      <c r="C52" s="30">
        <v>1.0</v>
      </c>
      <c r="D52" s="30" t="s">
        <v>27</v>
      </c>
      <c r="E52" s="315" t="s">
        <v>224</v>
      </c>
      <c r="F52" s="306"/>
      <c r="G52" s="306"/>
      <c r="H52" s="306"/>
      <c r="I52" s="306"/>
      <c r="J52" s="44"/>
      <c r="K52" s="45"/>
      <c r="L52" s="306"/>
      <c r="M52" s="306"/>
      <c r="N52" s="306"/>
      <c r="O52" s="306"/>
      <c r="P52" s="306"/>
      <c r="Q52" s="44"/>
      <c r="R52" s="45"/>
      <c r="S52" s="306"/>
      <c r="T52" s="306"/>
      <c r="U52" s="306"/>
      <c r="V52" s="306"/>
      <c r="W52" s="306"/>
      <c r="X52" s="44"/>
      <c r="Y52" s="45"/>
      <c r="Z52" s="306"/>
      <c r="AA52" s="306"/>
      <c r="AB52" s="306"/>
      <c r="AC52" s="306"/>
      <c r="AD52" s="306"/>
      <c r="AE52" s="44"/>
      <c r="AF52" s="45"/>
      <c r="AG52" s="306"/>
      <c r="AH52" s="306"/>
      <c r="AI52" s="306"/>
      <c r="AJ52" s="46">
        <f t="shared" si="3"/>
        <v>0</v>
      </c>
      <c r="AK52" s="25">
        <f t="shared" si="19"/>
        <v>50000</v>
      </c>
      <c r="AL52" s="309">
        <f t="shared" si="20"/>
        <v>-300000</v>
      </c>
      <c r="AM52" s="25">
        <f t="shared" si="21"/>
        <v>300000</v>
      </c>
      <c r="AN52" s="310">
        <f t="shared" si="22"/>
        <v>0</v>
      </c>
      <c r="AO52" s="51">
        <v>40000.0</v>
      </c>
      <c r="AP52" s="39"/>
      <c r="AQ52" s="110"/>
      <c r="AR52" s="311" t="s">
        <v>225</v>
      </c>
      <c r="AS52" s="311">
        <v>1.27038864E8</v>
      </c>
      <c r="AT52" s="315" t="s">
        <v>224</v>
      </c>
      <c r="AU52" s="29" t="s">
        <v>226</v>
      </c>
      <c r="AV52" s="312" t="s">
        <v>346</v>
      </c>
      <c r="AW52" s="313">
        <v>30.0</v>
      </c>
      <c r="AX52" s="311">
        <v>1.2703886E7</v>
      </c>
      <c r="AY52" s="64"/>
      <c r="AZ52" s="27" t="s">
        <v>17</v>
      </c>
      <c r="BA52" s="64"/>
      <c r="BB52" s="64"/>
      <c r="BC52" s="64"/>
      <c r="BD52" s="64"/>
    </row>
    <row r="53" ht="14.25" customHeight="1">
      <c r="A53" s="291"/>
      <c r="B53" s="30"/>
      <c r="C53" s="30">
        <v>1.0</v>
      </c>
      <c r="D53" s="30" t="s">
        <v>27</v>
      </c>
      <c r="E53" s="317" t="s">
        <v>467</v>
      </c>
      <c r="F53" s="306"/>
      <c r="G53" s="306"/>
      <c r="H53" s="306"/>
      <c r="I53" s="306"/>
      <c r="J53" s="44"/>
      <c r="K53" s="45"/>
      <c r="L53" s="306"/>
      <c r="M53" s="306"/>
      <c r="N53" s="306"/>
      <c r="O53" s="306"/>
      <c r="P53" s="306"/>
      <c r="Q53" s="44"/>
      <c r="R53" s="45"/>
      <c r="S53" s="306"/>
      <c r="T53" s="306"/>
      <c r="U53" s="306"/>
      <c r="V53" s="306"/>
      <c r="W53" s="306"/>
      <c r="X53" s="44"/>
      <c r="Y53" s="45"/>
      <c r="Z53" s="306"/>
      <c r="AA53" s="306"/>
      <c r="AB53" s="306"/>
      <c r="AC53" s="306"/>
      <c r="AD53" s="306"/>
      <c r="AE53" s="44"/>
      <c r="AF53" s="45"/>
      <c r="AG53" s="306"/>
      <c r="AH53" s="306"/>
      <c r="AI53" s="306"/>
      <c r="AJ53" s="46">
        <f t="shared" si="3"/>
        <v>0</v>
      </c>
      <c r="AK53" s="25"/>
      <c r="AL53" s="309"/>
      <c r="AM53" s="25"/>
      <c r="AN53" s="310"/>
      <c r="AO53" s="51"/>
      <c r="AP53" s="39"/>
      <c r="AQ53" s="110"/>
      <c r="AR53" s="316" t="s">
        <v>468</v>
      </c>
      <c r="AS53" s="316">
        <v>1.36814001E8</v>
      </c>
      <c r="AT53" s="339" t="s">
        <v>467</v>
      </c>
      <c r="AU53" s="29" t="s">
        <v>469</v>
      </c>
      <c r="AV53" s="312" t="s">
        <v>346</v>
      </c>
      <c r="AW53" s="313">
        <v>30.0</v>
      </c>
      <c r="AX53" s="316">
        <v>1.36814E7</v>
      </c>
      <c r="AY53" s="64"/>
      <c r="AZ53" s="27" t="s">
        <v>17</v>
      </c>
      <c r="BA53" s="64"/>
      <c r="BB53" s="64"/>
      <c r="BC53" s="64"/>
      <c r="BD53" s="64"/>
    </row>
    <row r="54" ht="14.25" customHeight="1">
      <c r="A54" s="291"/>
      <c r="B54" s="30"/>
      <c r="C54" s="30">
        <v>1.0</v>
      </c>
      <c r="D54" s="30" t="s">
        <v>27</v>
      </c>
      <c r="E54" s="315" t="s">
        <v>227</v>
      </c>
      <c r="F54" s="306"/>
      <c r="G54" s="306"/>
      <c r="H54" s="306"/>
      <c r="I54" s="306"/>
      <c r="J54" s="44"/>
      <c r="K54" s="45"/>
      <c r="L54" s="306"/>
      <c r="M54" s="306"/>
      <c r="N54" s="306"/>
      <c r="O54" s="306"/>
      <c r="P54" s="306"/>
      <c r="Q54" s="44"/>
      <c r="R54" s="45"/>
      <c r="S54" s="306"/>
      <c r="T54" s="306"/>
      <c r="U54" s="306"/>
      <c r="V54" s="306"/>
      <c r="W54" s="306"/>
      <c r="X54" s="44"/>
      <c r="Y54" s="45"/>
      <c r="Z54" s="306"/>
      <c r="AA54" s="306"/>
      <c r="AB54" s="306"/>
      <c r="AC54" s="306"/>
      <c r="AD54" s="306"/>
      <c r="AE54" s="44"/>
      <c r="AF54" s="45"/>
      <c r="AG54" s="306"/>
      <c r="AH54" s="306"/>
      <c r="AI54" s="306"/>
      <c r="AJ54" s="46">
        <f t="shared" si="3"/>
        <v>0</v>
      </c>
      <c r="AK54" s="25">
        <f t="shared" ref="AK54:AK77" si="23">IF(D54="CATEGORIA", "DEPENDE", IF(D54="SP", 60000,IF(D54="PR", 60000, IF(D54="M10", 65000, IF(D54="M1", 50000, IF(D54="M2", 40000, IF(D54="AYUDANTE", 30000, IF(D54="EDIT", "EDITABLE", "editable"))))))))</f>
        <v>50000</v>
      </c>
      <c r="AL54" s="309">
        <f t="shared" ref="AL54:AL58" si="24">MULTIPLY(AK54, SUM(I54:M54, P54:T54, W54:AA54)) - IF(AM54="SIN ANTICIPO", 0, AM54)</f>
        <v>-300000</v>
      </c>
      <c r="AM54" s="25">
        <f t="shared" ref="AM54:AM77" si="25">IF(D54="CATEGORIA", "DEPENDE", IF(D54="SP", 300000,IF(D54="PR", "SIN ANTICIPO", IF(D54="M10", 500000, IF(D54="M1", 300000, IF(D54="M2", 300000, IF(D54="AYUDANTE", 250000, IF(D54="EDIT", "EDITABLE", "editable"))))))))</f>
        <v>300000</v>
      </c>
      <c r="AN54" s="310">
        <f t="shared" ref="AN54:AN67" si="26">AJ54*AK54</f>
        <v>0</v>
      </c>
      <c r="AO54" s="51"/>
      <c r="AP54" s="39"/>
      <c r="AQ54" s="110"/>
      <c r="AR54" s="316" t="s">
        <v>69</v>
      </c>
      <c r="AS54" s="316">
        <v>1.78988697E8</v>
      </c>
      <c r="AT54" s="315" t="s">
        <v>227</v>
      </c>
      <c r="AU54" s="29" t="s">
        <v>228</v>
      </c>
      <c r="AV54" s="312" t="s">
        <v>346</v>
      </c>
      <c r="AW54" s="313">
        <v>30.0</v>
      </c>
      <c r="AX54" s="316">
        <v>1.7898869E7</v>
      </c>
      <c r="AY54" s="64"/>
      <c r="AZ54" s="29" t="s">
        <v>17</v>
      </c>
      <c r="BA54" s="64"/>
      <c r="BB54" s="64"/>
      <c r="BC54" s="64"/>
      <c r="BD54" s="64"/>
    </row>
    <row r="55" ht="14.25" customHeight="1">
      <c r="A55" s="291"/>
      <c r="B55" s="30"/>
      <c r="C55" s="30">
        <v>1.0</v>
      </c>
      <c r="D55" s="30" t="s">
        <v>27</v>
      </c>
      <c r="E55" s="317" t="s">
        <v>308</v>
      </c>
      <c r="F55" s="306"/>
      <c r="G55" s="306"/>
      <c r="H55" s="306"/>
      <c r="I55" s="306"/>
      <c r="J55" s="44"/>
      <c r="K55" s="45"/>
      <c r="L55" s="306"/>
      <c r="M55" s="306"/>
      <c r="N55" s="306"/>
      <c r="O55" s="306"/>
      <c r="P55" s="306"/>
      <c r="Q55" s="44"/>
      <c r="R55" s="45"/>
      <c r="S55" s="306"/>
      <c r="T55" s="306"/>
      <c r="U55" s="306"/>
      <c r="V55" s="306"/>
      <c r="W55" s="306"/>
      <c r="X55" s="44"/>
      <c r="Y55" s="45"/>
      <c r="Z55" s="306"/>
      <c r="AA55" s="306"/>
      <c r="AB55" s="306"/>
      <c r="AC55" s="306"/>
      <c r="AD55" s="306"/>
      <c r="AE55" s="44"/>
      <c r="AF55" s="45"/>
      <c r="AG55" s="306"/>
      <c r="AH55" s="306"/>
      <c r="AI55" s="306"/>
      <c r="AJ55" s="46">
        <f t="shared" si="3"/>
        <v>0</v>
      </c>
      <c r="AK55" s="25">
        <f t="shared" si="23"/>
        <v>50000</v>
      </c>
      <c r="AL55" s="309">
        <f t="shared" si="24"/>
        <v>-300000</v>
      </c>
      <c r="AM55" s="25">
        <f t="shared" si="25"/>
        <v>300000</v>
      </c>
      <c r="AN55" s="310">
        <f t="shared" si="26"/>
        <v>0</v>
      </c>
      <c r="AO55" s="51"/>
      <c r="AP55" s="39"/>
      <c r="AQ55" s="110"/>
      <c r="AR55" s="311" t="s">
        <v>470</v>
      </c>
      <c r="AS55" s="311" t="s">
        <v>471</v>
      </c>
      <c r="AT55" s="317" t="s">
        <v>308</v>
      </c>
      <c r="AU55" s="29" t="s">
        <v>472</v>
      </c>
      <c r="AV55" s="312" t="s">
        <v>346</v>
      </c>
      <c r="AW55" s="313">
        <v>30.0</v>
      </c>
      <c r="AX55" s="311">
        <v>1.2812151E7</v>
      </c>
      <c r="AY55" s="64"/>
      <c r="AZ55" s="27" t="s">
        <v>17</v>
      </c>
      <c r="BA55" s="64"/>
      <c r="BB55" s="64"/>
      <c r="BC55" s="64"/>
      <c r="BD55" s="64"/>
    </row>
    <row r="56" ht="14.25" customHeight="1">
      <c r="A56" s="291"/>
      <c r="B56" s="30"/>
      <c r="C56" s="30">
        <v>1.0</v>
      </c>
      <c r="D56" s="30" t="s">
        <v>27</v>
      </c>
      <c r="E56" s="314" t="s">
        <v>232</v>
      </c>
      <c r="F56" s="306"/>
      <c r="G56" s="306"/>
      <c r="H56" s="306"/>
      <c r="I56" s="306"/>
      <c r="J56" s="44"/>
      <c r="K56" s="45"/>
      <c r="L56" s="306"/>
      <c r="M56" s="306"/>
      <c r="N56" s="306"/>
      <c r="O56" s="306"/>
      <c r="P56" s="306"/>
      <c r="Q56" s="44"/>
      <c r="R56" s="45"/>
      <c r="S56" s="306"/>
      <c r="T56" s="306"/>
      <c r="U56" s="306"/>
      <c r="V56" s="306"/>
      <c r="W56" s="306"/>
      <c r="X56" s="44"/>
      <c r="Y56" s="45"/>
      <c r="Z56" s="306"/>
      <c r="AA56" s="306"/>
      <c r="AB56" s="306"/>
      <c r="AC56" s="306"/>
      <c r="AD56" s="306"/>
      <c r="AE56" s="44"/>
      <c r="AF56" s="45"/>
      <c r="AG56" s="306"/>
      <c r="AH56" s="306"/>
      <c r="AI56" s="306"/>
      <c r="AJ56" s="46">
        <f t="shared" si="3"/>
        <v>0</v>
      </c>
      <c r="AK56" s="25">
        <f t="shared" si="23"/>
        <v>50000</v>
      </c>
      <c r="AL56" s="309">
        <f t="shared" si="24"/>
        <v>-300000</v>
      </c>
      <c r="AM56" s="25">
        <f t="shared" si="25"/>
        <v>300000</v>
      </c>
      <c r="AN56" s="310">
        <f t="shared" si="26"/>
        <v>0</v>
      </c>
      <c r="AO56" s="51"/>
      <c r="AP56" s="39"/>
      <c r="AQ56" s="110"/>
      <c r="AR56" s="311" t="s">
        <v>233</v>
      </c>
      <c r="AS56" s="311">
        <v>1.55852941E8</v>
      </c>
      <c r="AT56" s="314" t="s">
        <v>232</v>
      </c>
      <c r="AU56" s="29" t="s">
        <v>234</v>
      </c>
      <c r="AV56" s="312" t="s">
        <v>346</v>
      </c>
      <c r="AW56" s="313">
        <v>30.0</v>
      </c>
      <c r="AX56" s="311">
        <v>1.5585294E7</v>
      </c>
      <c r="AY56" s="64"/>
      <c r="AZ56" s="27" t="s">
        <v>17</v>
      </c>
      <c r="BA56" s="64"/>
      <c r="BB56" s="64"/>
      <c r="BC56" s="64"/>
      <c r="BD56" s="64"/>
    </row>
    <row r="57" ht="14.25" customHeight="1">
      <c r="A57" s="291"/>
      <c r="B57" s="30"/>
      <c r="C57" s="30">
        <v>1.0</v>
      </c>
      <c r="D57" s="30" t="s">
        <v>92</v>
      </c>
      <c r="E57" s="315" t="s">
        <v>239</v>
      </c>
      <c r="F57" s="306"/>
      <c r="G57" s="306"/>
      <c r="H57" s="306"/>
      <c r="I57" s="306"/>
      <c r="J57" s="44"/>
      <c r="K57" s="45"/>
      <c r="L57" s="306"/>
      <c r="M57" s="306"/>
      <c r="N57" s="306"/>
      <c r="O57" s="306"/>
      <c r="P57" s="306"/>
      <c r="Q57" s="44"/>
      <c r="R57" s="45"/>
      <c r="S57" s="306"/>
      <c r="T57" s="306"/>
      <c r="U57" s="306"/>
      <c r="V57" s="306"/>
      <c r="W57" s="306"/>
      <c r="X57" s="44"/>
      <c r="Y57" s="45"/>
      <c r="Z57" s="306"/>
      <c r="AA57" s="306"/>
      <c r="AB57" s="306"/>
      <c r="AC57" s="306"/>
      <c r="AD57" s="306"/>
      <c r="AE57" s="44"/>
      <c r="AF57" s="45"/>
      <c r="AG57" s="306"/>
      <c r="AH57" s="306"/>
      <c r="AI57" s="306"/>
      <c r="AJ57" s="46">
        <f t="shared" si="3"/>
        <v>0</v>
      </c>
      <c r="AK57" s="25">
        <f t="shared" si="23"/>
        <v>30000</v>
      </c>
      <c r="AL57" s="309">
        <f t="shared" si="24"/>
        <v>-250000</v>
      </c>
      <c r="AM57" s="25">
        <f t="shared" si="25"/>
        <v>250000</v>
      </c>
      <c r="AN57" s="310">
        <f t="shared" si="26"/>
        <v>0</v>
      </c>
      <c r="AO57" s="51"/>
      <c r="AP57" s="39"/>
      <c r="AQ57" s="110"/>
      <c r="AR57" s="316" t="s">
        <v>74</v>
      </c>
      <c r="AS57" s="316">
        <v>1.77786527E8</v>
      </c>
      <c r="AT57" s="315" t="s">
        <v>239</v>
      </c>
      <c r="AU57" s="29" t="s">
        <v>240</v>
      </c>
      <c r="AV57" s="312" t="s">
        <v>346</v>
      </c>
      <c r="AW57" s="313">
        <v>30.0</v>
      </c>
      <c r="AX57" s="316">
        <v>1.7778652E7</v>
      </c>
      <c r="AY57" s="64"/>
      <c r="AZ57" s="29" t="s">
        <v>17</v>
      </c>
      <c r="BA57" s="64"/>
      <c r="BB57" s="64"/>
      <c r="BC57" s="64"/>
      <c r="BD57" s="64"/>
    </row>
    <row r="58" ht="14.25" customHeight="1">
      <c r="A58" s="291"/>
      <c r="B58" s="30"/>
      <c r="C58" s="30">
        <v>1.0</v>
      </c>
      <c r="D58" s="30" t="s">
        <v>27</v>
      </c>
      <c r="E58" s="315" t="s">
        <v>241</v>
      </c>
      <c r="F58" s="306"/>
      <c r="G58" s="306"/>
      <c r="H58" s="306"/>
      <c r="I58" s="306"/>
      <c r="J58" s="44"/>
      <c r="K58" s="45"/>
      <c r="L58" s="306"/>
      <c r="M58" s="306"/>
      <c r="N58" s="306"/>
      <c r="O58" s="306"/>
      <c r="P58" s="306"/>
      <c r="Q58" s="44"/>
      <c r="R58" s="45"/>
      <c r="S58" s="306"/>
      <c r="T58" s="306"/>
      <c r="U58" s="306"/>
      <c r="V58" s="306"/>
      <c r="W58" s="306"/>
      <c r="X58" s="44"/>
      <c r="Y58" s="45"/>
      <c r="Z58" s="306"/>
      <c r="AA58" s="306"/>
      <c r="AB58" s="306"/>
      <c r="AC58" s="306"/>
      <c r="AD58" s="306"/>
      <c r="AE58" s="44"/>
      <c r="AF58" s="45"/>
      <c r="AG58" s="306"/>
      <c r="AH58" s="306"/>
      <c r="AI58" s="306"/>
      <c r="AJ58" s="46">
        <f t="shared" si="3"/>
        <v>0</v>
      </c>
      <c r="AK58" s="25">
        <f t="shared" si="23"/>
        <v>50000</v>
      </c>
      <c r="AL58" s="309">
        <f t="shared" si="24"/>
        <v>-300000</v>
      </c>
      <c r="AM58" s="25">
        <f t="shared" si="25"/>
        <v>300000</v>
      </c>
      <c r="AN58" s="310">
        <f t="shared" si="26"/>
        <v>0</v>
      </c>
      <c r="AO58" s="51">
        <v>40000.0</v>
      </c>
      <c r="AP58" s="39"/>
      <c r="AQ58" s="39">
        <v>40000.0</v>
      </c>
      <c r="AR58" s="311" t="s">
        <v>77</v>
      </c>
      <c r="AS58" s="311" t="s">
        <v>473</v>
      </c>
      <c r="AT58" s="315" t="s">
        <v>241</v>
      </c>
      <c r="AU58" s="29" t="s">
        <v>242</v>
      </c>
      <c r="AV58" s="312" t="s">
        <v>346</v>
      </c>
      <c r="AW58" s="313">
        <v>30.0</v>
      </c>
      <c r="AX58" s="311">
        <v>1.1585836E7</v>
      </c>
      <c r="AY58" s="64"/>
      <c r="AZ58" s="27" t="s">
        <v>17</v>
      </c>
      <c r="BA58" s="64"/>
      <c r="BB58" s="64"/>
      <c r="BC58" s="64"/>
      <c r="BD58" s="64"/>
    </row>
    <row r="59" ht="14.25" customHeight="1">
      <c r="A59" s="291"/>
      <c r="B59" s="30"/>
      <c r="C59" s="30">
        <v>1.0</v>
      </c>
      <c r="D59" s="30" t="s">
        <v>27</v>
      </c>
      <c r="E59" s="317" t="s">
        <v>313</v>
      </c>
      <c r="F59" s="306"/>
      <c r="G59" s="306"/>
      <c r="H59" s="306"/>
      <c r="I59" s="306"/>
      <c r="J59" s="44"/>
      <c r="K59" s="45"/>
      <c r="L59" s="306"/>
      <c r="M59" s="306"/>
      <c r="N59" s="306"/>
      <c r="O59" s="306"/>
      <c r="P59" s="306"/>
      <c r="Q59" s="44"/>
      <c r="R59" s="45"/>
      <c r="S59" s="306"/>
      <c r="T59" s="306"/>
      <c r="U59" s="306"/>
      <c r="V59" s="306"/>
      <c r="W59" s="306"/>
      <c r="X59" s="44"/>
      <c r="Y59" s="45"/>
      <c r="Z59" s="306"/>
      <c r="AA59" s="306"/>
      <c r="AB59" s="306"/>
      <c r="AC59" s="306"/>
      <c r="AD59" s="306"/>
      <c r="AE59" s="44"/>
      <c r="AF59" s="45"/>
      <c r="AG59" s="306"/>
      <c r="AH59" s="306"/>
      <c r="AI59" s="306"/>
      <c r="AJ59" s="46">
        <f t="shared" si="3"/>
        <v>0</v>
      </c>
      <c r="AK59" s="25">
        <f t="shared" si="23"/>
        <v>50000</v>
      </c>
      <c r="AL59" s="309"/>
      <c r="AM59" s="25">
        <f t="shared" si="25"/>
        <v>300000</v>
      </c>
      <c r="AN59" s="310">
        <f t="shared" si="26"/>
        <v>0</v>
      </c>
      <c r="AO59" s="51"/>
      <c r="AP59" s="39"/>
      <c r="AQ59" s="110"/>
      <c r="AR59" s="311" t="s">
        <v>474</v>
      </c>
      <c r="AS59" s="311">
        <v>1.24760879E8</v>
      </c>
      <c r="AT59" s="317" t="s">
        <v>313</v>
      </c>
      <c r="AU59" s="29" t="s">
        <v>475</v>
      </c>
      <c r="AV59" s="312" t="s">
        <v>346</v>
      </c>
      <c r="AW59" s="313">
        <v>30.0</v>
      </c>
      <c r="AX59" s="311">
        <v>1.2476087E7</v>
      </c>
      <c r="AY59" s="64"/>
      <c r="AZ59" s="27" t="s">
        <v>17</v>
      </c>
      <c r="BA59" s="64"/>
      <c r="BB59" s="64"/>
      <c r="BC59" s="64"/>
      <c r="BD59" s="64"/>
    </row>
    <row r="60" ht="14.25" customHeight="1">
      <c r="A60" s="291"/>
      <c r="B60" s="30"/>
      <c r="C60" s="30">
        <v>1.0</v>
      </c>
      <c r="D60" s="30" t="s">
        <v>27</v>
      </c>
      <c r="E60" s="317" t="s">
        <v>311</v>
      </c>
      <c r="F60" s="306"/>
      <c r="G60" s="306"/>
      <c r="H60" s="306"/>
      <c r="I60" s="306"/>
      <c r="J60" s="44"/>
      <c r="K60" s="45"/>
      <c r="L60" s="306"/>
      <c r="M60" s="306"/>
      <c r="N60" s="306"/>
      <c r="O60" s="306"/>
      <c r="P60" s="306"/>
      <c r="Q60" s="44"/>
      <c r="R60" s="45"/>
      <c r="S60" s="306"/>
      <c r="T60" s="306"/>
      <c r="U60" s="306"/>
      <c r="V60" s="306"/>
      <c r="W60" s="306"/>
      <c r="X60" s="44"/>
      <c r="Y60" s="45"/>
      <c r="Z60" s="306"/>
      <c r="AA60" s="306"/>
      <c r="AB60" s="306"/>
      <c r="AC60" s="306"/>
      <c r="AD60" s="306"/>
      <c r="AE60" s="44"/>
      <c r="AF60" s="45"/>
      <c r="AG60" s="306"/>
      <c r="AH60" s="306"/>
      <c r="AI60" s="306"/>
      <c r="AJ60" s="46">
        <f t="shared" si="3"/>
        <v>0</v>
      </c>
      <c r="AK60" s="25">
        <f t="shared" si="23"/>
        <v>50000</v>
      </c>
      <c r="AL60" s="309"/>
      <c r="AM60" s="25">
        <f t="shared" si="25"/>
        <v>300000</v>
      </c>
      <c r="AN60" s="310">
        <f t="shared" si="26"/>
        <v>0</v>
      </c>
      <c r="AO60" s="51"/>
      <c r="AP60" s="39"/>
      <c r="AQ60" s="110"/>
      <c r="AR60" s="311" t="s">
        <v>481</v>
      </c>
      <c r="AS60" s="311">
        <v>1.72438261E8</v>
      </c>
      <c r="AT60" s="317" t="s">
        <v>311</v>
      </c>
      <c r="AU60" s="29" t="s">
        <v>482</v>
      </c>
      <c r="AV60" s="312" t="s">
        <v>346</v>
      </c>
      <c r="AW60" s="313">
        <v>30.0</v>
      </c>
      <c r="AX60" s="311">
        <v>1.7243826E7</v>
      </c>
      <c r="AY60" s="64"/>
      <c r="AZ60" s="27" t="s">
        <v>17</v>
      </c>
      <c r="BA60" s="64"/>
      <c r="BB60" s="64"/>
      <c r="BC60" s="64"/>
      <c r="BD60" s="64"/>
    </row>
    <row r="61" ht="14.25" customHeight="1">
      <c r="A61" s="291"/>
      <c r="B61" s="30"/>
      <c r="C61" s="30">
        <v>1.0</v>
      </c>
      <c r="D61" s="30" t="s">
        <v>27</v>
      </c>
      <c r="E61" s="333" t="s">
        <v>251</v>
      </c>
      <c r="F61" s="306"/>
      <c r="G61" s="306"/>
      <c r="H61" s="306"/>
      <c r="I61" s="306"/>
      <c r="J61" s="44"/>
      <c r="K61" s="45"/>
      <c r="L61" s="306"/>
      <c r="M61" s="306"/>
      <c r="N61" s="306"/>
      <c r="O61" s="306"/>
      <c r="P61" s="306"/>
      <c r="Q61" s="44"/>
      <c r="R61" s="45"/>
      <c r="S61" s="306"/>
      <c r="T61" s="306"/>
      <c r="U61" s="306"/>
      <c r="V61" s="306"/>
      <c r="W61" s="306"/>
      <c r="X61" s="44"/>
      <c r="Y61" s="45"/>
      <c r="Z61" s="306"/>
      <c r="AA61" s="306"/>
      <c r="AB61" s="306"/>
      <c r="AC61" s="306"/>
      <c r="AD61" s="306"/>
      <c r="AE61" s="44"/>
      <c r="AF61" s="45"/>
      <c r="AG61" s="306"/>
      <c r="AH61" s="306"/>
      <c r="AI61" s="306"/>
      <c r="AJ61" s="46">
        <f t="shared" si="3"/>
        <v>0</v>
      </c>
      <c r="AK61" s="25">
        <f t="shared" si="23"/>
        <v>50000</v>
      </c>
      <c r="AL61" s="309">
        <f t="shared" ref="AL61:AL77" si="27">MULTIPLY(AK61, SUM(I61:M61, P61:T61, W61:AA61)) - IF(AM61="SIN ANTICIPO", 0, AM61)</f>
        <v>-300000</v>
      </c>
      <c r="AM61" s="25">
        <f t="shared" si="25"/>
        <v>300000</v>
      </c>
      <c r="AN61" s="310">
        <f t="shared" si="26"/>
        <v>0</v>
      </c>
      <c r="AO61" s="51"/>
      <c r="AP61" s="39"/>
      <c r="AQ61" s="110"/>
      <c r="AR61" s="316" t="s">
        <v>81</v>
      </c>
      <c r="AS61" s="316">
        <v>2.13681745E8</v>
      </c>
      <c r="AT61" s="333" t="s">
        <v>251</v>
      </c>
      <c r="AU61" s="29" t="s">
        <v>252</v>
      </c>
      <c r="AV61" s="312" t="s">
        <v>346</v>
      </c>
      <c r="AW61" s="313">
        <v>30.0</v>
      </c>
      <c r="AX61" s="316">
        <v>2.1368174E7</v>
      </c>
      <c r="AY61" s="340"/>
      <c r="AZ61" s="29" t="s">
        <v>17</v>
      </c>
      <c r="BA61" s="340"/>
      <c r="BB61" s="340"/>
      <c r="BC61" s="340"/>
      <c r="BD61" s="340"/>
    </row>
    <row r="62" ht="14.25" customHeight="1">
      <c r="A62" s="291"/>
      <c r="B62" s="30"/>
      <c r="C62" s="30">
        <v>1.0</v>
      </c>
      <c r="D62" s="30" t="s">
        <v>27</v>
      </c>
      <c r="E62" s="314" t="s">
        <v>253</v>
      </c>
      <c r="F62" s="306"/>
      <c r="G62" s="306"/>
      <c r="H62" s="306"/>
      <c r="I62" s="306"/>
      <c r="J62" s="44"/>
      <c r="K62" s="45"/>
      <c r="L62" s="306"/>
      <c r="M62" s="306"/>
      <c r="N62" s="306"/>
      <c r="O62" s="306"/>
      <c r="P62" s="306"/>
      <c r="Q62" s="44"/>
      <c r="R62" s="45"/>
      <c r="S62" s="306"/>
      <c r="T62" s="306"/>
      <c r="U62" s="306"/>
      <c r="V62" s="306"/>
      <c r="W62" s="306"/>
      <c r="X62" s="44"/>
      <c r="Y62" s="45"/>
      <c r="Z62" s="306"/>
      <c r="AA62" s="306"/>
      <c r="AB62" s="306"/>
      <c r="AC62" s="306"/>
      <c r="AD62" s="306"/>
      <c r="AE62" s="44"/>
      <c r="AF62" s="45"/>
      <c r="AG62" s="306"/>
      <c r="AH62" s="306"/>
      <c r="AI62" s="306"/>
      <c r="AJ62" s="46">
        <f t="shared" si="3"/>
        <v>0</v>
      </c>
      <c r="AK62" s="25">
        <f t="shared" si="23"/>
        <v>50000</v>
      </c>
      <c r="AL62" s="309">
        <f t="shared" si="27"/>
        <v>-300000</v>
      </c>
      <c r="AM62" s="25">
        <f t="shared" si="25"/>
        <v>300000</v>
      </c>
      <c r="AN62" s="310">
        <f t="shared" si="26"/>
        <v>0</v>
      </c>
      <c r="AO62" s="51"/>
      <c r="AP62" s="39"/>
      <c r="AQ62" s="110"/>
      <c r="AR62" s="311" t="s">
        <v>254</v>
      </c>
      <c r="AS62" s="311">
        <v>1.83354523E8</v>
      </c>
      <c r="AT62" s="314" t="s">
        <v>253</v>
      </c>
      <c r="AU62" s="207" t="s">
        <v>255</v>
      </c>
      <c r="AV62" s="312" t="s">
        <v>346</v>
      </c>
      <c r="AW62" s="313">
        <v>30.0</v>
      </c>
      <c r="AX62" s="311">
        <v>1.8335452E7</v>
      </c>
      <c r="AY62" s="340"/>
      <c r="AZ62" s="27" t="s">
        <v>17</v>
      </c>
      <c r="BA62" s="340"/>
      <c r="BB62" s="340"/>
      <c r="BC62" s="340"/>
      <c r="BD62" s="340"/>
    </row>
    <row r="63" ht="14.25" customHeight="1">
      <c r="A63" s="291"/>
      <c r="B63" s="30"/>
      <c r="C63" s="30">
        <v>1.0</v>
      </c>
      <c r="D63" s="30" t="s">
        <v>27</v>
      </c>
      <c r="E63" s="317" t="s">
        <v>309</v>
      </c>
      <c r="F63" s="306"/>
      <c r="G63" s="306"/>
      <c r="H63" s="306"/>
      <c r="I63" s="306"/>
      <c r="J63" s="44"/>
      <c r="K63" s="45"/>
      <c r="L63" s="306"/>
      <c r="M63" s="306"/>
      <c r="N63" s="306"/>
      <c r="O63" s="306"/>
      <c r="P63" s="306"/>
      <c r="Q63" s="44"/>
      <c r="R63" s="45"/>
      <c r="S63" s="306"/>
      <c r="T63" s="306"/>
      <c r="U63" s="306"/>
      <c r="V63" s="306"/>
      <c r="W63" s="306"/>
      <c r="X63" s="44"/>
      <c r="Y63" s="45"/>
      <c r="Z63" s="306"/>
      <c r="AA63" s="306"/>
      <c r="AB63" s="306"/>
      <c r="AC63" s="306"/>
      <c r="AD63" s="306"/>
      <c r="AE63" s="44"/>
      <c r="AF63" s="45"/>
      <c r="AG63" s="306"/>
      <c r="AH63" s="306"/>
      <c r="AI63" s="306"/>
      <c r="AJ63" s="46">
        <f t="shared" si="3"/>
        <v>0</v>
      </c>
      <c r="AK63" s="25">
        <f t="shared" si="23"/>
        <v>50000</v>
      </c>
      <c r="AL63" s="309">
        <f t="shared" si="27"/>
        <v>-300000</v>
      </c>
      <c r="AM63" s="25">
        <f t="shared" si="25"/>
        <v>300000</v>
      </c>
      <c r="AN63" s="310">
        <f t="shared" si="26"/>
        <v>0</v>
      </c>
      <c r="AO63" s="51"/>
      <c r="AP63" s="39"/>
      <c r="AQ63" s="110"/>
      <c r="AR63" s="311" t="s">
        <v>483</v>
      </c>
      <c r="AS63" s="311">
        <v>1.16087863E8</v>
      </c>
      <c r="AT63" s="317" t="s">
        <v>309</v>
      </c>
      <c r="AU63" s="29" t="s">
        <v>484</v>
      </c>
      <c r="AV63" s="312" t="s">
        <v>346</v>
      </c>
      <c r="AW63" s="313">
        <v>30.0</v>
      </c>
      <c r="AX63" s="311">
        <v>1.1608786E7</v>
      </c>
      <c r="AY63" s="340"/>
      <c r="AZ63" s="27" t="s">
        <v>17</v>
      </c>
      <c r="BA63" s="340"/>
      <c r="BB63" s="340"/>
      <c r="BC63" s="340"/>
      <c r="BD63" s="340"/>
    </row>
    <row r="64" ht="14.25" customHeight="1">
      <c r="A64" s="291"/>
      <c r="B64" s="30"/>
      <c r="C64" s="30">
        <v>1.0</v>
      </c>
      <c r="D64" s="30" t="s">
        <v>21</v>
      </c>
      <c r="E64" s="314" t="s">
        <v>256</v>
      </c>
      <c r="F64" s="306">
        <v>1.0</v>
      </c>
      <c r="G64" s="306">
        <v>1.0</v>
      </c>
      <c r="H64" s="45" t="s">
        <v>23</v>
      </c>
      <c r="I64" s="306">
        <v>1.0</v>
      </c>
      <c r="J64" s="44"/>
      <c r="K64" s="45"/>
      <c r="L64" s="45" t="s">
        <v>23</v>
      </c>
      <c r="M64" s="332" t="s">
        <v>682</v>
      </c>
      <c r="N64" s="168"/>
      <c r="O64" s="168"/>
      <c r="P64" s="168"/>
      <c r="Q64" s="168"/>
      <c r="R64" s="168"/>
      <c r="S64" s="168"/>
      <c r="T64" s="168"/>
      <c r="U64" s="168"/>
      <c r="V64" s="168"/>
      <c r="W64" s="168"/>
      <c r="X64" s="168"/>
      <c r="Y64" s="168"/>
      <c r="Z64" s="168"/>
      <c r="AA64" s="168"/>
      <c r="AB64" s="168"/>
      <c r="AC64" s="168"/>
      <c r="AD64" s="168"/>
      <c r="AE64" s="168"/>
      <c r="AF64" s="168"/>
      <c r="AG64" s="168"/>
      <c r="AH64" s="168"/>
      <c r="AI64" s="73"/>
      <c r="AJ64" s="46">
        <f t="shared" si="3"/>
        <v>3</v>
      </c>
      <c r="AK64" s="25">
        <f t="shared" si="23"/>
        <v>60000</v>
      </c>
      <c r="AL64" s="309">
        <f t="shared" si="27"/>
        <v>-240000</v>
      </c>
      <c r="AM64" s="25">
        <f t="shared" si="25"/>
        <v>300000</v>
      </c>
      <c r="AN64" s="310">
        <f t="shared" si="26"/>
        <v>180000</v>
      </c>
      <c r="AO64" s="51"/>
      <c r="AP64" s="39"/>
      <c r="AQ64" s="110"/>
      <c r="AR64" s="311" t="s">
        <v>485</v>
      </c>
      <c r="AS64" s="311">
        <v>1.62779443E8</v>
      </c>
      <c r="AT64" s="314" t="s">
        <v>256</v>
      </c>
      <c r="AU64" s="207" t="s">
        <v>257</v>
      </c>
      <c r="AV64" s="312" t="s">
        <v>346</v>
      </c>
      <c r="AW64" s="313">
        <v>30.0</v>
      </c>
      <c r="AX64" s="311">
        <v>1.6277944E7</v>
      </c>
      <c r="AY64" s="340"/>
      <c r="AZ64" s="27" t="s">
        <v>17</v>
      </c>
      <c r="BA64" s="340"/>
      <c r="BB64" s="340"/>
      <c r="BC64" s="340"/>
      <c r="BD64" s="340"/>
    </row>
    <row r="65" ht="14.25" customHeight="1">
      <c r="A65" s="291"/>
      <c r="B65" s="30"/>
      <c r="C65" s="30">
        <v>1.0</v>
      </c>
      <c r="D65" s="30" t="s">
        <v>27</v>
      </c>
      <c r="E65" s="315" t="s">
        <v>258</v>
      </c>
      <c r="F65" s="306"/>
      <c r="G65" s="306"/>
      <c r="H65" s="306"/>
      <c r="I65" s="306"/>
      <c r="J65" s="44"/>
      <c r="K65" s="45"/>
      <c r="L65" s="306"/>
      <c r="M65" s="306"/>
      <c r="N65" s="306"/>
      <c r="O65" s="306"/>
      <c r="P65" s="306"/>
      <c r="Q65" s="44"/>
      <c r="R65" s="45"/>
      <c r="S65" s="306"/>
      <c r="T65" s="306"/>
      <c r="U65" s="306"/>
      <c r="V65" s="306"/>
      <c r="W65" s="306"/>
      <c r="X65" s="44"/>
      <c r="Y65" s="45"/>
      <c r="Z65" s="306"/>
      <c r="AA65" s="306"/>
      <c r="AB65" s="306"/>
      <c r="AC65" s="306"/>
      <c r="AD65" s="306"/>
      <c r="AE65" s="44"/>
      <c r="AF65" s="45"/>
      <c r="AG65" s="306"/>
      <c r="AH65" s="306"/>
      <c r="AI65" s="306"/>
      <c r="AJ65" s="46">
        <f t="shared" si="3"/>
        <v>0</v>
      </c>
      <c r="AK65" s="25">
        <f t="shared" si="23"/>
        <v>50000</v>
      </c>
      <c r="AL65" s="309">
        <f t="shared" si="27"/>
        <v>-300000</v>
      </c>
      <c r="AM65" s="25">
        <f t="shared" si="25"/>
        <v>300000</v>
      </c>
      <c r="AN65" s="310">
        <f t="shared" si="26"/>
        <v>0</v>
      </c>
      <c r="AO65" s="51">
        <v>40000.0</v>
      </c>
      <c r="AP65" s="39">
        <v>40000.0</v>
      </c>
      <c r="AQ65" s="110"/>
      <c r="AR65" s="311" t="s">
        <v>83</v>
      </c>
      <c r="AS65" s="311">
        <v>1.95833656E8</v>
      </c>
      <c r="AT65" s="315" t="s">
        <v>258</v>
      </c>
      <c r="AU65" s="207" t="s">
        <v>259</v>
      </c>
      <c r="AV65" s="312" t="s">
        <v>346</v>
      </c>
      <c r="AW65" s="313">
        <v>30.0</v>
      </c>
      <c r="AX65" s="311">
        <v>1.9583365E7</v>
      </c>
      <c r="AY65" s="64"/>
      <c r="AZ65" s="27" t="s">
        <v>17</v>
      </c>
      <c r="BA65" s="64"/>
      <c r="BB65" s="64"/>
      <c r="BC65" s="64"/>
      <c r="BD65" s="64"/>
    </row>
    <row r="66" ht="14.25" customHeight="1">
      <c r="A66" s="291"/>
      <c r="B66" s="30"/>
      <c r="C66" s="30">
        <v>1.0</v>
      </c>
      <c r="D66" s="30" t="s">
        <v>27</v>
      </c>
      <c r="E66" s="315" t="s">
        <v>260</v>
      </c>
      <c r="F66" s="306"/>
      <c r="G66" s="306"/>
      <c r="H66" s="306"/>
      <c r="I66" s="306"/>
      <c r="J66" s="44"/>
      <c r="K66" s="45"/>
      <c r="L66" s="306"/>
      <c r="M66" s="306"/>
      <c r="N66" s="306"/>
      <c r="O66" s="306"/>
      <c r="P66" s="306"/>
      <c r="Q66" s="44"/>
      <c r="R66" s="45"/>
      <c r="S66" s="306"/>
      <c r="T66" s="306"/>
      <c r="U66" s="306"/>
      <c r="V66" s="306"/>
      <c r="W66" s="306"/>
      <c r="X66" s="44"/>
      <c r="Y66" s="45"/>
      <c r="Z66" s="306"/>
      <c r="AA66" s="306"/>
      <c r="AB66" s="306"/>
      <c r="AC66" s="306"/>
      <c r="AD66" s="306"/>
      <c r="AE66" s="44"/>
      <c r="AF66" s="45"/>
      <c r="AG66" s="306"/>
      <c r="AH66" s="306"/>
      <c r="AI66" s="306"/>
      <c r="AJ66" s="46">
        <f t="shared" si="3"/>
        <v>0</v>
      </c>
      <c r="AK66" s="25">
        <f t="shared" si="23"/>
        <v>50000</v>
      </c>
      <c r="AL66" s="309">
        <f t="shared" si="27"/>
        <v>-300000</v>
      </c>
      <c r="AM66" s="25">
        <f t="shared" si="25"/>
        <v>300000</v>
      </c>
      <c r="AN66" s="310">
        <f t="shared" si="26"/>
        <v>0</v>
      </c>
      <c r="AO66" s="51">
        <v>40000.0</v>
      </c>
      <c r="AP66" s="39"/>
      <c r="AQ66" s="110">
        <v>40000.0</v>
      </c>
      <c r="AR66" s="311" t="s">
        <v>261</v>
      </c>
      <c r="AS66" s="311">
        <v>1.40933503E8</v>
      </c>
      <c r="AT66" s="315" t="s">
        <v>260</v>
      </c>
      <c r="AU66" s="207" t="s">
        <v>262</v>
      </c>
      <c r="AV66" s="312" t="s">
        <v>346</v>
      </c>
      <c r="AW66" s="313">
        <v>30.0</v>
      </c>
      <c r="AX66" s="311">
        <v>1.409335E7</v>
      </c>
      <c r="AY66" s="340"/>
      <c r="AZ66" s="27" t="s">
        <v>17</v>
      </c>
      <c r="BA66" s="340"/>
      <c r="BB66" s="340"/>
      <c r="BC66" s="340"/>
      <c r="BD66" s="340"/>
    </row>
    <row r="67" ht="14.25" customHeight="1">
      <c r="A67" s="291"/>
      <c r="B67" s="30"/>
      <c r="C67" s="30">
        <v>1.0</v>
      </c>
      <c r="D67" s="30" t="s">
        <v>27</v>
      </c>
      <c r="E67" s="315" t="s">
        <v>263</v>
      </c>
      <c r="F67" s="306"/>
      <c r="G67" s="306"/>
      <c r="H67" s="306"/>
      <c r="I67" s="306"/>
      <c r="J67" s="44"/>
      <c r="K67" s="45"/>
      <c r="L67" s="306"/>
      <c r="M67" s="306"/>
      <c r="N67" s="306"/>
      <c r="O67" s="306"/>
      <c r="P67" s="306"/>
      <c r="Q67" s="44"/>
      <c r="R67" s="45"/>
      <c r="S67" s="306"/>
      <c r="T67" s="306"/>
      <c r="U67" s="306"/>
      <c r="V67" s="306"/>
      <c r="W67" s="306"/>
      <c r="X67" s="44"/>
      <c r="Y67" s="45"/>
      <c r="Z67" s="306"/>
      <c r="AA67" s="306"/>
      <c r="AB67" s="306"/>
      <c r="AC67" s="306"/>
      <c r="AD67" s="306"/>
      <c r="AE67" s="44"/>
      <c r="AF67" s="45"/>
      <c r="AG67" s="306"/>
      <c r="AH67" s="306"/>
      <c r="AI67" s="306"/>
      <c r="AJ67" s="46">
        <f t="shared" si="3"/>
        <v>0</v>
      </c>
      <c r="AK67" s="25">
        <f t="shared" si="23"/>
        <v>50000</v>
      </c>
      <c r="AL67" s="309">
        <f t="shared" si="27"/>
        <v>-300000</v>
      </c>
      <c r="AM67" s="25">
        <f t="shared" si="25"/>
        <v>300000</v>
      </c>
      <c r="AN67" s="310">
        <f t="shared" si="26"/>
        <v>0</v>
      </c>
      <c r="AO67" s="51">
        <v>40000.0</v>
      </c>
      <c r="AP67" s="51"/>
      <c r="AQ67" s="110"/>
      <c r="AR67" s="316" t="s">
        <v>87</v>
      </c>
      <c r="AS67" s="316">
        <v>1.15659634E8</v>
      </c>
      <c r="AT67" s="315" t="s">
        <v>263</v>
      </c>
      <c r="AU67" s="207" t="s">
        <v>264</v>
      </c>
      <c r="AV67" s="312" t="s">
        <v>346</v>
      </c>
      <c r="AW67" s="313">
        <v>30.0</v>
      </c>
      <c r="AX67" s="316">
        <v>1.1565963E7</v>
      </c>
      <c r="AY67" s="64"/>
      <c r="AZ67" s="29" t="s">
        <v>17</v>
      </c>
      <c r="BA67" s="64"/>
      <c r="BB67" s="64"/>
      <c r="BC67" s="64"/>
      <c r="BD67" s="64"/>
    </row>
    <row r="68" ht="14.25" customHeight="1">
      <c r="A68" s="291"/>
      <c r="B68" s="30"/>
      <c r="C68" s="30">
        <v>1.0</v>
      </c>
      <c r="D68" s="30" t="s">
        <v>27</v>
      </c>
      <c r="E68" s="317" t="s">
        <v>486</v>
      </c>
      <c r="F68" s="306"/>
      <c r="G68" s="306"/>
      <c r="H68" s="306"/>
      <c r="I68" s="306"/>
      <c r="J68" s="44"/>
      <c r="K68" s="45"/>
      <c r="L68" s="306"/>
      <c r="M68" s="306"/>
      <c r="N68" s="306"/>
      <c r="O68" s="306"/>
      <c r="P68" s="306"/>
      <c r="Q68" s="44"/>
      <c r="R68" s="45"/>
      <c r="S68" s="306"/>
      <c r="T68" s="306"/>
      <c r="U68" s="306"/>
      <c r="V68" s="306"/>
      <c r="W68" s="306"/>
      <c r="X68" s="44"/>
      <c r="Y68" s="45"/>
      <c r="Z68" s="306"/>
      <c r="AA68" s="306"/>
      <c r="AB68" s="306"/>
      <c r="AC68" s="306"/>
      <c r="AD68" s="306"/>
      <c r="AE68" s="44"/>
      <c r="AF68" s="45"/>
      <c r="AG68" s="306"/>
      <c r="AH68" s="306"/>
      <c r="AI68" s="306"/>
      <c r="AJ68" s="46">
        <f t="shared" si="3"/>
        <v>0</v>
      </c>
      <c r="AK68" s="25">
        <f t="shared" si="23"/>
        <v>50000</v>
      </c>
      <c r="AL68" s="309">
        <f t="shared" si="27"/>
        <v>-300000</v>
      </c>
      <c r="AM68" s="25">
        <f t="shared" si="25"/>
        <v>300000</v>
      </c>
      <c r="AN68" s="310"/>
      <c r="AO68" s="51"/>
      <c r="AP68" s="110"/>
      <c r="AQ68" s="110"/>
      <c r="AR68" s="311" t="s">
        <v>487</v>
      </c>
      <c r="AS68" s="311">
        <v>1.01765881E8</v>
      </c>
      <c r="AT68" s="317" t="s">
        <v>486</v>
      </c>
      <c r="AU68" s="29" t="s">
        <v>488</v>
      </c>
      <c r="AV68" s="312" t="s">
        <v>346</v>
      </c>
      <c r="AW68" s="313">
        <v>30.0</v>
      </c>
      <c r="AX68" s="311">
        <v>1.0176588E7</v>
      </c>
      <c r="AY68" s="64"/>
      <c r="AZ68" s="27" t="s">
        <v>17</v>
      </c>
      <c r="BA68" s="64"/>
      <c r="BB68" s="64"/>
      <c r="BC68" s="64"/>
      <c r="BD68" s="64"/>
    </row>
    <row r="69" ht="14.25" customHeight="1">
      <c r="A69" s="291"/>
      <c r="B69" s="30"/>
      <c r="C69" s="30">
        <v>1.0</v>
      </c>
      <c r="D69" s="30" t="s">
        <v>27</v>
      </c>
      <c r="E69" s="317" t="s">
        <v>489</v>
      </c>
      <c r="F69" s="306"/>
      <c r="G69" s="306"/>
      <c r="H69" s="306"/>
      <c r="I69" s="306"/>
      <c r="J69" s="44"/>
      <c r="K69" s="45"/>
      <c r="L69" s="306"/>
      <c r="M69" s="306"/>
      <c r="N69" s="306"/>
      <c r="O69" s="306"/>
      <c r="P69" s="306"/>
      <c r="Q69" s="44"/>
      <c r="R69" s="45"/>
      <c r="S69" s="306"/>
      <c r="T69" s="306"/>
      <c r="U69" s="306"/>
      <c r="V69" s="306"/>
      <c r="W69" s="306"/>
      <c r="X69" s="44"/>
      <c r="Y69" s="45"/>
      <c r="Z69" s="306"/>
      <c r="AA69" s="306"/>
      <c r="AB69" s="306"/>
      <c r="AC69" s="306"/>
      <c r="AD69" s="306"/>
      <c r="AE69" s="44"/>
      <c r="AF69" s="45"/>
      <c r="AG69" s="306"/>
      <c r="AH69" s="306"/>
      <c r="AI69" s="306"/>
      <c r="AJ69" s="46">
        <f t="shared" si="3"/>
        <v>0</v>
      </c>
      <c r="AK69" s="25">
        <f t="shared" si="23"/>
        <v>50000</v>
      </c>
      <c r="AL69" s="309">
        <f t="shared" si="27"/>
        <v>-300000</v>
      </c>
      <c r="AM69" s="25">
        <f t="shared" si="25"/>
        <v>300000</v>
      </c>
      <c r="AN69" s="310"/>
      <c r="AO69" s="51"/>
      <c r="AP69" s="39"/>
      <c r="AQ69" s="110"/>
      <c r="AR69" s="316" t="s">
        <v>490</v>
      </c>
      <c r="AS69" s="316">
        <v>1.03191092E8</v>
      </c>
      <c r="AT69" s="316" t="s">
        <v>489</v>
      </c>
      <c r="AU69" s="29" t="s">
        <v>491</v>
      </c>
      <c r="AV69" s="312" t="s">
        <v>346</v>
      </c>
      <c r="AW69" s="313">
        <v>30.0</v>
      </c>
      <c r="AX69" s="316">
        <v>1.0319109E7</v>
      </c>
      <c r="AY69" s="64"/>
      <c r="AZ69" s="29" t="s">
        <v>17</v>
      </c>
      <c r="BA69" s="64"/>
      <c r="BB69" s="64"/>
      <c r="BC69" s="64"/>
      <c r="BD69" s="64"/>
    </row>
    <row r="70" ht="14.25" customHeight="1">
      <c r="A70" s="291"/>
      <c r="B70" s="30"/>
      <c r="C70" s="30">
        <v>1.0</v>
      </c>
      <c r="D70" s="30" t="s">
        <v>27</v>
      </c>
      <c r="E70" s="314" t="s">
        <v>265</v>
      </c>
      <c r="F70" s="306"/>
      <c r="G70" s="306"/>
      <c r="H70" s="306"/>
      <c r="I70" s="306"/>
      <c r="J70" s="44"/>
      <c r="K70" s="45"/>
      <c r="L70" s="306"/>
      <c r="M70" s="306"/>
      <c r="N70" s="306"/>
      <c r="O70" s="306"/>
      <c r="P70" s="306"/>
      <c r="Q70" s="44"/>
      <c r="R70" s="45"/>
      <c r="S70" s="306"/>
      <c r="T70" s="306"/>
      <c r="U70" s="306"/>
      <c r="V70" s="306"/>
      <c r="W70" s="306"/>
      <c r="X70" s="44"/>
      <c r="Y70" s="45"/>
      <c r="Z70" s="306"/>
      <c r="AA70" s="306"/>
      <c r="AB70" s="306"/>
      <c r="AC70" s="306"/>
      <c r="AD70" s="306"/>
      <c r="AE70" s="44"/>
      <c r="AF70" s="45"/>
      <c r="AG70" s="306"/>
      <c r="AH70" s="306"/>
      <c r="AI70" s="306"/>
      <c r="AJ70" s="46">
        <f t="shared" si="3"/>
        <v>0</v>
      </c>
      <c r="AK70" s="25">
        <f t="shared" si="23"/>
        <v>50000</v>
      </c>
      <c r="AL70" s="309">
        <f t="shared" si="27"/>
        <v>-300000</v>
      </c>
      <c r="AM70" s="25">
        <f t="shared" si="25"/>
        <v>300000</v>
      </c>
      <c r="AN70" s="310">
        <f t="shared" ref="AN70:AN77" si="28">AJ70*AK70</f>
        <v>0</v>
      </c>
      <c r="AO70" s="51"/>
      <c r="AP70" s="39"/>
      <c r="AQ70" s="110"/>
      <c r="AR70" s="311" t="s">
        <v>266</v>
      </c>
      <c r="AS70" s="311">
        <v>1.85461785E8</v>
      </c>
      <c r="AT70" s="314" t="s">
        <v>265</v>
      </c>
      <c r="AU70" s="207" t="s">
        <v>267</v>
      </c>
      <c r="AV70" s="312" t="s">
        <v>346</v>
      </c>
      <c r="AW70" s="313">
        <v>30.0</v>
      </c>
      <c r="AX70" s="311">
        <v>1.8546178E7</v>
      </c>
      <c r="AY70" s="64"/>
      <c r="AZ70" s="27" t="s">
        <v>17</v>
      </c>
      <c r="BA70" s="64"/>
      <c r="BB70" s="64"/>
      <c r="BC70" s="64"/>
      <c r="BD70" s="64"/>
    </row>
    <row r="71" ht="14.25" customHeight="1">
      <c r="A71" s="291"/>
      <c r="B71" s="30"/>
      <c r="C71" s="30">
        <v>1.0</v>
      </c>
      <c r="D71" s="30" t="s">
        <v>27</v>
      </c>
      <c r="E71" s="315" t="s">
        <v>272</v>
      </c>
      <c r="F71" s="306"/>
      <c r="G71" s="306"/>
      <c r="H71" s="306"/>
      <c r="I71" s="306"/>
      <c r="J71" s="44"/>
      <c r="K71" s="45"/>
      <c r="L71" s="306"/>
      <c r="M71" s="306"/>
      <c r="N71" s="306"/>
      <c r="O71" s="306"/>
      <c r="P71" s="306"/>
      <c r="Q71" s="44"/>
      <c r="R71" s="45"/>
      <c r="S71" s="306"/>
      <c r="T71" s="306"/>
      <c r="U71" s="306"/>
      <c r="V71" s="306"/>
      <c r="W71" s="306"/>
      <c r="X71" s="44"/>
      <c r="Y71" s="45"/>
      <c r="Z71" s="306"/>
      <c r="AA71" s="306"/>
      <c r="AB71" s="306"/>
      <c r="AC71" s="306"/>
      <c r="AD71" s="306"/>
      <c r="AE71" s="44"/>
      <c r="AF71" s="45"/>
      <c r="AG71" s="306"/>
      <c r="AH71" s="306"/>
      <c r="AI71" s="306"/>
      <c r="AJ71" s="46">
        <f t="shared" si="3"/>
        <v>0</v>
      </c>
      <c r="AK71" s="25">
        <f t="shared" si="23"/>
        <v>50000</v>
      </c>
      <c r="AL71" s="309">
        <f t="shared" si="27"/>
        <v>-300000</v>
      </c>
      <c r="AM71" s="25">
        <f t="shared" si="25"/>
        <v>300000</v>
      </c>
      <c r="AN71" s="310">
        <f t="shared" si="28"/>
        <v>0</v>
      </c>
      <c r="AO71" s="51">
        <v>40000.0</v>
      </c>
      <c r="AP71" s="39"/>
      <c r="AQ71" s="39">
        <v>40000.0</v>
      </c>
      <c r="AR71" s="311" t="s">
        <v>273</v>
      </c>
      <c r="AS71" s="311">
        <v>1.77397245E8</v>
      </c>
      <c r="AT71" s="315" t="s">
        <v>272</v>
      </c>
      <c r="AU71" s="29" t="s">
        <v>274</v>
      </c>
      <c r="AV71" s="312" t="s">
        <v>346</v>
      </c>
      <c r="AW71" s="313">
        <v>30.0</v>
      </c>
      <c r="AX71" s="311">
        <v>1.7739724E7</v>
      </c>
      <c r="AY71" s="64"/>
      <c r="AZ71" s="27" t="s">
        <v>17</v>
      </c>
      <c r="BA71" s="64"/>
      <c r="BB71" s="64"/>
      <c r="BC71" s="64"/>
      <c r="BD71" s="64"/>
    </row>
    <row r="72" ht="14.25" customHeight="1">
      <c r="A72" s="291"/>
      <c r="B72" s="30"/>
      <c r="C72" s="30">
        <v>1.0</v>
      </c>
      <c r="D72" s="30" t="s">
        <v>27</v>
      </c>
      <c r="E72" s="333" t="s">
        <v>276</v>
      </c>
      <c r="F72" s="306"/>
      <c r="G72" s="306"/>
      <c r="H72" s="306"/>
      <c r="I72" s="306"/>
      <c r="J72" s="44"/>
      <c r="K72" s="45"/>
      <c r="L72" s="306"/>
      <c r="M72" s="306"/>
      <c r="N72" s="306"/>
      <c r="O72" s="306"/>
      <c r="P72" s="306"/>
      <c r="Q72" s="44"/>
      <c r="R72" s="45"/>
      <c r="S72" s="306"/>
      <c r="T72" s="306"/>
      <c r="U72" s="306"/>
      <c r="V72" s="306"/>
      <c r="W72" s="306"/>
      <c r="X72" s="44"/>
      <c r="Y72" s="45"/>
      <c r="Z72" s="306"/>
      <c r="AA72" s="306"/>
      <c r="AB72" s="306"/>
      <c r="AC72" s="306"/>
      <c r="AD72" s="306"/>
      <c r="AE72" s="44"/>
      <c r="AF72" s="45"/>
      <c r="AG72" s="306"/>
      <c r="AH72" s="306"/>
      <c r="AI72" s="306"/>
      <c r="AJ72" s="46">
        <f t="shared" si="3"/>
        <v>0</v>
      </c>
      <c r="AK72" s="25">
        <f t="shared" si="23"/>
        <v>50000</v>
      </c>
      <c r="AL72" s="309">
        <f t="shared" si="27"/>
        <v>-300000</v>
      </c>
      <c r="AM72" s="25">
        <f t="shared" si="25"/>
        <v>300000</v>
      </c>
      <c r="AN72" s="310">
        <f t="shared" si="28"/>
        <v>0</v>
      </c>
      <c r="AO72" s="51"/>
      <c r="AP72" s="39"/>
      <c r="AQ72" s="110"/>
      <c r="AR72" s="316" t="s">
        <v>277</v>
      </c>
      <c r="AS72" s="316">
        <v>1.3841994E8</v>
      </c>
      <c r="AT72" s="333" t="s">
        <v>276</v>
      </c>
      <c r="AU72" s="29" t="s">
        <v>278</v>
      </c>
      <c r="AV72" s="312" t="s">
        <v>346</v>
      </c>
      <c r="AW72" s="313">
        <v>30.0</v>
      </c>
      <c r="AX72" s="316">
        <v>1.3841994E7</v>
      </c>
      <c r="AY72" s="340"/>
      <c r="AZ72" s="29" t="s">
        <v>17</v>
      </c>
      <c r="BA72" s="340"/>
      <c r="BB72" s="340"/>
      <c r="BC72" s="340"/>
      <c r="BD72" s="340"/>
    </row>
    <row r="73" ht="14.25" customHeight="1">
      <c r="A73" s="291"/>
      <c r="B73" s="30"/>
      <c r="C73" s="30">
        <v>1.0</v>
      </c>
      <c r="D73" s="30" t="s">
        <v>27</v>
      </c>
      <c r="E73" s="315" t="s">
        <v>279</v>
      </c>
      <c r="F73" s="306"/>
      <c r="G73" s="306"/>
      <c r="H73" s="306"/>
      <c r="I73" s="306"/>
      <c r="J73" s="44"/>
      <c r="K73" s="45"/>
      <c r="L73" s="306"/>
      <c r="M73" s="306"/>
      <c r="N73" s="306"/>
      <c r="O73" s="306"/>
      <c r="P73" s="306"/>
      <c r="Q73" s="44"/>
      <c r="R73" s="45"/>
      <c r="S73" s="306"/>
      <c r="T73" s="306"/>
      <c r="U73" s="306"/>
      <c r="V73" s="306"/>
      <c r="W73" s="306"/>
      <c r="X73" s="44"/>
      <c r="Y73" s="45"/>
      <c r="Z73" s="306"/>
      <c r="AA73" s="306"/>
      <c r="AB73" s="306"/>
      <c r="AC73" s="306"/>
      <c r="AD73" s="306"/>
      <c r="AE73" s="44"/>
      <c r="AF73" s="45"/>
      <c r="AG73" s="306"/>
      <c r="AH73" s="306"/>
      <c r="AI73" s="306"/>
      <c r="AJ73" s="46">
        <f t="shared" si="3"/>
        <v>0</v>
      </c>
      <c r="AK73" s="25">
        <f t="shared" si="23"/>
        <v>50000</v>
      </c>
      <c r="AL73" s="309">
        <f t="shared" si="27"/>
        <v>-300000</v>
      </c>
      <c r="AM73" s="25">
        <f t="shared" si="25"/>
        <v>300000</v>
      </c>
      <c r="AN73" s="310">
        <f t="shared" si="28"/>
        <v>0</v>
      </c>
      <c r="AO73" s="51">
        <v>40000.0</v>
      </c>
      <c r="AP73" s="39"/>
      <c r="AQ73" s="39">
        <v>40000.0</v>
      </c>
      <c r="AR73" s="311" t="s">
        <v>89</v>
      </c>
      <c r="AS73" s="311">
        <v>1.30694586E8</v>
      </c>
      <c r="AT73" s="315" t="s">
        <v>279</v>
      </c>
      <c r="AU73" s="29" t="s">
        <v>282</v>
      </c>
      <c r="AV73" s="312" t="s">
        <v>343</v>
      </c>
      <c r="AW73" s="313" t="s">
        <v>344</v>
      </c>
      <c r="AX73" s="311">
        <v>1.0013887502E10</v>
      </c>
      <c r="AY73" s="340"/>
      <c r="AZ73" s="27" t="s">
        <v>281</v>
      </c>
      <c r="BA73" s="340"/>
      <c r="BB73" s="340"/>
      <c r="BC73" s="340"/>
      <c r="BD73" s="340"/>
    </row>
    <row r="74" ht="14.25" customHeight="1">
      <c r="A74" s="291"/>
      <c r="B74" s="30"/>
      <c r="C74" s="30">
        <v>1.0</v>
      </c>
      <c r="D74" s="30" t="s">
        <v>27</v>
      </c>
      <c r="E74" s="315" t="s">
        <v>492</v>
      </c>
      <c r="F74" s="306"/>
      <c r="G74" s="306"/>
      <c r="H74" s="306"/>
      <c r="I74" s="306"/>
      <c r="J74" s="44"/>
      <c r="K74" s="45"/>
      <c r="L74" s="306"/>
      <c r="M74" s="306"/>
      <c r="N74" s="306"/>
      <c r="O74" s="306"/>
      <c r="P74" s="306"/>
      <c r="Q74" s="44"/>
      <c r="R74" s="45"/>
      <c r="S74" s="306"/>
      <c r="T74" s="306"/>
      <c r="U74" s="306"/>
      <c r="V74" s="306"/>
      <c r="W74" s="306"/>
      <c r="X74" s="44"/>
      <c r="Y74" s="45"/>
      <c r="Z74" s="306"/>
      <c r="AA74" s="306"/>
      <c r="AB74" s="306"/>
      <c r="AC74" s="306"/>
      <c r="AD74" s="306"/>
      <c r="AE74" s="44"/>
      <c r="AF74" s="45"/>
      <c r="AG74" s="306"/>
      <c r="AH74" s="306"/>
      <c r="AI74" s="306"/>
      <c r="AJ74" s="46">
        <f t="shared" si="3"/>
        <v>0</v>
      </c>
      <c r="AK74" s="25">
        <f t="shared" si="23"/>
        <v>50000</v>
      </c>
      <c r="AL74" s="309">
        <f t="shared" si="27"/>
        <v>-300000</v>
      </c>
      <c r="AM74" s="25">
        <f t="shared" si="25"/>
        <v>300000</v>
      </c>
      <c r="AN74" s="310">
        <f t="shared" si="28"/>
        <v>0</v>
      </c>
      <c r="AO74" s="51"/>
      <c r="AP74" s="39"/>
      <c r="AQ74" s="39">
        <v>40000.0</v>
      </c>
      <c r="AR74" s="311" t="s">
        <v>493</v>
      </c>
      <c r="AS74" s="311">
        <v>2.0536103E8</v>
      </c>
      <c r="AT74" s="315" t="s">
        <v>492</v>
      </c>
      <c r="AU74" s="29" t="s">
        <v>494</v>
      </c>
      <c r="AV74" s="312" t="s">
        <v>346</v>
      </c>
      <c r="AW74" s="313">
        <v>30.0</v>
      </c>
      <c r="AX74" s="311">
        <v>2.0536103E7</v>
      </c>
      <c r="AY74" s="64"/>
      <c r="AZ74" s="27" t="s">
        <v>17</v>
      </c>
      <c r="BA74" s="64"/>
      <c r="BB74" s="64"/>
      <c r="BC74" s="64"/>
      <c r="BD74" s="64"/>
    </row>
    <row r="75" ht="14.25" customHeight="1">
      <c r="A75" s="291"/>
      <c r="B75" s="30"/>
      <c r="C75" s="30">
        <v>1.0</v>
      </c>
      <c r="D75" s="30" t="s">
        <v>27</v>
      </c>
      <c r="E75" s="314" t="s">
        <v>285</v>
      </c>
      <c r="F75" s="306"/>
      <c r="G75" s="306"/>
      <c r="H75" s="306"/>
      <c r="I75" s="306"/>
      <c r="J75" s="44"/>
      <c r="K75" s="45"/>
      <c r="L75" s="306"/>
      <c r="M75" s="306"/>
      <c r="N75" s="306"/>
      <c r="O75" s="306"/>
      <c r="P75" s="306"/>
      <c r="Q75" s="44"/>
      <c r="R75" s="45"/>
      <c r="S75" s="306"/>
      <c r="T75" s="306"/>
      <c r="U75" s="306"/>
      <c r="V75" s="306"/>
      <c r="W75" s="306"/>
      <c r="X75" s="44"/>
      <c r="Y75" s="45"/>
      <c r="Z75" s="306"/>
      <c r="AA75" s="306"/>
      <c r="AB75" s="306"/>
      <c r="AC75" s="306"/>
      <c r="AD75" s="306"/>
      <c r="AE75" s="44"/>
      <c r="AF75" s="45"/>
      <c r="AG75" s="306"/>
      <c r="AH75" s="306"/>
      <c r="AI75" s="306"/>
      <c r="AJ75" s="46">
        <f t="shared" si="3"/>
        <v>0</v>
      </c>
      <c r="AK75" s="25">
        <f t="shared" si="23"/>
        <v>50000</v>
      </c>
      <c r="AL75" s="309">
        <f t="shared" si="27"/>
        <v>-300000</v>
      </c>
      <c r="AM75" s="25">
        <f t="shared" si="25"/>
        <v>300000</v>
      </c>
      <c r="AN75" s="310">
        <f t="shared" si="28"/>
        <v>0</v>
      </c>
      <c r="AO75" s="51"/>
      <c r="AP75" s="39"/>
      <c r="AQ75" s="110"/>
      <c r="AR75" s="311" t="s">
        <v>497</v>
      </c>
      <c r="AS75" s="311">
        <v>1.52666586E8</v>
      </c>
      <c r="AT75" s="314" t="s">
        <v>285</v>
      </c>
      <c r="AU75" s="207" t="s">
        <v>287</v>
      </c>
      <c r="AV75" s="312" t="s">
        <v>346</v>
      </c>
      <c r="AW75" s="313">
        <v>30.0</v>
      </c>
      <c r="AX75" s="311">
        <v>1.5266658E7</v>
      </c>
      <c r="AY75" s="64"/>
      <c r="AZ75" s="27" t="s">
        <v>17</v>
      </c>
      <c r="BA75" s="64"/>
      <c r="BB75" s="64"/>
      <c r="BC75" s="64"/>
      <c r="BD75" s="64"/>
    </row>
    <row r="76" ht="14.25" customHeight="1">
      <c r="A76" s="291"/>
      <c r="B76" s="30"/>
      <c r="C76" s="30">
        <v>1.0</v>
      </c>
      <c r="D76" s="30" t="s">
        <v>27</v>
      </c>
      <c r="E76" s="315" t="s">
        <v>288</v>
      </c>
      <c r="F76" s="306"/>
      <c r="G76" s="306"/>
      <c r="H76" s="306"/>
      <c r="I76" s="306"/>
      <c r="J76" s="44"/>
      <c r="K76" s="45"/>
      <c r="L76" s="306"/>
      <c r="M76" s="306"/>
      <c r="N76" s="306"/>
      <c r="O76" s="306"/>
      <c r="P76" s="306"/>
      <c r="Q76" s="44"/>
      <c r="R76" s="45"/>
      <c r="S76" s="306"/>
      <c r="T76" s="306"/>
      <c r="U76" s="306"/>
      <c r="V76" s="306"/>
      <c r="W76" s="306"/>
      <c r="X76" s="44"/>
      <c r="Y76" s="45"/>
      <c r="Z76" s="306"/>
      <c r="AA76" s="306"/>
      <c r="AB76" s="306"/>
      <c r="AC76" s="306"/>
      <c r="AD76" s="306"/>
      <c r="AE76" s="44"/>
      <c r="AF76" s="45"/>
      <c r="AG76" s="306"/>
      <c r="AH76" s="306"/>
      <c r="AI76" s="306"/>
      <c r="AJ76" s="46">
        <f t="shared" si="3"/>
        <v>0</v>
      </c>
      <c r="AK76" s="25">
        <f t="shared" si="23"/>
        <v>50000</v>
      </c>
      <c r="AL76" s="309">
        <f t="shared" si="27"/>
        <v>-300000</v>
      </c>
      <c r="AM76" s="25">
        <f t="shared" si="25"/>
        <v>300000</v>
      </c>
      <c r="AN76" s="310">
        <f t="shared" si="28"/>
        <v>0</v>
      </c>
      <c r="AO76" s="51"/>
      <c r="AP76" s="39"/>
      <c r="AQ76" s="110"/>
      <c r="AR76" s="316" t="s">
        <v>286</v>
      </c>
      <c r="AS76" s="316">
        <v>1.78771558E8</v>
      </c>
      <c r="AT76" s="315" t="s">
        <v>288</v>
      </c>
      <c r="AU76" s="207" t="s">
        <v>289</v>
      </c>
      <c r="AV76" s="312" t="s">
        <v>346</v>
      </c>
      <c r="AW76" s="313">
        <v>30.0</v>
      </c>
      <c r="AX76" s="316">
        <v>1.7877155E7</v>
      </c>
      <c r="AY76" s="64"/>
      <c r="AZ76" s="29" t="s">
        <v>17</v>
      </c>
      <c r="BA76" s="64"/>
      <c r="BB76" s="64"/>
      <c r="BC76" s="64"/>
      <c r="BD76" s="64"/>
    </row>
    <row r="77" ht="14.25" customHeight="1">
      <c r="A77" s="291"/>
      <c r="B77" s="30"/>
      <c r="C77" s="30">
        <v>1.0</v>
      </c>
      <c r="D77" s="30" t="s">
        <v>27</v>
      </c>
      <c r="E77" s="315" t="s">
        <v>294</v>
      </c>
      <c r="F77" s="306"/>
      <c r="G77" s="306"/>
      <c r="H77" s="306"/>
      <c r="I77" s="306"/>
      <c r="J77" s="44"/>
      <c r="K77" s="45"/>
      <c r="L77" s="306"/>
      <c r="M77" s="306"/>
      <c r="N77" s="306"/>
      <c r="O77" s="306"/>
      <c r="P77" s="306"/>
      <c r="Q77" s="44"/>
      <c r="R77" s="45"/>
      <c r="S77" s="306"/>
      <c r="T77" s="306"/>
      <c r="U77" s="306"/>
      <c r="V77" s="306"/>
      <c r="W77" s="306"/>
      <c r="X77" s="44"/>
      <c r="Y77" s="45"/>
      <c r="Z77" s="306"/>
      <c r="AA77" s="306"/>
      <c r="AB77" s="306"/>
      <c r="AC77" s="306"/>
      <c r="AD77" s="306"/>
      <c r="AE77" s="44"/>
      <c r="AF77" s="45"/>
      <c r="AG77" s="306"/>
      <c r="AH77" s="306"/>
      <c r="AI77" s="306"/>
      <c r="AJ77" s="46">
        <f t="shared" si="3"/>
        <v>0</v>
      </c>
      <c r="AK77" s="25">
        <f t="shared" si="23"/>
        <v>50000</v>
      </c>
      <c r="AL77" s="309">
        <f t="shared" si="27"/>
        <v>-300000</v>
      </c>
      <c r="AM77" s="25">
        <f t="shared" si="25"/>
        <v>300000</v>
      </c>
      <c r="AN77" s="310">
        <f t="shared" si="28"/>
        <v>0</v>
      </c>
      <c r="AO77" s="51"/>
      <c r="AP77" s="39"/>
      <c r="AQ77" s="110"/>
      <c r="AR77" s="316" t="s">
        <v>296</v>
      </c>
      <c r="AS77" s="316">
        <v>1.29837918E8</v>
      </c>
      <c r="AT77" s="315" t="s">
        <v>294</v>
      </c>
      <c r="AU77" s="29" t="s">
        <v>499</v>
      </c>
      <c r="AV77" s="312" t="s">
        <v>346</v>
      </c>
      <c r="AW77" s="313">
        <v>30.0</v>
      </c>
      <c r="AX77" s="316">
        <v>1.2983791E7</v>
      </c>
      <c r="AY77" s="64"/>
      <c r="AZ77" s="29" t="s">
        <v>17</v>
      </c>
      <c r="BA77" s="64"/>
      <c r="BB77" s="64"/>
      <c r="BC77" s="64"/>
      <c r="BD77" s="64"/>
    </row>
    <row r="78" ht="14.25" customHeight="1">
      <c r="A78" s="291"/>
      <c r="B78" s="30"/>
      <c r="C78" s="30"/>
      <c r="D78" s="30"/>
      <c r="E78" s="315" t="s">
        <v>532</v>
      </c>
      <c r="F78" s="306"/>
      <c r="G78" s="306"/>
      <c r="H78" s="306"/>
      <c r="I78" s="306"/>
      <c r="J78" s="44"/>
      <c r="K78" s="45"/>
      <c r="L78" s="306"/>
      <c r="M78" s="306"/>
      <c r="N78" s="306"/>
      <c r="O78" s="306"/>
      <c r="P78" s="306"/>
      <c r="Q78" s="44"/>
      <c r="R78" s="45"/>
      <c r="S78" s="306"/>
      <c r="T78" s="306"/>
      <c r="U78" s="306"/>
      <c r="V78" s="306"/>
      <c r="W78" s="306"/>
      <c r="X78" s="44"/>
      <c r="Y78" s="45"/>
      <c r="Z78" s="306"/>
      <c r="AA78" s="306"/>
      <c r="AB78" s="306"/>
      <c r="AC78" s="306"/>
      <c r="AD78" s="306"/>
      <c r="AE78" s="44"/>
      <c r="AF78" s="45"/>
      <c r="AG78" s="306"/>
      <c r="AH78" s="306"/>
      <c r="AI78" s="306"/>
      <c r="AJ78" s="46">
        <f t="shared" si="3"/>
        <v>0</v>
      </c>
      <c r="AK78" s="25"/>
      <c r="AL78" s="309"/>
      <c r="AM78" s="25"/>
      <c r="AN78" s="310"/>
      <c r="AO78" s="51"/>
      <c r="AP78" s="39"/>
      <c r="AQ78" s="110"/>
      <c r="AR78" s="316"/>
      <c r="AS78" s="316"/>
      <c r="AT78" s="315"/>
      <c r="AU78" s="29"/>
      <c r="AV78" s="312"/>
      <c r="AW78" s="313"/>
      <c r="AX78" s="316"/>
      <c r="AY78" s="64"/>
      <c r="AZ78" s="29"/>
      <c r="BA78" s="64"/>
      <c r="BB78" s="64"/>
      <c r="BC78" s="64"/>
      <c r="BD78" s="64"/>
    </row>
    <row r="79" ht="14.25" customHeight="1">
      <c r="A79" s="291"/>
      <c r="B79" s="30"/>
      <c r="C79" s="30">
        <v>1.0</v>
      </c>
      <c r="D79" s="30" t="s">
        <v>96</v>
      </c>
      <c r="E79" s="55" t="s">
        <v>318</v>
      </c>
      <c r="F79" s="306"/>
      <c r="G79" s="306"/>
      <c r="H79" s="306"/>
      <c r="I79" s="306"/>
      <c r="J79" s="44"/>
      <c r="K79" s="45"/>
      <c r="L79" s="306"/>
      <c r="M79" s="306"/>
      <c r="N79" s="306"/>
      <c r="O79" s="306"/>
      <c r="P79" s="306"/>
      <c r="Q79" s="44"/>
      <c r="R79" s="45"/>
      <c r="S79" s="306"/>
      <c r="T79" s="306"/>
      <c r="U79" s="306"/>
      <c r="V79" s="306"/>
      <c r="W79" s="306"/>
      <c r="X79" s="44"/>
      <c r="Y79" s="45"/>
      <c r="Z79" s="306"/>
      <c r="AA79" s="306"/>
      <c r="AB79" s="306"/>
      <c r="AC79" s="306"/>
      <c r="AD79" s="306"/>
      <c r="AE79" s="44"/>
      <c r="AF79" s="45"/>
      <c r="AG79" s="306"/>
      <c r="AH79" s="306"/>
      <c r="AI79" s="306"/>
      <c r="AJ79" s="46">
        <f t="shared" si="3"/>
        <v>0</v>
      </c>
      <c r="AK79" s="25">
        <f t="shared" ref="AK79:AK80" si="29">IF(D79="CATEGORIA", "DEPENDE", IF(D79="SP", 60000,IF(D79="PR", 60000, IF(D79="M10", 65000, IF(D79="M1", 50000, IF(D79="M2", 40000, IF(D79="AYUDANTE", 30000, IF(D79="EDIT", "EDITABLE", "editable"))))))))</f>
        <v>65000</v>
      </c>
      <c r="AL79" s="309">
        <f t="shared" ref="AL79:AL80" si="30">MULTIPLY(AK79, SUM(I79:M79, P79:T79, W79:AA79)) - IF(AM79="SIN ANTICIPO", 0, AM79)</f>
        <v>-500000</v>
      </c>
      <c r="AM79" s="25">
        <f t="shared" ref="AM79:AM80" si="31">IF(D79="CATEGORIA", "DEPENDE", IF(D79="SP", 300000,IF(D79="PR", "SIN ANTICIPO", IF(D79="M10", 500000, IF(D79="M1", 300000, IF(D79="M2", 300000, IF(D79="AYUDANTE", 250000, IF(D79="EDIT", "EDITABLE", "editable"))))))))</f>
        <v>500000</v>
      </c>
      <c r="AN79" s="310">
        <f t="shared" ref="AN79:AN80" si="32">AJ79*AK79</f>
        <v>0</v>
      </c>
      <c r="AO79" s="51"/>
      <c r="AP79" s="110"/>
      <c r="AQ79" s="110"/>
      <c r="AR79" s="311" t="s">
        <v>99</v>
      </c>
      <c r="AS79" s="311">
        <v>1.13329408E8</v>
      </c>
      <c r="AT79" s="311"/>
      <c r="AU79" s="29"/>
      <c r="AV79" s="27"/>
      <c r="AW79" s="27"/>
      <c r="AX79" s="27"/>
      <c r="AY79" s="64"/>
      <c r="AZ79" s="27" t="s">
        <v>319</v>
      </c>
      <c r="BA79" s="64"/>
      <c r="BB79" s="64"/>
      <c r="BC79" s="64"/>
      <c r="BD79" s="64"/>
    </row>
    <row r="80" ht="14.25" customHeight="1">
      <c r="A80" s="29"/>
      <c r="B80" s="30"/>
      <c r="C80" s="30">
        <v>1.0</v>
      </c>
      <c r="D80" s="30" t="s">
        <v>100</v>
      </c>
      <c r="E80" s="55" t="s">
        <v>320</v>
      </c>
      <c r="F80" s="306"/>
      <c r="G80" s="306"/>
      <c r="H80" s="306"/>
      <c r="I80" s="306"/>
      <c r="J80" s="44"/>
      <c r="K80" s="45"/>
      <c r="L80" s="306"/>
      <c r="M80" s="306"/>
      <c r="N80" s="306"/>
      <c r="O80" s="306"/>
      <c r="P80" s="306"/>
      <c r="Q80" s="44"/>
      <c r="R80" s="45"/>
      <c r="S80" s="306"/>
      <c r="T80" s="306"/>
      <c r="U80" s="306"/>
      <c r="V80" s="306"/>
      <c r="W80" s="306"/>
      <c r="X80" s="44"/>
      <c r="Y80" s="45"/>
      <c r="Z80" s="306"/>
      <c r="AA80" s="306"/>
      <c r="AB80" s="306"/>
      <c r="AC80" s="306"/>
      <c r="AD80" s="306"/>
      <c r="AE80" s="44"/>
      <c r="AF80" s="45"/>
      <c r="AG80" s="306"/>
      <c r="AH80" s="306"/>
      <c r="AI80" s="306"/>
      <c r="AJ80" s="46">
        <f t="shared" si="3"/>
        <v>0</v>
      </c>
      <c r="AK80" s="25">
        <f t="shared" si="29"/>
        <v>60000</v>
      </c>
      <c r="AL80" s="309">
        <f t="shared" si="30"/>
        <v>0</v>
      </c>
      <c r="AM80" s="25" t="str">
        <f t="shared" si="31"/>
        <v>SIN ANTICIPO</v>
      </c>
      <c r="AN80" s="310">
        <f t="shared" si="32"/>
        <v>0</v>
      </c>
      <c r="AO80" s="51"/>
      <c r="AP80" s="110"/>
      <c r="AQ80" s="110"/>
      <c r="AR80" s="27"/>
      <c r="AS80" s="27"/>
      <c r="AT80" s="27"/>
      <c r="AU80" s="29"/>
      <c r="AV80" s="27"/>
      <c r="AW80" s="27"/>
      <c r="AX80" s="27"/>
      <c r="AY80" s="64"/>
      <c r="AZ80" s="27"/>
      <c r="BA80" s="64"/>
      <c r="BB80" s="64"/>
      <c r="BC80" s="64"/>
      <c r="BD80" s="64"/>
    </row>
    <row r="81" ht="14.25" customHeight="1">
      <c r="A81" s="29"/>
      <c r="B81" s="72"/>
      <c r="C81" s="168"/>
      <c r="D81" s="73"/>
      <c r="E81" s="341" t="s">
        <v>102</v>
      </c>
      <c r="F81" s="342">
        <f>SUM(F6:F80)</f>
        <v>3.5</v>
      </c>
      <c r="G81" s="342"/>
      <c r="H81" s="342">
        <f t="shared" ref="H81:Y81" si="33">SUM(H6:H80)</f>
        <v>2</v>
      </c>
      <c r="I81" s="342">
        <f t="shared" si="33"/>
        <v>3</v>
      </c>
      <c r="J81" s="342">
        <f t="shared" si="33"/>
        <v>0</v>
      </c>
      <c r="K81" s="342">
        <f t="shared" si="33"/>
        <v>0</v>
      </c>
      <c r="L81" s="342">
        <f t="shared" si="33"/>
        <v>0</v>
      </c>
      <c r="M81" s="342">
        <f t="shared" si="33"/>
        <v>0</v>
      </c>
      <c r="N81" s="342">
        <f t="shared" si="33"/>
        <v>0</v>
      </c>
      <c r="O81" s="342">
        <f t="shared" si="33"/>
        <v>0</v>
      </c>
      <c r="P81" s="342">
        <f t="shared" si="33"/>
        <v>0</v>
      </c>
      <c r="Q81" s="342">
        <f t="shared" si="33"/>
        <v>0</v>
      </c>
      <c r="R81" s="342">
        <f t="shared" si="33"/>
        <v>0</v>
      </c>
      <c r="S81" s="342">
        <f t="shared" si="33"/>
        <v>0</v>
      </c>
      <c r="T81" s="342">
        <f t="shared" si="33"/>
        <v>0</v>
      </c>
      <c r="U81" s="342">
        <f t="shared" si="33"/>
        <v>0</v>
      </c>
      <c r="V81" s="342">
        <f t="shared" si="33"/>
        <v>0</v>
      </c>
      <c r="W81" s="342">
        <f t="shared" si="33"/>
        <v>0</v>
      </c>
      <c r="X81" s="342">
        <f t="shared" si="33"/>
        <v>0</v>
      </c>
      <c r="Y81" s="342">
        <f t="shared" si="33"/>
        <v>0</v>
      </c>
      <c r="Z81" s="342"/>
      <c r="AA81" s="342"/>
      <c r="AB81" s="342"/>
      <c r="AC81" s="342"/>
      <c r="AD81" s="342"/>
      <c r="AE81" s="342"/>
      <c r="AF81" s="342"/>
      <c r="AG81" s="342"/>
      <c r="AH81" s="342"/>
      <c r="AI81" s="342"/>
      <c r="AJ81" s="343">
        <f>SUM(AJ6:AJ7)</f>
        <v>0</v>
      </c>
      <c r="AK81" s="344"/>
      <c r="AL81" s="345">
        <f t="shared" ref="AL81:AO81" si="34">SUM(AL6:AL80)</f>
        <v>-16140000</v>
      </c>
      <c r="AM81" s="345">
        <f t="shared" si="34"/>
        <v>19300000</v>
      </c>
      <c r="AN81" s="345">
        <f t="shared" si="34"/>
        <v>605000</v>
      </c>
      <c r="AO81" s="346">
        <f t="shared" si="34"/>
        <v>590000</v>
      </c>
      <c r="AP81" s="347">
        <f>SUM(AP7:AP80)</f>
        <v>215000</v>
      </c>
      <c r="AQ81" s="348">
        <f>SUM(AQ6:AQ44)</f>
        <v>160000</v>
      </c>
      <c r="AR81" s="270"/>
      <c r="AS81" s="270"/>
      <c r="AT81" s="270"/>
      <c r="AU81" s="270"/>
      <c r="AV81" s="270"/>
      <c r="AW81" s="270"/>
      <c r="AX81" s="270"/>
      <c r="AY81" s="349"/>
      <c r="AZ81" s="270"/>
      <c r="BA81" s="349"/>
      <c r="BB81" s="349"/>
      <c r="BC81" s="349"/>
      <c r="BD81" s="349"/>
    </row>
    <row r="82" ht="14.25" customHeight="1">
      <c r="A82" s="280"/>
      <c r="B82" s="350"/>
      <c r="C82" s="350"/>
      <c r="D82" s="350"/>
      <c r="E82" s="80"/>
      <c r="F82" s="37"/>
      <c r="G82" s="37"/>
      <c r="H82" s="37"/>
      <c r="I82" s="37"/>
      <c r="J82" s="37"/>
      <c r="K82" s="37"/>
      <c r="L82" s="37"/>
      <c r="M82" s="37"/>
      <c r="N82" s="37"/>
      <c r="O82" s="37"/>
      <c r="P82" s="37"/>
      <c r="Q82" s="37"/>
      <c r="R82" s="37"/>
      <c r="S82" s="37"/>
      <c r="T82" s="37"/>
      <c r="U82" s="37"/>
      <c r="V82" s="81"/>
      <c r="W82" s="82"/>
      <c r="X82" s="82"/>
      <c r="Y82" s="82"/>
      <c r="Z82" s="37"/>
      <c r="AA82" s="37"/>
      <c r="AB82" s="37"/>
      <c r="AC82" s="37"/>
      <c r="AD82" s="37"/>
      <c r="AE82" s="37"/>
      <c r="AF82" s="37"/>
      <c r="AG82" s="37"/>
      <c r="AH82" s="37"/>
      <c r="AI82" s="37"/>
      <c r="AJ82" s="83"/>
      <c r="AK82" s="84"/>
      <c r="AL82" s="351" t="s">
        <v>103</v>
      </c>
      <c r="AM82" s="77">
        <f>AL81+AM81+AO81+AP81+AQ81</f>
        <v>4125000</v>
      </c>
      <c r="AN82" s="310"/>
      <c r="AO82" s="82"/>
      <c r="AP82" s="280"/>
      <c r="AQ82" s="29"/>
      <c r="AR82" s="64"/>
      <c r="AS82" s="280"/>
      <c r="AT82" s="280"/>
      <c r="AU82" s="280"/>
      <c r="AV82" s="280"/>
      <c r="AW82" s="280"/>
      <c r="AX82" s="280"/>
      <c r="AY82" s="64"/>
      <c r="AZ82" s="280"/>
      <c r="BA82" s="64"/>
      <c r="BB82" s="64"/>
      <c r="BC82" s="64"/>
      <c r="BD82" s="64"/>
    </row>
    <row r="83" ht="14.25" customHeight="1">
      <c r="A83" s="1"/>
      <c r="B83" s="79"/>
      <c r="C83" s="79"/>
      <c r="D83" s="79"/>
      <c r="E83" s="271"/>
      <c r="F83" s="64"/>
      <c r="G83" s="64"/>
      <c r="H83" s="64"/>
      <c r="I83" s="64"/>
      <c r="J83" s="37"/>
      <c r="K83" s="37"/>
      <c r="L83" s="37"/>
      <c r="M83" s="37"/>
      <c r="N83" s="37"/>
      <c r="O83" s="37"/>
      <c r="P83" s="37"/>
      <c r="Q83" s="37"/>
      <c r="R83" s="37"/>
      <c r="S83" s="37"/>
      <c r="T83" s="37"/>
      <c r="U83" s="37"/>
      <c r="V83" s="81"/>
      <c r="W83" s="82"/>
      <c r="X83" s="82"/>
      <c r="Y83" s="82"/>
      <c r="Z83" s="37"/>
      <c r="AA83" s="37"/>
      <c r="AB83" s="37"/>
      <c r="AC83" s="37"/>
      <c r="AD83" s="37"/>
      <c r="AE83" s="37"/>
      <c r="AF83" s="37"/>
      <c r="AG83" s="37"/>
      <c r="AH83" s="37"/>
      <c r="AI83" s="37"/>
      <c r="AJ83" s="83"/>
      <c r="AK83" s="84"/>
      <c r="AL83" s="352"/>
      <c r="AM83" s="77">
        <f>AM82*17.5%</f>
        <v>721875</v>
      </c>
      <c r="AN83" s="310" t="s">
        <v>500</v>
      </c>
      <c r="AO83" s="82"/>
      <c r="AP83" s="1"/>
      <c r="AQ83" s="29"/>
      <c r="AR83" s="64"/>
      <c r="AS83" s="1"/>
      <c r="AT83" s="1"/>
      <c r="AU83" s="1"/>
      <c r="AV83" s="1"/>
      <c r="AW83" s="1"/>
      <c r="AX83" s="1"/>
      <c r="AY83" s="64"/>
      <c r="AZ83" s="1"/>
      <c r="BA83" s="64"/>
      <c r="BB83" s="64"/>
      <c r="BC83" s="64"/>
      <c r="BD83" s="64"/>
    </row>
    <row r="84" ht="14.25" customHeight="1">
      <c r="A84" s="1"/>
      <c r="B84" s="37"/>
      <c r="C84" s="37"/>
      <c r="D84" s="1"/>
      <c r="E84" s="89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84"/>
      <c r="AL84" s="83"/>
      <c r="AM84" s="77"/>
      <c r="AN84" s="49" t="s">
        <v>105</v>
      </c>
      <c r="AO84" s="90"/>
      <c r="AP84" s="1"/>
      <c r="AQ84" s="29"/>
      <c r="AR84" s="64"/>
      <c r="AS84" s="1"/>
      <c r="AT84" s="1"/>
      <c r="AU84" s="1"/>
      <c r="AV84" s="1"/>
      <c r="AW84" s="1"/>
      <c r="AX84" s="1"/>
      <c r="AY84" s="64"/>
      <c r="AZ84" s="1"/>
      <c r="BA84" s="64"/>
      <c r="BB84" s="64"/>
      <c r="BC84" s="64"/>
      <c r="BD84" s="64"/>
    </row>
    <row r="85" ht="14.25" customHeight="1">
      <c r="A85" s="1"/>
      <c r="B85" s="37"/>
      <c r="C85" s="37"/>
      <c r="D85" s="1"/>
      <c r="E85" s="271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83"/>
      <c r="AK85" s="84"/>
      <c r="AL85" s="353" t="s">
        <v>102</v>
      </c>
      <c r="AM85" s="77">
        <f>AL81+AM81+AM83</f>
        <v>3881875</v>
      </c>
      <c r="AN85" s="354">
        <f>AM85/430</f>
        <v>9027.616279</v>
      </c>
      <c r="AO85" s="93">
        <f>AN85/20</f>
        <v>451.380814</v>
      </c>
      <c r="AP85" s="94"/>
      <c r="AQ85" s="29"/>
      <c r="AR85" s="64"/>
      <c r="AS85" s="1"/>
      <c r="AT85" s="1"/>
      <c r="AU85" s="1"/>
      <c r="AV85" s="1"/>
      <c r="AW85" s="1"/>
      <c r="AX85" s="1"/>
      <c r="AY85" s="64"/>
      <c r="AZ85" s="1"/>
      <c r="BA85" s="64"/>
      <c r="BB85" s="64"/>
      <c r="BC85" s="64"/>
      <c r="BD85" s="64"/>
    </row>
    <row r="86" ht="14.25" customHeight="1">
      <c r="A86" s="1"/>
      <c r="B86" s="37"/>
      <c r="C86" s="37"/>
      <c r="D86" s="1"/>
      <c r="E86" s="271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83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83"/>
      <c r="AK86" s="95"/>
      <c r="AL86" s="83"/>
      <c r="AM86" s="88"/>
      <c r="AN86" s="88"/>
      <c r="AO86" s="51">
        <f>SUM(AO6:AO59)</f>
        <v>390000</v>
      </c>
      <c r="AP86" s="94"/>
      <c r="AQ86" s="29"/>
      <c r="AR86" s="64"/>
      <c r="AS86" s="1"/>
      <c r="AT86" s="1"/>
      <c r="AU86" s="1"/>
      <c r="AV86" s="1"/>
      <c r="AW86" s="1"/>
      <c r="AX86" s="1"/>
      <c r="AY86" s="64"/>
      <c r="AZ86" s="1"/>
      <c r="BA86" s="64"/>
      <c r="BB86" s="64"/>
      <c r="BC86" s="64"/>
      <c r="BD86" s="64"/>
    </row>
    <row r="87" ht="12.75" customHeight="1">
      <c r="A87" s="1"/>
      <c r="B87" s="37"/>
      <c r="C87" s="37"/>
      <c r="D87" s="1"/>
      <c r="E87" s="271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83"/>
      <c r="AK87" s="95"/>
      <c r="AL87" s="83">
        <f>AK87/12</f>
        <v>0</v>
      </c>
      <c r="AM87" s="88"/>
      <c r="AN87" s="87"/>
      <c r="AO87" s="97"/>
      <c r="AP87" s="1"/>
      <c r="AQ87" s="29"/>
      <c r="AR87" s="64"/>
      <c r="AS87" s="1"/>
      <c r="AT87" s="1"/>
      <c r="AU87" s="1"/>
      <c r="AV87" s="1"/>
      <c r="AW87" s="1"/>
      <c r="AX87" s="1"/>
      <c r="AY87" s="64"/>
      <c r="AZ87" s="1"/>
      <c r="BA87" s="64"/>
      <c r="BB87" s="64"/>
      <c r="BC87" s="64"/>
      <c r="BD87" s="64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64"/>
      <c r="AZ88" s="1"/>
      <c r="BA88" s="64"/>
      <c r="BB88" s="64"/>
      <c r="BC88" s="64"/>
      <c r="BD88" s="64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64"/>
      <c r="AZ89" s="1"/>
      <c r="BA89" s="64"/>
      <c r="BB89" s="64"/>
      <c r="BC89" s="64"/>
      <c r="BD89" s="64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64"/>
      <c r="AZ90" s="1"/>
      <c r="BA90" s="64"/>
      <c r="BB90" s="64"/>
      <c r="BC90" s="64"/>
      <c r="BD90" s="64"/>
    </row>
  </sheetData>
  <autoFilter ref="$B$4:$AX$87"/>
  <mergeCells count="6">
    <mergeCell ref="B2:AN3"/>
    <mergeCell ref="J21:AI21"/>
    <mergeCell ref="J25:AI25"/>
    <mergeCell ref="G28:AI28"/>
    <mergeCell ref="M64:AI64"/>
    <mergeCell ref="B81:D8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14"/>
    <col customWidth="1" min="2" max="2" width="6.14"/>
    <col customWidth="1" min="3" max="3" width="49.71"/>
    <col customWidth="1" min="4" max="4" width="4.71"/>
    <col customWidth="1" min="5" max="5" width="3.71"/>
    <col customWidth="1" min="6" max="6" width="5.0"/>
    <col customWidth="1" min="7" max="7" width="4.43"/>
    <col customWidth="1" min="8" max="8" width="4.86"/>
    <col customWidth="1" min="9" max="9" width="4.57"/>
    <col customWidth="1" min="10" max="10" width="4.29"/>
    <col customWidth="1" min="11" max="11" width="4.86"/>
    <col customWidth="1" min="12" max="12" width="5.14"/>
    <col customWidth="1" min="13" max="15" width="4.86"/>
    <col customWidth="1" min="16" max="17" width="4.29"/>
    <col customWidth="1" min="18" max="18" width="4.86"/>
    <col customWidth="1" min="19" max="19" width="4.43"/>
    <col customWidth="1" min="20" max="22" width="4.29"/>
    <col customWidth="1" min="23" max="23" width="4.86"/>
    <col customWidth="1" min="24" max="24" width="3.86"/>
    <col customWidth="1" min="25" max="31" width="4.29"/>
    <col customWidth="1" min="32" max="32" width="8.43"/>
    <col customWidth="1" min="33" max="33" width="18.43"/>
    <col customWidth="1" min="34" max="34" width="16.29"/>
    <col customWidth="1" min="35" max="35" width="16.57"/>
    <col customWidth="1" min="36" max="36" width="19.0"/>
    <col customWidth="1" min="37" max="37" width="15.43"/>
    <col customWidth="1" min="38" max="38" width="15.29"/>
    <col customWidth="1" min="39" max="39" width="21.14"/>
    <col customWidth="1" min="40" max="40" width="19.71"/>
    <col customWidth="1" min="41" max="41" width="19.57"/>
    <col customWidth="1" min="42" max="42" width="32.29"/>
    <col customWidth="1" min="43" max="43" width="42.14"/>
    <col customWidth="1" min="44" max="44" width="51.14"/>
    <col customWidth="1" min="45" max="45" width="11.43"/>
  </cols>
  <sheetData>
    <row r="1" ht="40.5" customHeight="1">
      <c r="A1" s="114" t="s">
        <v>1</v>
      </c>
      <c r="B1" s="115"/>
      <c r="C1" s="116"/>
      <c r="D1" s="117" t="s">
        <v>5</v>
      </c>
      <c r="E1" s="118" t="s">
        <v>6</v>
      </c>
      <c r="F1" s="119" t="s">
        <v>7</v>
      </c>
      <c r="G1" s="119" t="s">
        <v>2</v>
      </c>
      <c r="H1" s="120" t="s">
        <v>2</v>
      </c>
      <c r="I1" s="119" t="s">
        <v>3</v>
      </c>
      <c r="J1" s="119" t="s">
        <v>4</v>
      </c>
      <c r="K1" s="121" t="s">
        <v>5</v>
      </c>
      <c r="L1" s="118" t="s">
        <v>6</v>
      </c>
      <c r="M1" s="119" t="s">
        <v>7</v>
      </c>
      <c r="N1" s="120" t="s">
        <v>2</v>
      </c>
      <c r="O1" s="119" t="s">
        <v>2</v>
      </c>
      <c r="P1" s="120" t="s">
        <v>3</v>
      </c>
      <c r="Q1" s="120" t="s">
        <v>4</v>
      </c>
      <c r="R1" s="117" t="s">
        <v>5</v>
      </c>
      <c r="S1" s="118" t="s">
        <v>6</v>
      </c>
      <c r="T1" s="119" t="s">
        <v>7</v>
      </c>
      <c r="U1" s="120" t="s">
        <v>2</v>
      </c>
      <c r="V1" s="120" t="s">
        <v>2</v>
      </c>
      <c r="W1" s="122" t="s">
        <v>3</v>
      </c>
      <c r="X1" s="122" t="s">
        <v>4</v>
      </c>
      <c r="Y1" s="123" t="s">
        <v>5</v>
      </c>
      <c r="Z1" s="124" t="s">
        <v>6</v>
      </c>
      <c r="AA1" s="122" t="s">
        <v>7</v>
      </c>
      <c r="AB1" s="122" t="s">
        <v>2</v>
      </c>
      <c r="AC1" s="122" t="s">
        <v>2</v>
      </c>
      <c r="AD1" s="122" t="s">
        <v>3</v>
      </c>
      <c r="AE1" s="122" t="s">
        <v>4</v>
      </c>
      <c r="AF1" s="125" t="s">
        <v>8</v>
      </c>
      <c r="AG1" s="126" t="s">
        <v>9</v>
      </c>
      <c r="AH1" s="127" t="s">
        <v>10</v>
      </c>
      <c r="AI1" s="128" t="s">
        <v>11</v>
      </c>
      <c r="AJ1" s="129" t="s">
        <v>12</v>
      </c>
      <c r="AK1" s="130" t="s">
        <v>111</v>
      </c>
      <c r="AL1" s="130" t="s">
        <v>112</v>
      </c>
      <c r="AM1" s="131" t="s">
        <v>113</v>
      </c>
      <c r="AN1" s="132" t="s">
        <v>17</v>
      </c>
      <c r="AO1" s="132" t="s">
        <v>114</v>
      </c>
      <c r="AP1" s="133" t="s">
        <v>115</v>
      </c>
      <c r="AQ1" s="133"/>
      <c r="AR1" s="134"/>
      <c r="AS1" s="1"/>
    </row>
    <row r="2" ht="27.75" customHeight="1">
      <c r="A2" s="135" t="s">
        <v>1</v>
      </c>
      <c r="B2" s="136" t="s">
        <v>18</v>
      </c>
      <c r="C2" s="137" t="s">
        <v>19</v>
      </c>
      <c r="D2" s="138">
        <v>1.0</v>
      </c>
      <c r="E2" s="139">
        <f>D2+1</f>
        <v>2</v>
      </c>
      <c r="F2" s="140">
        <v>3.0</v>
      </c>
      <c r="G2" s="140">
        <f t="shared" ref="G2:J2" si="1">F2+1</f>
        <v>4</v>
      </c>
      <c r="H2" s="140">
        <f t="shared" si="1"/>
        <v>5</v>
      </c>
      <c r="I2" s="140">
        <f t="shared" si="1"/>
        <v>6</v>
      </c>
      <c r="J2" s="140">
        <f t="shared" si="1"/>
        <v>7</v>
      </c>
      <c r="K2" s="141">
        <v>8.0</v>
      </c>
      <c r="L2" s="139">
        <f t="shared" ref="L2:AE2" si="2">K2+1</f>
        <v>9</v>
      </c>
      <c r="M2" s="139">
        <f t="shared" si="2"/>
        <v>10</v>
      </c>
      <c r="N2" s="139">
        <f t="shared" si="2"/>
        <v>11</v>
      </c>
      <c r="O2" s="139">
        <f t="shared" si="2"/>
        <v>12</v>
      </c>
      <c r="P2" s="139">
        <f t="shared" si="2"/>
        <v>13</v>
      </c>
      <c r="Q2" s="139">
        <f t="shared" si="2"/>
        <v>14</v>
      </c>
      <c r="R2" s="142">
        <f t="shared" si="2"/>
        <v>15</v>
      </c>
      <c r="S2" s="139">
        <f t="shared" si="2"/>
        <v>16</v>
      </c>
      <c r="T2" s="139">
        <f t="shared" si="2"/>
        <v>17</v>
      </c>
      <c r="U2" s="139">
        <f t="shared" si="2"/>
        <v>18</v>
      </c>
      <c r="V2" s="139">
        <f t="shared" si="2"/>
        <v>19</v>
      </c>
      <c r="W2" s="139">
        <f t="shared" si="2"/>
        <v>20</v>
      </c>
      <c r="X2" s="139">
        <f t="shared" si="2"/>
        <v>21</v>
      </c>
      <c r="Y2" s="142">
        <f t="shared" si="2"/>
        <v>22</v>
      </c>
      <c r="Z2" s="139">
        <f t="shared" si="2"/>
        <v>23</v>
      </c>
      <c r="AA2" s="139">
        <f t="shared" si="2"/>
        <v>24</v>
      </c>
      <c r="AB2" s="139">
        <f t="shared" si="2"/>
        <v>25</v>
      </c>
      <c r="AC2" s="139">
        <f t="shared" si="2"/>
        <v>26</v>
      </c>
      <c r="AD2" s="139">
        <f t="shared" si="2"/>
        <v>27</v>
      </c>
      <c r="AE2" s="139">
        <f t="shared" si="2"/>
        <v>28</v>
      </c>
      <c r="AF2" s="143"/>
      <c r="AG2" s="128" t="str">
        <f t="shared" ref="AG2:AG4" si="3">IF(B2="CATEGORIA", "DEPENDE", IF(B2="SP", 60000,IF(B2="PR", 60000, IF(B2="M10", 65000, IF(B2="M1", 50000, IF(B2="M2", 40000, IF(B2="AYUDANTE", 30000, IF(B2="EDIT", "EDITABLE", "editable"))))))))</f>
        <v>DEPENDE</v>
      </c>
      <c r="AH2" s="144"/>
      <c r="AI2" s="128" t="str">
        <f>IF(B2="CATEGORIA", "DEPENDE", IF(B2="SP", 300000,IF(B2="PR", "SIN ANTICIPO", IF(B2="M10", 500000, IF(B2="M1", 300000, IF(B2="M2", 300000, IF(B2="AYUDANTE", 250000, IF(B2="EDIT", "EDITABLE", "editable"))))))))</f>
        <v>DEPENDE</v>
      </c>
      <c r="AJ2" s="129" t="s">
        <v>20</v>
      </c>
      <c r="AK2" s="145"/>
      <c r="AL2" s="146"/>
      <c r="AM2" s="147"/>
      <c r="AN2" s="133"/>
      <c r="AO2" s="133"/>
      <c r="AP2" s="148"/>
      <c r="AQ2" s="148"/>
      <c r="AR2" s="134"/>
      <c r="AS2" s="1"/>
    </row>
    <row r="3" ht="15.0" customHeight="1">
      <c r="A3" s="135">
        <v>1.0</v>
      </c>
      <c r="B3" s="149" t="s">
        <v>27</v>
      </c>
      <c r="C3" s="150" t="s">
        <v>116</v>
      </c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1"/>
      <c r="R3" s="151"/>
      <c r="S3" s="151"/>
      <c r="T3" s="135">
        <v>1.0</v>
      </c>
      <c r="U3" s="135">
        <v>1.0</v>
      </c>
      <c r="V3" s="135">
        <v>1.0</v>
      </c>
      <c r="W3" s="135">
        <v>1.0</v>
      </c>
      <c r="X3" s="135">
        <v>1.0</v>
      </c>
      <c r="Y3" s="152"/>
      <c r="Z3" s="153"/>
      <c r="AA3" s="135">
        <v>1.0</v>
      </c>
      <c r="AB3" s="135">
        <v>1.0</v>
      </c>
      <c r="AC3" s="135">
        <v>1.0</v>
      </c>
      <c r="AD3" s="135">
        <v>1.0</v>
      </c>
      <c r="AE3" s="135">
        <v>1.0</v>
      </c>
      <c r="AF3" s="154">
        <f t="shared" ref="AF3:AF92" si="4">SUM(AA3:AE3,T3:X3,F3:J3,M3:Q3)</f>
        <v>10</v>
      </c>
      <c r="AG3" s="128">
        <f t="shared" si="3"/>
        <v>50000</v>
      </c>
      <c r="AH3" s="155">
        <f t="shared" ref="AH3:AH92" si="5">AJ3-AI3</f>
        <v>450000</v>
      </c>
      <c r="AI3" s="128">
        <v>50000.0</v>
      </c>
      <c r="AJ3" s="156">
        <f t="shared" ref="AJ3:AJ87" si="6">AF3*AG3</f>
        <v>500000</v>
      </c>
      <c r="AK3" s="145"/>
      <c r="AL3" s="145"/>
      <c r="AM3" s="145"/>
      <c r="AN3" s="132" t="s">
        <v>117</v>
      </c>
      <c r="AO3" s="145" t="s">
        <v>17</v>
      </c>
      <c r="AP3" s="148" t="s">
        <v>118</v>
      </c>
      <c r="AQ3" s="148"/>
      <c r="AR3" s="134"/>
      <c r="AS3" s="1"/>
    </row>
    <row r="4" ht="24.75" customHeight="1">
      <c r="A4" s="135">
        <f t="shared" ref="A4:A77" si="7">(SUM(A3+1))</f>
        <v>2</v>
      </c>
      <c r="B4" s="149" t="s">
        <v>27</v>
      </c>
      <c r="C4" s="157" t="s">
        <v>119</v>
      </c>
      <c r="D4" s="152"/>
      <c r="E4" s="153"/>
      <c r="F4" s="135">
        <v>1.0</v>
      </c>
      <c r="G4" s="135">
        <v>1.0</v>
      </c>
      <c r="H4" s="135">
        <v>1.0</v>
      </c>
      <c r="I4" s="135">
        <v>1.0</v>
      </c>
      <c r="J4" s="135">
        <v>1.0</v>
      </c>
      <c r="K4" s="152"/>
      <c r="L4" s="153"/>
      <c r="M4" s="141" t="s">
        <v>50</v>
      </c>
      <c r="N4" s="135">
        <v>1.0</v>
      </c>
      <c r="O4" s="135">
        <v>1.0</v>
      </c>
      <c r="P4" s="135">
        <v>1.0</v>
      </c>
      <c r="Q4" s="135">
        <v>1.0</v>
      </c>
      <c r="R4" s="152"/>
      <c r="S4" s="153"/>
      <c r="T4" s="135">
        <v>1.0</v>
      </c>
      <c r="U4" s="135">
        <v>1.0</v>
      </c>
      <c r="V4" s="135">
        <v>1.0</v>
      </c>
      <c r="W4" s="141">
        <v>0.5</v>
      </c>
      <c r="X4" s="135">
        <v>1.0</v>
      </c>
      <c r="Y4" s="152"/>
      <c r="Z4" s="153"/>
      <c r="AA4" s="135">
        <v>1.0</v>
      </c>
      <c r="AB4" s="135">
        <v>1.0</v>
      </c>
      <c r="AC4" s="135">
        <v>1.0</v>
      </c>
      <c r="AD4" s="135">
        <v>1.0</v>
      </c>
      <c r="AE4" s="135">
        <v>1.0</v>
      </c>
      <c r="AF4" s="154">
        <f t="shared" si="4"/>
        <v>18.5</v>
      </c>
      <c r="AG4" s="128">
        <f t="shared" si="3"/>
        <v>50000</v>
      </c>
      <c r="AH4" s="155">
        <f t="shared" si="5"/>
        <v>625000</v>
      </c>
      <c r="AI4" s="128">
        <v>300000.0</v>
      </c>
      <c r="AJ4" s="156">
        <f t="shared" si="6"/>
        <v>925000</v>
      </c>
      <c r="AK4" s="145"/>
      <c r="AL4" s="145"/>
      <c r="AM4" s="158"/>
      <c r="AN4" s="133" t="s">
        <v>26</v>
      </c>
      <c r="AO4" s="133" t="s">
        <v>17</v>
      </c>
      <c r="AP4" s="133" t="s">
        <v>120</v>
      </c>
      <c r="AQ4" s="133"/>
      <c r="AR4" s="27"/>
      <c r="AS4" s="29"/>
    </row>
    <row r="5" ht="15.0" customHeight="1">
      <c r="A5" s="135">
        <f t="shared" si="7"/>
        <v>3</v>
      </c>
      <c r="B5" s="149" t="s">
        <v>27</v>
      </c>
      <c r="C5" s="159" t="s">
        <v>121</v>
      </c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35">
        <v>1.0</v>
      </c>
      <c r="R5" s="152"/>
      <c r="S5" s="153"/>
      <c r="T5" s="135">
        <v>1.0</v>
      </c>
      <c r="U5" s="135">
        <v>1.0</v>
      </c>
      <c r="V5" s="135">
        <v>1.0</v>
      </c>
      <c r="W5" s="135">
        <v>1.0</v>
      </c>
      <c r="X5" s="160" t="s">
        <v>23</v>
      </c>
      <c r="Y5" s="151"/>
      <c r="Z5" s="151"/>
      <c r="AA5" s="151"/>
      <c r="AB5" s="151"/>
      <c r="AC5" s="151"/>
      <c r="AD5" s="151"/>
      <c r="AE5" s="151"/>
      <c r="AF5" s="154">
        <f t="shared" si="4"/>
        <v>5</v>
      </c>
      <c r="AG5" s="128">
        <v>49000.0</v>
      </c>
      <c r="AH5" s="155">
        <f t="shared" si="5"/>
        <v>145000</v>
      </c>
      <c r="AI5" s="128">
        <v>100000.0</v>
      </c>
      <c r="AJ5" s="156">
        <f t="shared" si="6"/>
        <v>245000</v>
      </c>
      <c r="AK5" s="145"/>
      <c r="AL5" s="145"/>
      <c r="AM5" s="145"/>
      <c r="AN5" s="161" t="s">
        <v>122</v>
      </c>
      <c r="AO5" s="161" t="s">
        <v>17</v>
      </c>
      <c r="AP5" s="133" t="s">
        <v>123</v>
      </c>
      <c r="AQ5" s="133"/>
      <c r="AR5" s="134"/>
      <c r="AS5" s="1"/>
    </row>
    <row r="6" ht="14.25" customHeight="1">
      <c r="A6" s="135">
        <f t="shared" si="7"/>
        <v>4</v>
      </c>
      <c r="B6" s="149" t="s">
        <v>27</v>
      </c>
      <c r="C6" s="162" t="s">
        <v>124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35">
        <v>1.0</v>
      </c>
      <c r="U6" s="135">
        <v>1.0</v>
      </c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4">
        <f t="shared" si="4"/>
        <v>2</v>
      </c>
      <c r="AG6" s="163">
        <f t="shared" ref="AG6:AG11" si="8">IF(B6="CATEGORIA", "DEPENDE", IF(B6="SP", 60000,IF(B6="PR", 60000, IF(B6="M10", 65000, IF(B6="M1", 50000, IF(B6="M2", 40000, IF(B6="AYUDANTE", 30000, IF(B6="EDIT", "EDITABLE", "editable"))))))))</f>
        <v>50000</v>
      </c>
      <c r="AH6" s="155">
        <f t="shared" si="5"/>
        <v>50000</v>
      </c>
      <c r="AI6" s="128">
        <v>50000.0</v>
      </c>
      <c r="AJ6" s="156">
        <f t="shared" si="6"/>
        <v>100000</v>
      </c>
      <c r="AK6" s="145"/>
      <c r="AL6" s="158"/>
      <c r="AM6" s="158"/>
      <c r="AN6" s="145" t="s">
        <v>125</v>
      </c>
      <c r="AO6" s="145" t="s">
        <v>17</v>
      </c>
      <c r="AP6" s="133" t="s">
        <v>126</v>
      </c>
      <c r="AQ6" s="133"/>
      <c r="AR6" s="134"/>
      <c r="AS6" s="164"/>
    </row>
    <row r="7" ht="15.0" customHeight="1">
      <c r="A7" s="135">
        <f t="shared" si="7"/>
        <v>5</v>
      </c>
      <c r="B7" s="149" t="s">
        <v>27</v>
      </c>
      <c r="C7" s="165" t="s">
        <v>127</v>
      </c>
      <c r="D7" s="151"/>
      <c r="E7" s="151"/>
      <c r="F7" s="151"/>
      <c r="G7" s="151"/>
      <c r="H7" s="151"/>
      <c r="I7" s="151"/>
      <c r="J7" s="151"/>
      <c r="K7" s="151"/>
      <c r="L7" s="151"/>
      <c r="M7" s="135">
        <v>1.0</v>
      </c>
      <c r="N7" s="135">
        <v>1.0</v>
      </c>
      <c r="O7" s="135">
        <v>1.0</v>
      </c>
      <c r="P7" s="135">
        <v>1.0</v>
      </c>
      <c r="Q7" s="135">
        <v>1.0</v>
      </c>
      <c r="R7" s="152"/>
      <c r="S7" s="153"/>
      <c r="T7" s="135">
        <v>1.0</v>
      </c>
      <c r="U7" s="135">
        <v>1.0</v>
      </c>
      <c r="V7" s="135">
        <v>1.0</v>
      </c>
      <c r="W7" s="135">
        <v>1.0</v>
      </c>
      <c r="X7" s="135">
        <v>1.0</v>
      </c>
      <c r="Y7" s="152"/>
      <c r="Z7" s="153"/>
      <c r="AA7" s="135">
        <v>1.0</v>
      </c>
      <c r="AB7" s="135">
        <v>1.0</v>
      </c>
      <c r="AC7" s="135">
        <v>1.0</v>
      </c>
      <c r="AD7" s="135">
        <v>1.0</v>
      </c>
      <c r="AE7" s="135">
        <v>1.0</v>
      </c>
      <c r="AF7" s="154">
        <f t="shared" si="4"/>
        <v>15</v>
      </c>
      <c r="AG7" s="163">
        <f t="shared" si="8"/>
        <v>50000</v>
      </c>
      <c r="AH7" s="155">
        <f t="shared" si="5"/>
        <v>600000</v>
      </c>
      <c r="AI7" s="128">
        <v>150000.0</v>
      </c>
      <c r="AJ7" s="156">
        <f t="shared" si="6"/>
        <v>750000</v>
      </c>
      <c r="AK7" s="145"/>
      <c r="AL7" s="158"/>
      <c r="AM7" s="158"/>
      <c r="AN7" s="145" t="s">
        <v>128</v>
      </c>
      <c r="AO7" s="145" t="s">
        <v>17</v>
      </c>
      <c r="AP7" s="133" t="s">
        <v>129</v>
      </c>
      <c r="AQ7" s="133"/>
      <c r="AR7" s="27"/>
      <c r="AS7" s="29"/>
    </row>
    <row r="8" ht="15.0" customHeight="1">
      <c r="A8" s="135">
        <f t="shared" si="7"/>
        <v>6</v>
      </c>
      <c r="B8" s="149" t="s">
        <v>27</v>
      </c>
      <c r="C8" s="166" t="s">
        <v>130</v>
      </c>
      <c r="D8" s="152"/>
      <c r="E8" s="153"/>
      <c r="F8" s="135">
        <v>1.0</v>
      </c>
      <c r="G8" s="135">
        <v>1.0</v>
      </c>
      <c r="H8" s="135">
        <v>1.0</v>
      </c>
      <c r="I8" s="135">
        <v>1.0</v>
      </c>
      <c r="J8" s="141">
        <v>0.5</v>
      </c>
      <c r="K8" s="152"/>
      <c r="L8" s="153"/>
      <c r="M8" s="167" t="s">
        <v>131</v>
      </c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8"/>
      <c r="AE8" s="73"/>
      <c r="AF8" s="154">
        <f t="shared" si="4"/>
        <v>4.5</v>
      </c>
      <c r="AG8" s="163">
        <f t="shared" si="8"/>
        <v>50000</v>
      </c>
      <c r="AH8" s="155">
        <f t="shared" si="5"/>
        <v>225000</v>
      </c>
      <c r="AI8" s="169"/>
      <c r="AJ8" s="156">
        <f t="shared" si="6"/>
        <v>225000</v>
      </c>
      <c r="AK8" s="145"/>
      <c r="AL8" s="158"/>
      <c r="AM8" s="158"/>
      <c r="AN8" s="170" t="s">
        <v>30</v>
      </c>
      <c r="AO8" s="170" t="s">
        <v>132</v>
      </c>
      <c r="AP8" s="133"/>
      <c r="AQ8" s="133"/>
      <c r="AR8" s="27"/>
      <c r="AS8" s="29"/>
    </row>
    <row r="9" ht="14.25" customHeight="1">
      <c r="A9" s="135">
        <f t="shared" si="7"/>
        <v>7</v>
      </c>
      <c r="B9" s="149" t="s">
        <v>92</v>
      </c>
      <c r="C9" s="165" t="s">
        <v>133</v>
      </c>
      <c r="D9" s="152"/>
      <c r="E9" s="153"/>
      <c r="F9" s="135">
        <v>1.0</v>
      </c>
      <c r="G9" s="135">
        <v>1.0</v>
      </c>
      <c r="H9" s="135">
        <v>1.0</v>
      </c>
      <c r="I9" s="135">
        <v>1.0</v>
      </c>
      <c r="J9" s="135" t="s">
        <v>50</v>
      </c>
      <c r="K9" s="141" t="s">
        <v>37</v>
      </c>
      <c r="L9" s="153"/>
      <c r="M9" s="135">
        <v>1.0</v>
      </c>
      <c r="N9" s="135">
        <v>1.0</v>
      </c>
      <c r="O9" s="135">
        <v>1.0</v>
      </c>
      <c r="P9" s="135">
        <v>1.0</v>
      </c>
      <c r="Q9" s="135">
        <v>1.0</v>
      </c>
      <c r="R9" s="141" t="s">
        <v>37</v>
      </c>
      <c r="S9" s="153"/>
      <c r="T9" s="135">
        <v>1.0</v>
      </c>
      <c r="U9" s="135">
        <v>1.0</v>
      </c>
      <c r="V9" s="135">
        <v>1.0</v>
      </c>
      <c r="W9" s="135">
        <v>1.0</v>
      </c>
      <c r="X9" s="135">
        <v>1.0</v>
      </c>
      <c r="Y9" s="152"/>
      <c r="Z9" s="153"/>
      <c r="AA9" s="135">
        <v>1.0</v>
      </c>
      <c r="AB9" s="135">
        <v>1.0</v>
      </c>
      <c r="AC9" s="135">
        <v>1.0</v>
      </c>
      <c r="AD9" s="135">
        <v>1.0</v>
      </c>
      <c r="AE9" s="135">
        <v>1.0</v>
      </c>
      <c r="AF9" s="154">
        <f t="shared" si="4"/>
        <v>19</v>
      </c>
      <c r="AG9" s="163">
        <f t="shared" si="8"/>
        <v>30000</v>
      </c>
      <c r="AH9" s="155">
        <f t="shared" si="5"/>
        <v>370000</v>
      </c>
      <c r="AI9" s="128">
        <v>200000.0</v>
      </c>
      <c r="AJ9" s="156">
        <f t="shared" si="6"/>
        <v>570000</v>
      </c>
      <c r="AK9" s="171">
        <v>30000.0</v>
      </c>
      <c r="AL9" s="172">
        <v>30000.0</v>
      </c>
      <c r="AM9" s="158"/>
      <c r="AN9" s="145" t="s">
        <v>134</v>
      </c>
      <c r="AO9" s="145" t="s">
        <v>135</v>
      </c>
      <c r="AP9" s="133" t="s">
        <v>136</v>
      </c>
      <c r="AQ9" s="133"/>
      <c r="AR9" s="27"/>
      <c r="AS9" s="29"/>
    </row>
    <row r="10" ht="14.25" customHeight="1">
      <c r="A10" s="135">
        <f t="shared" si="7"/>
        <v>8</v>
      </c>
      <c r="B10" s="149" t="s">
        <v>27</v>
      </c>
      <c r="C10" s="165" t="s">
        <v>137</v>
      </c>
      <c r="D10" s="152"/>
      <c r="E10" s="153"/>
      <c r="F10" s="135">
        <v>1.0</v>
      </c>
      <c r="G10" s="135">
        <v>1.0</v>
      </c>
      <c r="H10" s="135">
        <v>1.0</v>
      </c>
      <c r="I10" s="135">
        <v>1.0</v>
      </c>
      <c r="J10" s="135" t="s">
        <v>138</v>
      </c>
      <c r="K10" s="141" t="s">
        <v>37</v>
      </c>
      <c r="L10" s="153"/>
      <c r="M10" s="135">
        <v>1.0</v>
      </c>
      <c r="N10" s="135">
        <v>1.0</v>
      </c>
      <c r="O10" s="135">
        <v>1.0</v>
      </c>
      <c r="P10" s="135">
        <v>1.0</v>
      </c>
      <c r="Q10" s="135">
        <v>1.0</v>
      </c>
      <c r="R10" s="152"/>
      <c r="S10" s="153"/>
      <c r="T10" s="135">
        <v>1.0</v>
      </c>
      <c r="U10" s="135">
        <v>1.0</v>
      </c>
      <c r="V10" s="135">
        <v>1.0</v>
      </c>
      <c r="W10" s="135">
        <v>1.0</v>
      </c>
      <c r="X10" s="135">
        <v>1.0</v>
      </c>
      <c r="Y10" s="152"/>
      <c r="Z10" s="153"/>
      <c r="AA10" s="135">
        <v>1.0</v>
      </c>
      <c r="AB10" s="135">
        <v>1.0</v>
      </c>
      <c r="AC10" s="135">
        <v>1.0</v>
      </c>
      <c r="AD10" s="135">
        <v>1.0</v>
      </c>
      <c r="AE10" s="135">
        <v>1.0</v>
      </c>
      <c r="AF10" s="154">
        <f t="shared" si="4"/>
        <v>19</v>
      </c>
      <c r="AG10" s="163">
        <f t="shared" si="8"/>
        <v>50000</v>
      </c>
      <c r="AH10" s="155">
        <f t="shared" si="5"/>
        <v>650000</v>
      </c>
      <c r="AI10" s="128">
        <v>300000.0</v>
      </c>
      <c r="AJ10" s="156">
        <f t="shared" si="6"/>
        <v>950000</v>
      </c>
      <c r="AK10" s="171">
        <v>40000.0</v>
      </c>
      <c r="AL10" s="172">
        <v>40000.0</v>
      </c>
      <c r="AM10" s="173">
        <v>40000.0</v>
      </c>
      <c r="AN10" s="145" t="s">
        <v>139</v>
      </c>
      <c r="AO10" s="145" t="s">
        <v>17</v>
      </c>
      <c r="AP10" s="133" t="s">
        <v>140</v>
      </c>
      <c r="AQ10" s="133"/>
      <c r="AR10" s="27"/>
      <c r="AS10" s="29"/>
    </row>
    <row r="11" ht="14.25" customHeight="1">
      <c r="A11" s="135">
        <f t="shared" si="7"/>
        <v>9</v>
      </c>
      <c r="B11" s="149" t="s">
        <v>27</v>
      </c>
      <c r="C11" s="165" t="s">
        <v>141</v>
      </c>
      <c r="D11" s="152"/>
      <c r="E11" s="153"/>
      <c r="F11" s="135">
        <v>1.0</v>
      </c>
      <c r="G11" s="135">
        <v>1.0</v>
      </c>
      <c r="H11" s="135">
        <v>1.0</v>
      </c>
      <c r="I11" s="135">
        <v>1.0</v>
      </c>
      <c r="J11" s="135">
        <v>1.0</v>
      </c>
      <c r="K11" s="152"/>
      <c r="L11" s="153"/>
      <c r="M11" s="135">
        <v>1.0</v>
      </c>
      <c r="N11" s="135">
        <v>1.0</v>
      </c>
      <c r="O11" s="135">
        <v>1.0</v>
      </c>
      <c r="P11" s="135">
        <v>1.0</v>
      </c>
      <c r="Q11" s="135">
        <v>1.0</v>
      </c>
      <c r="R11" s="152"/>
      <c r="S11" s="153"/>
      <c r="T11" s="135">
        <v>1.0</v>
      </c>
      <c r="U11" s="135">
        <v>1.0</v>
      </c>
      <c r="V11" s="135">
        <v>1.0</v>
      </c>
      <c r="W11" s="135">
        <v>1.0</v>
      </c>
      <c r="X11" s="135">
        <v>1.0</v>
      </c>
      <c r="Y11" s="152"/>
      <c r="Z11" s="153"/>
      <c r="AA11" s="135">
        <v>1.0</v>
      </c>
      <c r="AB11" s="135">
        <v>1.0</v>
      </c>
      <c r="AC11" s="135">
        <v>1.0</v>
      </c>
      <c r="AD11" s="135">
        <v>1.0</v>
      </c>
      <c r="AE11" s="135">
        <v>1.0</v>
      </c>
      <c r="AF11" s="154">
        <f t="shared" si="4"/>
        <v>20</v>
      </c>
      <c r="AG11" s="163">
        <f t="shared" si="8"/>
        <v>50000</v>
      </c>
      <c r="AH11" s="155">
        <f t="shared" si="5"/>
        <v>700000</v>
      </c>
      <c r="AI11" s="128">
        <v>300000.0</v>
      </c>
      <c r="AJ11" s="156">
        <f t="shared" si="6"/>
        <v>1000000</v>
      </c>
      <c r="AK11" s="145"/>
      <c r="AL11" s="158"/>
      <c r="AM11" s="158"/>
      <c r="AN11" s="170" t="s">
        <v>142</v>
      </c>
      <c r="AO11" s="170" t="s">
        <v>143</v>
      </c>
      <c r="AP11" s="133" t="s">
        <v>144</v>
      </c>
      <c r="AQ11" s="133"/>
      <c r="AR11" s="27"/>
      <c r="AS11" s="29"/>
    </row>
    <row r="12">
      <c r="A12" s="135">
        <f t="shared" si="7"/>
        <v>10</v>
      </c>
      <c r="B12" s="149" t="s">
        <v>27</v>
      </c>
      <c r="C12" s="165" t="s">
        <v>145</v>
      </c>
      <c r="D12" s="151"/>
      <c r="E12" s="151"/>
      <c r="F12" s="151"/>
      <c r="G12" s="151"/>
      <c r="H12" s="151"/>
      <c r="I12" s="151"/>
      <c r="J12" s="151"/>
      <c r="K12" s="151"/>
      <c r="L12" s="151"/>
      <c r="M12" s="135">
        <v>1.0</v>
      </c>
      <c r="N12" s="135">
        <v>1.0</v>
      </c>
      <c r="O12" s="135">
        <v>1.0</v>
      </c>
      <c r="P12" s="135">
        <v>1.0</v>
      </c>
      <c r="Q12" s="135">
        <v>1.0</v>
      </c>
      <c r="R12" s="152"/>
      <c r="S12" s="153"/>
      <c r="T12" s="135">
        <v>1.0</v>
      </c>
      <c r="U12" s="135">
        <v>1.0</v>
      </c>
      <c r="V12" s="135">
        <v>1.0</v>
      </c>
      <c r="W12" s="135">
        <v>1.0</v>
      </c>
      <c r="X12" s="135">
        <v>1.0</v>
      </c>
      <c r="Y12" s="152"/>
      <c r="Z12" s="153"/>
      <c r="AA12" s="135">
        <v>1.0</v>
      </c>
      <c r="AB12" s="135">
        <v>1.0</v>
      </c>
      <c r="AC12" s="135">
        <v>1.0</v>
      </c>
      <c r="AD12" s="135">
        <v>1.0</v>
      </c>
      <c r="AE12" s="135">
        <v>1.0</v>
      </c>
      <c r="AF12" s="154">
        <f t="shared" si="4"/>
        <v>15</v>
      </c>
      <c r="AG12" s="163">
        <v>48000.0</v>
      </c>
      <c r="AH12" s="155">
        <f t="shared" si="5"/>
        <v>520000</v>
      </c>
      <c r="AI12" s="128">
        <v>200000.0</v>
      </c>
      <c r="AJ12" s="156">
        <f t="shared" si="6"/>
        <v>720000</v>
      </c>
      <c r="AK12" s="145"/>
      <c r="AL12" s="158"/>
      <c r="AM12" s="158"/>
      <c r="AN12" s="145" t="s">
        <v>146</v>
      </c>
      <c r="AO12" s="145" t="s">
        <v>17</v>
      </c>
      <c r="AP12" s="133" t="s">
        <v>147</v>
      </c>
      <c r="AQ12" s="133"/>
      <c r="AR12" s="27"/>
      <c r="AS12" s="29"/>
    </row>
    <row r="13" ht="14.25" customHeight="1">
      <c r="A13" s="135">
        <f t="shared" si="7"/>
        <v>11</v>
      </c>
      <c r="B13" s="149" t="s">
        <v>27</v>
      </c>
      <c r="C13" s="165" t="s">
        <v>148</v>
      </c>
      <c r="D13" s="152"/>
      <c r="E13" s="153"/>
      <c r="F13" s="135">
        <v>1.0</v>
      </c>
      <c r="G13" s="135">
        <v>1.0</v>
      </c>
      <c r="H13" s="135">
        <v>1.0</v>
      </c>
      <c r="I13" s="141">
        <v>0.5</v>
      </c>
      <c r="J13" s="135">
        <v>1.0</v>
      </c>
      <c r="K13" s="152"/>
      <c r="L13" s="153"/>
      <c r="M13" s="174" t="s">
        <v>50</v>
      </c>
      <c r="N13" s="135">
        <v>1.0</v>
      </c>
      <c r="O13" s="135">
        <v>1.0</v>
      </c>
      <c r="P13" s="135">
        <v>1.0</v>
      </c>
      <c r="Q13" s="135">
        <v>1.0</v>
      </c>
      <c r="R13" s="152"/>
      <c r="S13" s="153"/>
      <c r="T13" s="135">
        <v>1.0</v>
      </c>
      <c r="U13" s="135">
        <v>1.0</v>
      </c>
      <c r="V13" s="135">
        <v>1.0</v>
      </c>
      <c r="W13" s="135">
        <v>1.0</v>
      </c>
      <c r="X13" s="135">
        <v>1.0</v>
      </c>
      <c r="Y13" s="152"/>
      <c r="Z13" s="153"/>
      <c r="AA13" s="135">
        <v>1.0</v>
      </c>
      <c r="AB13" s="135">
        <v>1.0</v>
      </c>
      <c r="AC13" s="135">
        <v>1.0</v>
      </c>
      <c r="AD13" s="135">
        <v>1.0</v>
      </c>
      <c r="AE13" s="135">
        <v>1.0</v>
      </c>
      <c r="AF13" s="154">
        <f t="shared" si="4"/>
        <v>18.5</v>
      </c>
      <c r="AG13" s="163">
        <f t="shared" ref="AG13:AG14" si="9">IF(B13="CATEGORIA", "DEPENDE", IF(B13="SP", 60000,IF(B13="PR", 60000, IF(B13="M10", 65000, IF(B13="M1", 50000, IF(B13="M2", 40000, IF(B13="AYUDANTE", 30000, IF(B13="EDIT", "EDITABLE", "editable"))))))))</f>
        <v>50000</v>
      </c>
      <c r="AH13" s="155">
        <f t="shared" si="5"/>
        <v>625000</v>
      </c>
      <c r="AI13" s="128">
        <v>300000.0</v>
      </c>
      <c r="AJ13" s="156">
        <f t="shared" si="6"/>
        <v>925000</v>
      </c>
      <c r="AK13" s="145"/>
      <c r="AL13" s="158"/>
      <c r="AM13" s="158"/>
      <c r="AN13" s="170" t="s">
        <v>35</v>
      </c>
      <c r="AO13" s="170" t="s">
        <v>149</v>
      </c>
      <c r="AP13" s="133" t="s">
        <v>150</v>
      </c>
      <c r="AQ13" s="133"/>
      <c r="AR13" s="27"/>
      <c r="AS13" s="29"/>
    </row>
    <row r="14" ht="14.25" customHeight="1">
      <c r="A14" s="135">
        <f t="shared" si="7"/>
        <v>12</v>
      </c>
      <c r="B14" s="149" t="s">
        <v>27</v>
      </c>
      <c r="C14" s="165" t="s">
        <v>151</v>
      </c>
      <c r="D14" s="151"/>
      <c r="E14" s="151"/>
      <c r="F14" s="151"/>
      <c r="G14" s="151"/>
      <c r="H14" s="151"/>
      <c r="I14" s="151"/>
      <c r="J14" s="151"/>
      <c r="K14" s="151"/>
      <c r="L14" s="151"/>
      <c r="M14" s="151"/>
      <c r="N14" s="151"/>
      <c r="O14" s="151"/>
      <c r="P14" s="135">
        <v>1.0</v>
      </c>
      <c r="Q14" s="135">
        <v>1.0</v>
      </c>
      <c r="R14" s="152"/>
      <c r="S14" s="153"/>
      <c r="T14" s="135">
        <v>1.0</v>
      </c>
      <c r="U14" s="135">
        <v>1.0</v>
      </c>
      <c r="V14" s="174" t="s">
        <v>50</v>
      </c>
      <c r="W14" s="135">
        <v>1.0</v>
      </c>
      <c r="X14" s="135">
        <v>1.0</v>
      </c>
      <c r="Y14" s="152"/>
      <c r="Z14" s="153"/>
      <c r="AA14" s="135">
        <v>1.0</v>
      </c>
      <c r="AB14" s="135">
        <v>1.0</v>
      </c>
      <c r="AC14" s="135">
        <v>1.0</v>
      </c>
      <c r="AD14" s="135">
        <v>1.0</v>
      </c>
      <c r="AE14" s="135">
        <v>1.0</v>
      </c>
      <c r="AF14" s="154">
        <f t="shared" si="4"/>
        <v>11</v>
      </c>
      <c r="AG14" s="163">
        <f t="shared" si="9"/>
        <v>50000</v>
      </c>
      <c r="AH14" s="155">
        <f t="shared" si="5"/>
        <v>450000</v>
      </c>
      <c r="AI14" s="128">
        <v>100000.0</v>
      </c>
      <c r="AJ14" s="156">
        <f t="shared" si="6"/>
        <v>550000</v>
      </c>
      <c r="AK14" s="145"/>
      <c r="AL14" s="158"/>
      <c r="AM14" s="158"/>
      <c r="AN14" s="145" t="s">
        <v>152</v>
      </c>
      <c r="AO14" s="145" t="s">
        <v>153</v>
      </c>
      <c r="AP14" s="133" t="s">
        <v>154</v>
      </c>
      <c r="AQ14" s="133"/>
      <c r="AR14" s="27"/>
      <c r="AS14" s="29"/>
    </row>
    <row r="15" ht="14.25" customHeight="1">
      <c r="A15" s="135">
        <f t="shared" si="7"/>
        <v>13</v>
      </c>
      <c r="B15" s="149" t="s">
        <v>27</v>
      </c>
      <c r="C15" s="165" t="s">
        <v>155</v>
      </c>
      <c r="D15" s="152"/>
      <c r="E15" s="153"/>
      <c r="F15" s="135">
        <v>1.0</v>
      </c>
      <c r="G15" s="135">
        <v>1.0</v>
      </c>
      <c r="H15" s="135">
        <v>1.0</v>
      </c>
      <c r="I15" s="135">
        <v>1.0</v>
      </c>
      <c r="J15" s="135">
        <v>1.0</v>
      </c>
      <c r="K15" s="141" t="s">
        <v>37</v>
      </c>
      <c r="L15" s="153"/>
      <c r="M15" s="135">
        <v>1.0</v>
      </c>
      <c r="N15" s="135">
        <v>1.0</v>
      </c>
      <c r="O15" s="135">
        <v>1.0</v>
      </c>
      <c r="P15" s="135">
        <v>1.0</v>
      </c>
      <c r="Q15" s="135">
        <v>1.0</v>
      </c>
      <c r="R15" s="152"/>
      <c r="S15" s="153"/>
      <c r="T15" s="135">
        <v>1.0</v>
      </c>
      <c r="U15" s="135">
        <v>1.0</v>
      </c>
      <c r="V15" s="135">
        <v>1.0</v>
      </c>
      <c r="W15" s="135">
        <v>1.0</v>
      </c>
      <c r="X15" s="135">
        <v>1.0</v>
      </c>
      <c r="Y15" s="152"/>
      <c r="Z15" s="153"/>
      <c r="AA15" s="135">
        <v>1.0</v>
      </c>
      <c r="AB15" s="135">
        <v>1.0</v>
      </c>
      <c r="AC15" s="135">
        <v>1.0</v>
      </c>
      <c r="AD15" s="135">
        <v>1.0</v>
      </c>
      <c r="AE15" s="135">
        <v>1.0</v>
      </c>
      <c r="AF15" s="154">
        <f t="shared" si="4"/>
        <v>20</v>
      </c>
      <c r="AG15" s="163">
        <v>57000.0</v>
      </c>
      <c r="AH15" s="155">
        <f t="shared" si="5"/>
        <v>840000</v>
      </c>
      <c r="AI15" s="128">
        <v>300000.0</v>
      </c>
      <c r="AJ15" s="156">
        <f t="shared" si="6"/>
        <v>1140000</v>
      </c>
      <c r="AK15" s="171">
        <v>40000.0</v>
      </c>
      <c r="AL15" s="158"/>
      <c r="AM15" s="158"/>
      <c r="AN15" s="145" t="s">
        <v>39</v>
      </c>
      <c r="AO15" s="145" t="s">
        <v>17</v>
      </c>
      <c r="AP15" s="133" t="s">
        <v>156</v>
      </c>
      <c r="AQ15" s="133"/>
      <c r="AR15" s="27"/>
      <c r="AS15" s="29"/>
    </row>
    <row r="16" ht="14.25" customHeight="1">
      <c r="A16" s="135">
        <f t="shared" si="7"/>
        <v>14</v>
      </c>
      <c r="B16" s="149" t="s">
        <v>27</v>
      </c>
      <c r="C16" s="165" t="s">
        <v>157</v>
      </c>
      <c r="D16" s="151"/>
      <c r="E16" s="151"/>
      <c r="F16" s="151"/>
      <c r="G16" s="151"/>
      <c r="H16" s="151"/>
      <c r="I16" s="151"/>
      <c r="J16" s="151"/>
      <c r="K16" s="151"/>
      <c r="L16" s="151"/>
      <c r="M16" s="151"/>
      <c r="N16" s="151"/>
      <c r="O16" s="151"/>
      <c r="P16" s="135">
        <v>1.0</v>
      </c>
      <c r="Q16" s="135">
        <v>1.0</v>
      </c>
      <c r="R16" s="152"/>
      <c r="S16" s="153"/>
      <c r="T16" s="135">
        <v>1.0</v>
      </c>
      <c r="U16" s="135">
        <v>1.0</v>
      </c>
      <c r="V16" s="135">
        <v>1.0</v>
      </c>
      <c r="W16" s="174" t="s">
        <v>50</v>
      </c>
      <c r="X16" s="174" t="s">
        <v>50</v>
      </c>
      <c r="Y16" s="152"/>
      <c r="Z16" s="153"/>
      <c r="AA16" s="135">
        <v>1.0</v>
      </c>
      <c r="AB16" s="135">
        <v>1.0</v>
      </c>
      <c r="AC16" s="135">
        <v>1.0</v>
      </c>
      <c r="AD16" s="135">
        <v>1.0</v>
      </c>
      <c r="AE16" s="135">
        <v>1.0</v>
      </c>
      <c r="AF16" s="154">
        <f t="shared" si="4"/>
        <v>10</v>
      </c>
      <c r="AG16" s="163">
        <f t="shared" ref="AG16:AG17" si="10">IF(B16="CATEGORIA", "DEPENDE", IF(B16="SP", 60000,IF(B16="PR", 60000, IF(B16="M10", 65000, IF(B16="M1", 50000, IF(B16="M2", 40000, IF(B16="AYUDANTE", 30000, IF(B16="EDIT", "EDITABLE", "editable"))))))))</f>
        <v>50000</v>
      </c>
      <c r="AH16" s="155">
        <f t="shared" si="5"/>
        <v>350000</v>
      </c>
      <c r="AI16" s="128">
        <v>150000.0</v>
      </c>
      <c r="AJ16" s="156">
        <f t="shared" si="6"/>
        <v>500000</v>
      </c>
      <c r="AK16" s="145"/>
      <c r="AL16" s="158"/>
      <c r="AM16" s="158"/>
      <c r="AN16" s="145" t="s">
        <v>158</v>
      </c>
      <c r="AO16" s="145" t="s">
        <v>17</v>
      </c>
      <c r="AP16" s="133" t="s">
        <v>159</v>
      </c>
      <c r="AQ16" s="133"/>
      <c r="AR16" s="27"/>
      <c r="AS16" s="29"/>
    </row>
    <row r="17" ht="14.25" customHeight="1">
      <c r="A17" s="135">
        <f t="shared" si="7"/>
        <v>15</v>
      </c>
      <c r="B17" s="149" t="s">
        <v>27</v>
      </c>
      <c r="C17" s="165" t="s">
        <v>160</v>
      </c>
      <c r="D17" s="152"/>
      <c r="E17" s="153"/>
      <c r="F17" s="135">
        <v>1.0</v>
      </c>
      <c r="G17" s="135">
        <v>1.0</v>
      </c>
      <c r="H17" s="135">
        <v>1.0</v>
      </c>
      <c r="I17" s="135">
        <v>1.0</v>
      </c>
      <c r="J17" s="135">
        <v>1.0</v>
      </c>
      <c r="K17" s="152"/>
      <c r="L17" s="153"/>
      <c r="M17" s="135">
        <v>1.0</v>
      </c>
      <c r="N17" s="135">
        <v>1.0</v>
      </c>
      <c r="O17" s="135">
        <v>1.0</v>
      </c>
      <c r="P17" s="135">
        <v>1.0</v>
      </c>
      <c r="Q17" s="135">
        <v>1.0</v>
      </c>
      <c r="R17" s="152"/>
      <c r="S17" s="153"/>
      <c r="T17" s="135">
        <v>1.0</v>
      </c>
      <c r="U17" s="135">
        <v>1.0</v>
      </c>
      <c r="V17" s="135">
        <v>1.0</v>
      </c>
      <c r="W17" s="135">
        <v>1.0</v>
      </c>
      <c r="X17" s="135">
        <v>1.0</v>
      </c>
      <c r="Y17" s="152"/>
      <c r="Z17" s="153"/>
      <c r="AA17" s="135">
        <v>1.0</v>
      </c>
      <c r="AB17" s="135">
        <v>1.0</v>
      </c>
      <c r="AC17" s="135">
        <v>1.0</v>
      </c>
      <c r="AD17" s="135">
        <v>1.0</v>
      </c>
      <c r="AE17" s="135">
        <v>1.0</v>
      </c>
      <c r="AF17" s="154">
        <f t="shared" si="4"/>
        <v>20</v>
      </c>
      <c r="AG17" s="163">
        <f t="shared" si="10"/>
        <v>50000</v>
      </c>
      <c r="AH17" s="155">
        <f t="shared" si="5"/>
        <v>700000</v>
      </c>
      <c r="AI17" s="128">
        <v>300000.0</v>
      </c>
      <c r="AJ17" s="156">
        <f t="shared" si="6"/>
        <v>1000000</v>
      </c>
      <c r="AK17" s="145"/>
      <c r="AL17" s="158"/>
      <c r="AM17" s="158"/>
      <c r="AN17" s="170" t="s">
        <v>42</v>
      </c>
      <c r="AO17" s="170" t="s">
        <v>17</v>
      </c>
      <c r="AP17" s="133" t="s">
        <v>161</v>
      </c>
      <c r="AQ17" s="133"/>
      <c r="AR17" s="27"/>
      <c r="AS17" s="29"/>
    </row>
    <row r="18" ht="14.25" customHeight="1">
      <c r="A18" s="135">
        <f t="shared" si="7"/>
        <v>16</v>
      </c>
      <c r="B18" s="149" t="s">
        <v>27</v>
      </c>
      <c r="C18" s="165" t="s">
        <v>162</v>
      </c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35">
        <v>1.0</v>
      </c>
      <c r="Q18" s="135">
        <v>1.0</v>
      </c>
      <c r="R18" s="152"/>
      <c r="S18" s="153"/>
      <c r="T18" s="135">
        <v>1.0</v>
      </c>
      <c r="U18" s="135">
        <v>1.0</v>
      </c>
      <c r="V18" s="135">
        <v>1.0</v>
      </c>
      <c r="W18" s="135">
        <v>1.0</v>
      </c>
      <c r="X18" s="135">
        <v>1.0</v>
      </c>
      <c r="Y18" s="152"/>
      <c r="Z18" s="153"/>
      <c r="AA18" s="135">
        <v>1.0</v>
      </c>
      <c r="AB18" s="135">
        <v>1.0</v>
      </c>
      <c r="AC18" s="135">
        <v>1.0</v>
      </c>
      <c r="AD18" s="135">
        <v>1.0</v>
      </c>
      <c r="AE18" s="135">
        <v>1.0</v>
      </c>
      <c r="AF18" s="154">
        <f t="shared" si="4"/>
        <v>12</v>
      </c>
      <c r="AG18" s="163">
        <v>48000.0</v>
      </c>
      <c r="AH18" s="155">
        <f t="shared" si="5"/>
        <v>426000</v>
      </c>
      <c r="AI18" s="128">
        <v>150000.0</v>
      </c>
      <c r="AJ18" s="156">
        <f t="shared" si="6"/>
        <v>576000</v>
      </c>
      <c r="AK18" s="145"/>
      <c r="AL18" s="158"/>
      <c r="AM18" s="158"/>
      <c r="AN18" s="145" t="s">
        <v>163</v>
      </c>
      <c r="AO18" s="145" t="s">
        <v>17</v>
      </c>
      <c r="AP18" s="133" t="s">
        <v>164</v>
      </c>
      <c r="AQ18" s="133"/>
      <c r="AR18" s="27"/>
      <c r="AS18" s="29"/>
    </row>
    <row r="19" ht="14.25" customHeight="1">
      <c r="A19" s="135">
        <f t="shared" si="7"/>
        <v>17</v>
      </c>
      <c r="B19" s="149" t="s">
        <v>27</v>
      </c>
      <c r="C19" s="162" t="s">
        <v>165</v>
      </c>
      <c r="D19" s="151"/>
      <c r="E19" s="151"/>
      <c r="F19" s="151"/>
      <c r="G19" s="151"/>
      <c r="H19" s="151"/>
      <c r="I19" s="151"/>
      <c r="J19" s="151"/>
      <c r="K19" s="151"/>
      <c r="L19" s="151"/>
      <c r="M19" s="151"/>
      <c r="N19" s="151"/>
      <c r="O19" s="151"/>
      <c r="P19" s="151"/>
      <c r="Q19" s="151"/>
      <c r="R19" s="152"/>
      <c r="S19" s="153"/>
      <c r="T19" s="135">
        <v>1.0</v>
      </c>
      <c r="U19" s="135">
        <v>1.0</v>
      </c>
      <c r="V19" s="135">
        <v>0.5</v>
      </c>
      <c r="W19" s="160" t="s">
        <v>23</v>
      </c>
      <c r="X19" s="135">
        <v>1.0</v>
      </c>
      <c r="Y19" s="152"/>
      <c r="Z19" s="153"/>
      <c r="AA19" s="151"/>
      <c r="AB19" s="151"/>
      <c r="AC19" s="151"/>
      <c r="AD19" s="151"/>
      <c r="AE19" s="151"/>
      <c r="AF19" s="154">
        <f t="shared" si="4"/>
        <v>3.5</v>
      </c>
      <c r="AG19" s="163">
        <f>IF(B19="CATEGORIA", "DEPENDE", IF(B19="SP", 60000,IF(B19="PR", 60000, IF(B19="M10", 65000, IF(B19="M1", 50000, IF(B19="M2", 40000, IF(B19="AYUDANTE", 30000, IF(B19="EDIT", "EDITABLE", "editable"))))))))</f>
        <v>50000</v>
      </c>
      <c r="AH19" s="155">
        <f t="shared" si="5"/>
        <v>25000</v>
      </c>
      <c r="AI19" s="128">
        <v>150000.0</v>
      </c>
      <c r="AJ19" s="156">
        <f t="shared" si="6"/>
        <v>175000</v>
      </c>
      <c r="AK19" s="145"/>
      <c r="AL19" s="158"/>
      <c r="AM19" s="158"/>
      <c r="AN19" s="145" t="s">
        <v>166</v>
      </c>
      <c r="AO19" s="145" t="s">
        <v>17</v>
      </c>
      <c r="AP19" s="133" t="s">
        <v>167</v>
      </c>
      <c r="AQ19" s="133"/>
      <c r="AR19" s="27"/>
      <c r="AS19" s="29"/>
    </row>
    <row r="20" ht="14.25" customHeight="1">
      <c r="A20" s="135">
        <f t="shared" si="7"/>
        <v>18</v>
      </c>
      <c r="B20" s="149" t="s">
        <v>92</v>
      </c>
      <c r="C20" s="166" t="s">
        <v>168</v>
      </c>
      <c r="D20" s="151"/>
      <c r="E20" s="151"/>
      <c r="F20" s="151"/>
      <c r="G20" s="151"/>
      <c r="H20" s="151"/>
      <c r="I20" s="151"/>
      <c r="J20" s="151"/>
      <c r="K20" s="151"/>
      <c r="L20" s="151"/>
      <c r="M20" s="151"/>
      <c r="N20" s="151"/>
      <c r="O20" s="135">
        <v>1.0</v>
      </c>
      <c r="P20" s="135">
        <v>1.0</v>
      </c>
      <c r="Q20" s="135">
        <v>1.0</v>
      </c>
      <c r="R20" s="152"/>
      <c r="S20" s="153"/>
      <c r="T20" s="135">
        <v>1.0</v>
      </c>
      <c r="U20" s="135">
        <v>1.0</v>
      </c>
      <c r="V20" s="160" t="s">
        <v>23</v>
      </c>
      <c r="W20" s="135">
        <v>1.0</v>
      </c>
      <c r="X20" s="160" t="s">
        <v>23</v>
      </c>
      <c r="Y20" s="152"/>
      <c r="Z20" s="153"/>
      <c r="AA20" s="151"/>
      <c r="AB20" s="151"/>
      <c r="AC20" s="151"/>
      <c r="AD20" s="151"/>
      <c r="AE20" s="151"/>
      <c r="AF20" s="154">
        <f t="shared" si="4"/>
        <v>6</v>
      </c>
      <c r="AG20" s="163">
        <v>28000.0</v>
      </c>
      <c r="AH20" s="155">
        <f t="shared" si="5"/>
        <v>68000</v>
      </c>
      <c r="AI20" s="128">
        <v>100000.0</v>
      </c>
      <c r="AJ20" s="156">
        <f t="shared" si="6"/>
        <v>168000</v>
      </c>
      <c r="AK20" s="145"/>
      <c r="AL20" s="158"/>
      <c r="AM20" s="158"/>
      <c r="AN20" s="145"/>
      <c r="AO20" s="145"/>
      <c r="AP20" s="133"/>
      <c r="AQ20" s="133"/>
      <c r="AR20" s="27"/>
      <c r="AS20" s="29"/>
    </row>
    <row r="21" ht="14.25" customHeight="1">
      <c r="A21" s="135">
        <f t="shared" si="7"/>
        <v>19</v>
      </c>
      <c r="B21" s="149" t="s">
        <v>27</v>
      </c>
      <c r="C21" s="165" t="s">
        <v>169</v>
      </c>
      <c r="D21" s="152"/>
      <c r="E21" s="153"/>
      <c r="F21" s="141">
        <v>1.0</v>
      </c>
      <c r="G21" s="141">
        <v>1.0</v>
      </c>
      <c r="H21" s="141">
        <v>1.0</v>
      </c>
      <c r="I21" s="141">
        <v>1.0</v>
      </c>
      <c r="J21" s="141">
        <v>1.0</v>
      </c>
      <c r="K21" s="152"/>
      <c r="L21" s="153"/>
      <c r="M21" s="135">
        <v>1.0</v>
      </c>
      <c r="N21" s="135">
        <v>1.0</v>
      </c>
      <c r="O21" s="135">
        <v>1.0</v>
      </c>
      <c r="P21" s="135">
        <v>1.0</v>
      </c>
      <c r="Q21" s="135">
        <v>1.0</v>
      </c>
      <c r="R21" s="152"/>
      <c r="S21" s="153"/>
      <c r="T21" s="135">
        <v>1.0</v>
      </c>
      <c r="U21" s="135">
        <v>1.0</v>
      </c>
      <c r="V21" s="135">
        <v>1.0</v>
      </c>
      <c r="W21" s="135">
        <v>1.0</v>
      </c>
      <c r="X21" s="135">
        <v>1.0</v>
      </c>
      <c r="Y21" s="152"/>
      <c r="Z21" s="153"/>
      <c r="AA21" s="135">
        <v>1.0</v>
      </c>
      <c r="AB21" s="135">
        <v>1.0</v>
      </c>
      <c r="AC21" s="135">
        <v>1.0</v>
      </c>
      <c r="AD21" s="135">
        <v>1.0</v>
      </c>
      <c r="AE21" s="135">
        <v>1.0</v>
      </c>
      <c r="AF21" s="154">
        <f t="shared" si="4"/>
        <v>20</v>
      </c>
      <c r="AG21" s="163">
        <f t="shared" ref="AG21:AG24" si="11">IF(B21="CATEGORIA", "DEPENDE", IF(B21="SP", 60000,IF(B21="PR", 60000, IF(B21="M10", 65000, IF(B21="M1", 50000, IF(B21="M2", 40000, IF(B21="AYUDANTE", 30000, IF(B21="EDIT", "EDITABLE", "editable"))))))))</f>
        <v>50000</v>
      </c>
      <c r="AH21" s="155">
        <f t="shared" si="5"/>
        <v>700000</v>
      </c>
      <c r="AI21" s="128">
        <v>300000.0</v>
      </c>
      <c r="AJ21" s="156">
        <f t="shared" si="6"/>
        <v>1000000</v>
      </c>
      <c r="AK21" s="145"/>
      <c r="AL21" s="172">
        <v>25000.0</v>
      </c>
      <c r="AM21" s="158"/>
      <c r="AN21" s="170" t="s">
        <v>45</v>
      </c>
      <c r="AO21" s="170" t="s">
        <v>17</v>
      </c>
      <c r="AP21" s="133" t="s">
        <v>170</v>
      </c>
      <c r="AQ21" s="133"/>
      <c r="AR21" s="27"/>
      <c r="AS21" s="29"/>
    </row>
    <row r="22" ht="14.25" customHeight="1">
      <c r="A22" s="135">
        <f t="shared" si="7"/>
        <v>20</v>
      </c>
      <c r="B22" s="149" t="s">
        <v>27</v>
      </c>
      <c r="C22" s="175" t="s">
        <v>171</v>
      </c>
      <c r="D22" s="151"/>
      <c r="E22" s="151"/>
      <c r="F22" s="151"/>
      <c r="G22" s="151"/>
      <c r="H22" s="151"/>
      <c r="I22" s="151"/>
      <c r="J22" s="151"/>
      <c r="K22" s="151"/>
      <c r="L22" s="151"/>
      <c r="M22" s="151"/>
      <c r="N22" s="151"/>
      <c r="O22" s="151"/>
      <c r="P22" s="151"/>
      <c r="Q22" s="135">
        <v>1.0</v>
      </c>
      <c r="R22" s="152"/>
      <c r="S22" s="153"/>
      <c r="T22" s="135">
        <v>1.0</v>
      </c>
      <c r="U22" s="135">
        <v>1.0</v>
      </c>
      <c r="V22" s="135">
        <v>1.0</v>
      </c>
      <c r="W22" s="135">
        <v>1.0</v>
      </c>
      <c r="X22" s="141">
        <v>0.5</v>
      </c>
      <c r="Y22" s="152"/>
      <c r="Z22" s="153"/>
      <c r="AA22" s="135">
        <v>1.0</v>
      </c>
      <c r="AB22" s="135">
        <v>1.0</v>
      </c>
      <c r="AC22" s="135">
        <v>1.0</v>
      </c>
      <c r="AD22" s="135">
        <v>1.0</v>
      </c>
      <c r="AE22" s="176">
        <v>1.0</v>
      </c>
      <c r="AF22" s="154">
        <f t="shared" si="4"/>
        <v>10.5</v>
      </c>
      <c r="AG22" s="163">
        <f t="shared" si="11"/>
        <v>50000</v>
      </c>
      <c r="AH22" s="155">
        <f t="shared" si="5"/>
        <v>375000</v>
      </c>
      <c r="AI22" s="128">
        <v>150000.0</v>
      </c>
      <c r="AJ22" s="156">
        <f t="shared" si="6"/>
        <v>525000</v>
      </c>
      <c r="AK22" s="145"/>
      <c r="AL22" s="158"/>
      <c r="AM22" s="158"/>
      <c r="AN22" s="145" t="s">
        <v>172</v>
      </c>
      <c r="AO22" s="145" t="s">
        <v>17</v>
      </c>
      <c r="AP22" s="133" t="s">
        <v>173</v>
      </c>
      <c r="AQ22" s="133"/>
      <c r="AR22" s="27"/>
      <c r="AS22" s="29"/>
    </row>
    <row r="23" ht="14.25" customHeight="1">
      <c r="A23" s="135">
        <f t="shared" si="7"/>
        <v>21</v>
      </c>
      <c r="B23" s="149" t="s">
        <v>27</v>
      </c>
      <c r="C23" s="162" t="s">
        <v>174</v>
      </c>
      <c r="D23" s="151"/>
      <c r="E23" s="151"/>
      <c r="F23" s="151"/>
      <c r="G23" s="151"/>
      <c r="H23" s="151"/>
      <c r="I23" s="151"/>
      <c r="J23" s="151"/>
      <c r="K23" s="151"/>
      <c r="L23" s="151"/>
      <c r="M23" s="151"/>
      <c r="N23" s="151"/>
      <c r="O23" s="151"/>
      <c r="P23" s="151"/>
      <c r="Q23" s="177">
        <v>1.0</v>
      </c>
      <c r="R23" s="152"/>
      <c r="S23" s="153"/>
      <c r="T23" s="135">
        <v>1.0</v>
      </c>
      <c r="U23" s="135">
        <v>1.0</v>
      </c>
      <c r="V23" s="160" t="s">
        <v>23</v>
      </c>
      <c r="W23" s="151"/>
      <c r="X23" s="151"/>
      <c r="Y23" s="151"/>
      <c r="Z23" s="151"/>
      <c r="AA23" s="151"/>
      <c r="AB23" s="151"/>
      <c r="AC23" s="151"/>
      <c r="AD23" s="151"/>
      <c r="AE23" s="151"/>
      <c r="AF23" s="154">
        <f t="shared" si="4"/>
        <v>3</v>
      </c>
      <c r="AG23" s="163">
        <f t="shared" si="11"/>
        <v>50000</v>
      </c>
      <c r="AH23" s="155">
        <f t="shared" si="5"/>
        <v>50000</v>
      </c>
      <c r="AI23" s="128">
        <v>100000.0</v>
      </c>
      <c r="AJ23" s="156">
        <f t="shared" si="6"/>
        <v>150000</v>
      </c>
      <c r="AK23" s="145"/>
      <c r="AL23" s="158"/>
      <c r="AM23" s="158"/>
      <c r="AN23" s="145" t="s">
        <v>175</v>
      </c>
      <c r="AO23" s="145" t="s">
        <v>17</v>
      </c>
      <c r="AP23" s="133" t="s">
        <v>176</v>
      </c>
      <c r="AQ23" s="133"/>
      <c r="AR23" s="27"/>
      <c r="AS23" s="29"/>
    </row>
    <row r="24" ht="14.25" customHeight="1">
      <c r="A24" s="135">
        <f t="shared" si="7"/>
        <v>22</v>
      </c>
      <c r="B24" s="149" t="s">
        <v>27</v>
      </c>
      <c r="C24" s="165" t="s">
        <v>177</v>
      </c>
      <c r="D24" s="152"/>
      <c r="E24" s="153"/>
      <c r="F24" s="135">
        <v>1.0</v>
      </c>
      <c r="G24" s="135">
        <v>1.0</v>
      </c>
      <c r="H24" s="135">
        <v>1.0</v>
      </c>
      <c r="I24" s="135">
        <v>1.0</v>
      </c>
      <c r="J24" s="135">
        <v>1.0</v>
      </c>
      <c r="K24" s="152"/>
      <c r="L24" s="153"/>
      <c r="M24" s="135">
        <v>1.0</v>
      </c>
      <c r="N24" s="135">
        <v>1.0</v>
      </c>
      <c r="O24" s="135">
        <v>1.0</v>
      </c>
      <c r="P24" s="135">
        <v>1.0</v>
      </c>
      <c r="Q24" s="135">
        <v>1.0</v>
      </c>
      <c r="R24" s="152"/>
      <c r="S24" s="153"/>
      <c r="T24" s="135">
        <v>1.0</v>
      </c>
      <c r="U24" s="135">
        <v>1.0</v>
      </c>
      <c r="V24" s="135">
        <v>1.0</v>
      </c>
      <c r="W24" s="135">
        <v>1.0</v>
      </c>
      <c r="X24" s="135">
        <v>1.0</v>
      </c>
      <c r="Y24" s="152"/>
      <c r="Z24" s="153"/>
      <c r="AA24" s="135">
        <v>1.0</v>
      </c>
      <c r="AB24" s="135">
        <v>1.0</v>
      </c>
      <c r="AC24" s="135">
        <v>1.0</v>
      </c>
      <c r="AD24" s="135">
        <v>1.0</v>
      </c>
      <c r="AE24" s="135">
        <v>1.0</v>
      </c>
      <c r="AF24" s="154">
        <f t="shared" si="4"/>
        <v>20</v>
      </c>
      <c r="AG24" s="163">
        <f t="shared" si="11"/>
        <v>50000</v>
      </c>
      <c r="AH24" s="155">
        <f t="shared" si="5"/>
        <v>700000</v>
      </c>
      <c r="AI24" s="128">
        <v>300000.0</v>
      </c>
      <c r="AJ24" s="156">
        <f t="shared" si="6"/>
        <v>1000000</v>
      </c>
      <c r="AK24" s="145"/>
      <c r="AL24" s="158"/>
      <c r="AM24" s="158"/>
      <c r="AN24" s="170" t="s">
        <v>178</v>
      </c>
      <c r="AO24" s="170" t="s">
        <v>17</v>
      </c>
      <c r="AP24" s="133" t="s">
        <v>179</v>
      </c>
      <c r="AQ24" s="133"/>
      <c r="AR24" s="27"/>
      <c r="AS24" s="29"/>
    </row>
    <row r="25" ht="14.25" customHeight="1">
      <c r="A25" s="135">
        <f t="shared" si="7"/>
        <v>23</v>
      </c>
      <c r="B25" s="149" t="s">
        <v>27</v>
      </c>
      <c r="C25" s="165" t="s">
        <v>180</v>
      </c>
      <c r="D25" s="151"/>
      <c r="E25" s="151"/>
      <c r="F25" s="151"/>
      <c r="G25" s="135">
        <v>1.0</v>
      </c>
      <c r="H25" s="135">
        <v>1.0</v>
      </c>
      <c r="I25" s="135">
        <v>1.0</v>
      </c>
      <c r="J25" s="135">
        <v>1.0</v>
      </c>
      <c r="K25" s="152"/>
      <c r="L25" s="153"/>
      <c r="M25" s="135">
        <v>1.0</v>
      </c>
      <c r="N25" s="135">
        <v>1.0</v>
      </c>
      <c r="O25" s="135">
        <v>1.0</v>
      </c>
      <c r="P25" s="135">
        <v>1.0</v>
      </c>
      <c r="Q25" s="135">
        <v>1.0</v>
      </c>
      <c r="R25" s="152"/>
      <c r="S25" s="153"/>
      <c r="T25" s="135">
        <v>1.0</v>
      </c>
      <c r="U25" s="135">
        <v>1.0</v>
      </c>
      <c r="V25" s="135">
        <v>1.0</v>
      </c>
      <c r="W25" s="135">
        <v>1.0</v>
      </c>
      <c r="X25" s="174" t="s">
        <v>50</v>
      </c>
      <c r="Y25" s="152"/>
      <c r="Z25" s="153"/>
      <c r="AA25" s="160" t="s">
        <v>23</v>
      </c>
      <c r="AB25" s="135">
        <v>1.0</v>
      </c>
      <c r="AC25" s="135">
        <v>1.0</v>
      </c>
      <c r="AD25" s="135">
        <v>1.0</v>
      </c>
      <c r="AE25" s="135">
        <v>1.0</v>
      </c>
      <c r="AF25" s="154">
        <f t="shared" si="4"/>
        <v>17</v>
      </c>
      <c r="AG25" s="163">
        <v>49000.0</v>
      </c>
      <c r="AH25" s="155">
        <f t="shared" si="5"/>
        <v>533000</v>
      </c>
      <c r="AI25" s="128">
        <v>300000.0</v>
      </c>
      <c r="AJ25" s="156">
        <f t="shared" si="6"/>
        <v>833000</v>
      </c>
      <c r="AK25" s="145"/>
      <c r="AL25" s="158"/>
      <c r="AM25" s="158"/>
      <c r="AN25" s="145" t="s">
        <v>122</v>
      </c>
      <c r="AO25" s="145" t="s">
        <v>17</v>
      </c>
      <c r="AP25" s="133" t="s">
        <v>181</v>
      </c>
      <c r="AQ25" s="133"/>
      <c r="AR25" s="27"/>
      <c r="AS25" s="29"/>
    </row>
    <row r="26" ht="14.25" customHeight="1">
      <c r="A26" s="135">
        <f t="shared" si="7"/>
        <v>24</v>
      </c>
      <c r="B26" s="149" t="s">
        <v>27</v>
      </c>
      <c r="C26" s="165" t="s">
        <v>182</v>
      </c>
      <c r="D26" s="152"/>
      <c r="E26" s="153"/>
      <c r="F26" s="135">
        <v>1.0</v>
      </c>
      <c r="G26" s="135">
        <v>1.0</v>
      </c>
      <c r="H26" s="135">
        <v>1.0</v>
      </c>
      <c r="I26" s="135">
        <v>1.0</v>
      </c>
      <c r="J26" s="135">
        <v>1.0</v>
      </c>
      <c r="K26" s="152"/>
      <c r="L26" s="153"/>
      <c r="M26" s="135">
        <v>1.0</v>
      </c>
      <c r="N26" s="135">
        <v>1.0</v>
      </c>
      <c r="O26" s="135">
        <v>1.0</v>
      </c>
      <c r="P26" s="135">
        <v>1.0</v>
      </c>
      <c r="Q26" s="135">
        <v>1.0</v>
      </c>
      <c r="R26" s="152"/>
      <c r="S26" s="153"/>
      <c r="T26" s="135">
        <v>1.0</v>
      </c>
      <c r="U26" s="135">
        <v>1.0</v>
      </c>
      <c r="V26" s="135">
        <v>1.0</v>
      </c>
      <c r="W26" s="135">
        <v>1.0</v>
      </c>
      <c r="X26" s="135">
        <v>1.0</v>
      </c>
      <c r="Y26" s="152"/>
      <c r="Z26" s="153"/>
      <c r="AA26" s="135">
        <v>1.0</v>
      </c>
      <c r="AB26" s="135">
        <v>1.0</v>
      </c>
      <c r="AC26" s="135">
        <v>1.0</v>
      </c>
      <c r="AD26" s="135">
        <v>1.0</v>
      </c>
      <c r="AE26" s="135">
        <v>1.0</v>
      </c>
      <c r="AF26" s="154">
        <f t="shared" si="4"/>
        <v>20</v>
      </c>
      <c r="AG26" s="163">
        <f t="shared" ref="AG26:AG28" si="12">IF(B26="CATEGORIA", "DEPENDE", IF(B26="SP", 60000,IF(B26="PR", 60000, IF(B26="M10", 65000, IF(B26="M1", 50000, IF(B26="M2", 40000, IF(B26="AYUDANTE", 30000, IF(B26="EDIT", "EDITABLE", "editable"))))))))</f>
        <v>50000</v>
      </c>
      <c r="AH26" s="155">
        <f t="shared" si="5"/>
        <v>600000</v>
      </c>
      <c r="AI26" s="128">
        <v>400000.0</v>
      </c>
      <c r="AJ26" s="156">
        <f t="shared" si="6"/>
        <v>1000000</v>
      </c>
      <c r="AK26" s="145"/>
      <c r="AL26" s="172">
        <v>40000.0</v>
      </c>
      <c r="AM26" s="158"/>
      <c r="AN26" s="170" t="s">
        <v>48</v>
      </c>
      <c r="AO26" s="170" t="s">
        <v>17</v>
      </c>
      <c r="AP26" s="133" t="s">
        <v>183</v>
      </c>
      <c r="AQ26" s="133"/>
      <c r="AR26" s="27"/>
      <c r="AS26" s="29"/>
    </row>
    <row r="27" ht="14.25" customHeight="1">
      <c r="A27" s="135">
        <f t="shared" si="7"/>
        <v>25</v>
      </c>
      <c r="B27" s="149" t="s">
        <v>27</v>
      </c>
      <c r="C27" s="165" t="s">
        <v>184</v>
      </c>
      <c r="D27" s="152"/>
      <c r="E27" s="153"/>
      <c r="F27" s="135">
        <v>1.0</v>
      </c>
      <c r="G27" s="135">
        <v>1.0</v>
      </c>
      <c r="H27" s="135">
        <v>1.0</v>
      </c>
      <c r="I27" s="135">
        <v>1.0</v>
      </c>
      <c r="J27" s="135">
        <v>1.0</v>
      </c>
      <c r="K27" s="152"/>
      <c r="L27" s="153"/>
      <c r="M27" s="135">
        <v>1.0</v>
      </c>
      <c r="N27" s="135">
        <v>1.0</v>
      </c>
      <c r="O27" s="135">
        <v>1.0</v>
      </c>
      <c r="P27" s="135">
        <v>1.0</v>
      </c>
      <c r="Q27" s="135">
        <v>1.0</v>
      </c>
      <c r="R27" s="152"/>
      <c r="S27" s="153"/>
      <c r="T27" s="135">
        <v>1.0</v>
      </c>
      <c r="U27" s="135">
        <v>1.0</v>
      </c>
      <c r="V27" s="135">
        <v>1.0</v>
      </c>
      <c r="W27" s="135">
        <v>1.0</v>
      </c>
      <c r="X27" s="135">
        <v>1.0</v>
      </c>
      <c r="Y27" s="152"/>
      <c r="Z27" s="153"/>
      <c r="AA27" s="135">
        <v>1.0</v>
      </c>
      <c r="AB27" s="135">
        <v>1.0</v>
      </c>
      <c r="AC27" s="135">
        <v>1.0</v>
      </c>
      <c r="AD27" s="135">
        <v>1.0</v>
      </c>
      <c r="AE27" s="135">
        <v>1.0</v>
      </c>
      <c r="AF27" s="154">
        <f t="shared" si="4"/>
        <v>20</v>
      </c>
      <c r="AG27" s="163">
        <f t="shared" si="12"/>
        <v>50000</v>
      </c>
      <c r="AH27" s="155">
        <f t="shared" si="5"/>
        <v>700000</v>
      </c>
      <c r="AI27" s="128">
        <v>300000.0</v>
      </c>
      <c r="AJ27" s="156">
        <f t="shared" si="6"/>
        <v>1000000</v>
      </c>
      <c r="AK27" s="145"/>
      <c r="AL27" s="158"/>
      <c r="AM27" s="158"/>
      <c r="AN27" s="170" t="s">
        <v>185</v>
      </c>
      <c r="AO27" s="170" t="s">
        <v>17</v>
      </c>
      <c r="AP27" s="133" t="s">
        <v>186</v>
      </c>
      <c r="AQ27" s="133"/>
      <c r="AR27" s="27"/>
      <c r="AS27" s="29"/>
    </row>
    <row r="28" ht="14.25" customHeight="1">
      <c r="A28" s="135">
        <f t="shared" si="7"/>
        <v>26</v>
      </c>
      <c r="B28" s="149" t="s">
        <v>27</v>
      </c>
      <c r="C28" s="178" t="s">
        <v>187</v>
      </c>
      <c r="D28" s="152"/>
      <c r="E28" s="153"/>
      <c r="F28" s="135">
        <v>1.0</v>
      </c>
      <c r="G28" s="135">
        <v>1.0</v>
      </c>
      <c r="H28" s="179">
        <v>0.5</v>
      </c>
      <c r="I28" s="180" t="s">
        <v>23</v>
      </c>
      <c r="J28" s="135">
        <v>1.0</v>
      </c>
      <c r="K28" s="152"/>
      <c r="L28" s="153"/>
      <c r="M28" s="135">
        <v>1.0</v>
      </c>
      <c r="N28" s="135">
        <v>1.0</v>
      </c>
      <c r="O28" s="135">
        <v>1.0</v>
      </c>
      <c r="P28" s="135">
        <v>1.0</v>
      </c>
      <c r="Q28" s="179">
        <v>0.5</v>
      </c>
      <c r="R28" s="152"/>
      <c r="S28" s="153"/>
      <c r="T28" s="135">
        <v>1.0</v>
      </c>
      <c r="U28" s="135">
        <v>1.0</v>
      </c>
      <c r="V28" s="135">
        <v>1.0</v>
      </c>
      <c r="W28" s="135">
        <v>1.0</v>
      </c>
      <c r="X28" s="135">
        <v>1.0</v>
      </c>
      <c r="Y28" s="152"/>
      <c r="Z28" s="153"/>
      <c r="AA28" s="135">
        <v>1.0</v>
      </c>
      <c r="AB28" s="135">
        <v>1.0</v>
      </c>
      <c r="AC28" s="160" t="s">
        <v>50</v>
      </c>
      <c r="AD28" s="160" t="s">
        <v>50</v>
      </c>
      <c r="AE28" s="135">
        <v>1.0</v>
      </c>
      <c r="AF28" s="154">
        <f t="shared" si="4"/>
        <v>16</v>
      </c>
      <c r="AG28" s="163">
        <f t="shared" si="12"/>
        <v>50000</v>
      </c>
      <c r="AH28" s="155">
        <f t="shared" si="5"/>
        <v>500000</v>
      </c>
      <c r="AI28" s="128">
        <v>300000.0</v>
      </c>
      <c r="AJ28" s="156">
        <f t="shared" si="6"/>
        <v>800000</v>
      </c>
      <c r="AK28" s="145"/>
      <c r="AL28" s="158"/>
      <c r="AM28" s="158"/>
      <c r="AN28" s="170" t="s">
        <v>51</v>
      </c>
      <c r="AO28" s="170" t="s">
        <v>17</v>
      </c>
      <c r="AP28" s="133"/>
      <c r="AQ28" s="133"/>
      <c r="AR28" s="27"/>
      <c r="AS28" s="29"/>
    </row>
    <row r="29" ht="14.25" customHeight="1">
      <c r="A29" s="135">
        <f t="shared" si="7"/>
        <v>27</v>
      </c>
      <c r="B29" s="149" t="s">
        <v>27</v>
      </c>
      <c r="C29" s="181" t="s">
        <v>188</v>
      </c>
      <c r="D29" s="182"/>
      <c r="E29" s="182"/>
      <c r="F29" s="182"/>
      <c r="G29" s="182"/>
      <c r="H29" s="182"/>
      <c r="I29" s="182"/>
      <c r="J29" s="182"/>
      <c r="K29" s="182"/>
      <c r="L29" s="182"/>
      <c r="M29" s="182"/>
      <c r="N29" s="182"/>
      <c r="O29" s="182"/>
      <c r="P29" s="182"/>
      <c r="Q29" s="176">
        <v>1.0</v>
      </c>
      <c r="R29" s="182"/>
      <c r="S29" s="182"/>
      <c r="T29" s="176">
        <v>1.0</v>
      </c>
      <c r="U29" s="176">
        <v>1.0</v>
      </c>
      <c r="V29" s="160" t="s">
        <v>23</v>
      </c>
      <c r="W29" s="176">
        <v>1.0</v>
      </c>
      <c r="X29" s="160">
        <v>0.5</v>
      </c>
      <c r="Y29" s="182"/>
      <c r="Z29" s="182"/>
      <c r="AA29" s="160">
        <v>0.5</v>
      </c>
      <c r="AB29" s="176">
        <v>1.0</v>
      </c>
      <c r="AC29" s="176">
        <v>1.0</v>
      </c>
      <c r="AD29" s="176">
        <v>1.0</v>
      </c>
      <c r="AE29" s="160" t="s">
        <v>23</v>
      </c>
      <c r="AF29" s="183">
        <f t="shared" si="4"/>
        <v>8</v>
      </c>
      <c r="AG29" s="184">
        <v>48000.0</v>
      </c>
      <c r="AH29" s="155">
        <f t="shared" si="5"/>
        <v>84000</v>
      </c>
      <c r="AI29" s="185">
        <v>300000.0</v>
      </c>
      <c r="AJ29" s="156">
        <f t="shared" si="6"/>
        <v>384000</v>
      </c>
      <c r="AK29" s="186"/>
      <c r="AL29" s="187"/>
      <c r="AM29" s="187"/>
      <c r="AN29" s="186" t="s">
        <v>189</v>
      </c>
      <c r="AO29" s="186" t="s">
        <v>17</v>
      </c>
      <c r="AP29" s="182" t="s">
        <v>190</v>
      </c>
      <c r="AQ29" s="182"/>
      <c r="AR29" s="27"/>
      <c r="AS29" s="29"/>
    </row>
    <row r="30" ht="14.25" customHeight="1">
      <c r="A30" s="135">
        <f t="shared" si="7"/>
        <v>28</v>
      </c>
      <c r="B30" s="149" t="s">
        <v>27</v>
      </c>
      <c r="C30" s="165" t="s">
        <v>191</v>
      </c>
      <c r="D30" s="152"/>
      <c r="E30" s="153"/>
      <c r="F30" s="135">
        <v>1.0</v>
      </c>
      <c r="G30" s="135">
        <v>1.0</v>
      </c>
      <c r="H30" s="135">
        <v>1.0</v>
      </c>
      <c r="I30" s="135">
        <v>1.0</v>
      </c>
      <c r="J30" s="135">
        <v>1.0</v>
      </c>
      <c r="K30" s="141" t="s">
        <v>37</v>
      </c>
      <c r="L30" s="153"/>
      <c r="M30" s="135">
        <v>1.0</v>
      </c>
      <c r="N30" s="135">
        <v>1.0</v>
      </c>
      <c r="O30" s="135">
        <v>1.0</v>
      </c>
      <c r="P30" s="135">
        <v>1.0</v>
      </c>
      <c r="Q30" s="135">
        <v>1.0</v>
      </c>
      <c r="R30" s="152"/>
      <c r="S30" s="153"/>
      <c r="T30" s="135">
        <v>1.0</v>
      </c>
      <c r="U30" s="135">
        <v>1.0</v>
      </c>
      <c r="V30" s="135">
        <v>1.0</v>
      </c>
      <c r="W30" s="135">
        <v>1.0</v>
      </c>
      <c r="X30" s="135">
        <v>1.0</v>
      </c>
      <c r="Y30" s="152"/>
      <c r="Z30" s="153"/>
      <c r="AA30" s="135">
        <v>1.0</v>
      </c>
      <c r="AB30" s="135">
        <v>1.0</v>
      </c>
      <c r="AC30" s="135">
        <v>1.0</v>
      </c>
      <c r="AD30" s="135">
        <v>1.0</v>
      </c>
      <c r="AE30" s="135">
        <v>1.0</v>
      </c>
      <c r="AF30" s="154">
        <f t="shared" si="4"/>
        <v>20</v>
      </c>
      <c r="AG30" s="163">
        <f t="shared" ref="AG30:AG31" si="13">IF(B30="CATEGORIA", "DEPENDE", IF(B30="SP", 60000,IF(B30="PR", 60000, IF(B30="M10", 65000, IF(B30="M1", 50000, IF(B30="M2", 40000, IF(B30="AYUDANTE", 30000, IF(B30="EDIT", "EDITABLE", "editable"))))))))</f>
        <v>50000</v>
      </c>
      <c r="AH30" s="155">
        <f t="shared" si="5"/>
        <v>700000</v>
      </c>
      <c r="AI30" s="128">
        <v>300000.0</v>
      </c>
      <c r="AJ30" s="156">
        <f t="shared" si="6"/>
        <v>1000000</v>
      </c>
      <c r="AK30" s="171">
        <v>40000.0</v>
      </c>
      <c r="AL30" s="172">
        <v>40000.0</v>
      </c>
      <c r="AM30" s="158"/>
      <c r="AN30" s="145" t="s">
        <v>56</v>
      </c>
      <c r="AO30" s="145" t="s">
        <v>17</v>
      </c>
      <c r="AP30" s="133" t="s">
        <v>192</v>
      </c>
      <c r="AQ30" s="133"/>
      <c r="AR30" s="27"/>
      <c r="AS30" s="29"/>
    </row>
    <row r="31" ht="14.25" customHeight="1">
      <c r="A31" s="135">
        <f t="shared" si="7"/>
        <v>29</v>
      </c>
      <c r="B31" s="149" t="s">
        <v>27</v>
      </c>
      <c r="C31" s="175" t="s">
        <v>193</v>
      </c>
      <c r="D31" s="151"/>
      <c r="E31" s="151"/>
      <c r="F31" s="151"/>
      <c r="G31" s="151"/>
      <c r="H31" s="151"/>
      <c r="I31" s="188"/>
      <c r="J31" s="188"/>
      <c r="K31" s="188"/>
      <c r="L31" s="151"/>
      <c r="M31" s="151"/>
      <c r="N31" s="151"/>
      <c r="O31" s="151"/>
      <c r="P31" s="135">
        <v>1.0</v>
      </c>
      <c r="Q31" s="135">
        <v>1.0</v>
      </c>
      <c r="R31" s="189"/>
      <c r="S31" s="190"/>
      <c r="T31" s="135">
        <v>1.0</v>
      </c>
      <c r="U31" s="135">
        <v>1.0</v>
      </c>
      <c r="V31" s="135">
        <v>1.0</v>
      </c>
      <c r="W31" s="135">
        <v>1.0</v>
      </c>
      <c r="X31" s="135">
        <v>1.0</v>
      </c>
      <c r="Y31" s="152"/>
      <c r="Z31" s="153"/>
      <c r="AA31" s="135">
        <v>1.0</v>
      </c>
      <c r="AB31" s="135">
        <v>1.0</v>
      </c>
      <c r="AC31" s="135">
        <v>1.0</v>
      </c>
      <c r="AD31" s="135">
        <v>1.0</v>
      </c>
      <c r="AE31" s="135">
        <v>1.0</v>
      </c>
      <c r="AF31" s="154">
        <f t="shared" si="4"/>
        <v>12</v>
      </c>
      <c r="AG31" s="163">
        <f t="shared" si="13"/>
        <v>50000</v>
      </c>
      <c r="AH31" s="155">
        <f t="shared" si="5"/>
        <v>450000</v>
      </c>
      <c r="AI31" s="128">
        <v>150000.0</v>
      </c>
      <c r="AJ31" s="156">
        <f t="shared" si="6"/>
        <v>600000</v>
      </c>
      <c r="AK31" s="145"/>
      <c r="AL31" s="158"/>
      <c r="AM31" s="158"/>
      <c r="AN31" s="145" t="s">
        <v>194</v>
      </c>
      <c r="AO31" s="145" t="s">
        <v>17</v>
      </c>
      <c r="AP31" s="133" t="s">
        <v>195</v>
      </c>
      <c r="AQ31" s="133"/>
      <c r="AR31" s="27"/>
      <c r="AS31" s="29"/>
    </row>
    <row r="32" ht="14.25" customHeight="1">
      <c r="A32" s="135">
        <f t="shared" si="7"/>
        <v>30</v>
      </c>
      <c r="B32" s="149" t="s">
        <v>196</v>
      </c>
      <c r="C32" s="165" t="s">
        <v>197</v>
      </c>
      <c r="D32" s="152"/>
      <c r="E32" s="153"/>
      <c r="F32" s="135">
        <v>1.0</v>
      </c>
      <c r="G32" s="135">
        <v>1.0</v>
      </c>
      <c r="H32" s="135">
        <v>1.0</v>
      </c>
      <c r="I32" s="135">
        <v>1.0</v>
      </c>
      <c r="J32" s="135">
        <v>1.0</v>
      </c>
      <c r="K32" s="152"/>
      <c r="L32" s="153"/>
      <c r="M32" s="135">
        <v>1.0</v>
      </c>
      <c r="N32" s="135">
        <v>1.0</v>
      </c>
      <c r="O32" s="135">
        <v>1.0</v>
      </c>
      <c r="P32" s="135">
        <v>1.0</v>
      </c>
      <c r="Q32" s="135">
        <v>1.0</v>
      </c>
      <c r="R32" s="152"/>
      <c r="S32" s="153"/>
      <c r="T32" s="135">
        <v>1.0</v>
      </c>
      <c r="U32" s="135">
        <v>1.0</v>
      </c>
      <c r="V32" s="135">
        <v>1.0</v>
      </c>
      <c r="W32" s="135">
        <v>1.0</v>
      </c>
      <c r="X32" s="135">
        <v>1.0</v>
      </c>
      <c r="Y32" s="152"/>
      <c r="Z32" s="153"/>
      <c r="AA32" s="135">
        <v>1.0</v>
      </c>
      <c r="AB32" s="135">
        <v>1.0</v>
      </c>
      <c r="AC32" s="135">
        <v>1.0</v>
      </c>
      <c r="AD32" s="135">
        <v>1.0</v>
      </c>
      <c r="AE32" s="135">
        <v>1.0</v>
      </c>
      <c r="AF32" s="154">
        <f t="shared" si="4"/>
        <v>20</v>
      </c>
      <c r="AG32" s="163">
        <v>50000.0</v>
      </c>
      <c r="AH32" s="155">
        <f t="shared" si="5"/>
        <v>700000</v>
      </c>
      <c r="AI32" s="128">
        <v>300000.0</v>
      </c>
      <c r="AJ32" s="156">
        <f t="shared" si="6"/>
        <v>1000000</v>
      </c>
      <c r="AK32" s="145"/>
      <c r="AL32" s="158"/>
      <c r="AM32" s="158"/>
      <c r="AN32" s="170" t="s">
        <v>58</v>
      </c>
      <c r="AO32" s="170" t="s">
        <v>17</v>
      </c>
      <c r="AP32" s="133" t="s">
        <v>198</v>
      </c>
      <c r="AQ32" s="133"/>
      <c r="AR32" s="27"/>
      <c r="AS32" s="29"/>
    </row>
    <row r="33" ht="14.25" customHeight="1">
      <c r="A33" s="135">
        <f t="shared" si="7"/>
        <v>31</v>
      </c>
      <c r="B33" s="149" t="s">
        <v>27</v>
      </c>
      <c r="C33" s="175" t="s">
        <v>199</v>
      </c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  <c r="T33" s="135">
        <v>1.0</v>
      </c>
      <c r="U33" s="135">
        <v>1.0</v>
      </c>
      <c r="V33" s="135">
        <v>1.0</v>
      </c>
      <c r="W33" s="135">
        <v>1.0</v>
      </c>
      <c r="X33" s="135">
        <v>1.0</v>
      </c>
      <c r="Y33" s="152"/>
      <c r="Z33" s="153"/>
      <c r="AA33" s="135">
        <v>1.0</v>
      </c>
      <c r="AB33" s="135">
        <v>1.0</v>
      </c>
      <c r="AC33" s="135">
        <v>1.0</v>
      </c>
      <c r="AD33" s="135">
        <v>1.0</v>
      </c>
      <c r="AE33" s="135">
        <v>1.0</v>
      </c>
      <c r="AF33" s="154">
        <f t="shared" si="4"/>
        <v>10</v>
      </c>
      <c r="AG33" s="163">
        <f t="shared" ref="AG33:AG36" si="14">IF(B33="CATEGORIA", "DEPENDE", IF(B33="SP", 60000,IF(B33="PR", 60000, IF(B33="M10", 65000, IF(B33="M1", 50000, IF(B33="M2", 40000, IF(B33="AYUDANTE", 30000, IF(B33="EDIT", "EDITABLE", "editable"))))))))</f>
        <v>50000</v>
      </c>
      <c r="AH33" s="155">
        <f t="shared" si="5"/>
        <v>450000</v>
      </c>
      <c r="AI33" s="128">
        <v>50000.0</v>
      </c>
      <c r="AJ33" s="156">
        <f t="shared" si="6"/>
        <v>500000</v>
      </c>
      <c r="AK33" s="145"/>
      <c r="AL33" s="158"/>
      <c r="AM33" s="158"/>
      <c r="AN33" s="145" t="s">
        <v>200</v>
      </c>
      <c r="AO33" s="145" t="s">
        <v>17</v>
      </c>
      <c r="AP33" s="133" t="s">
        <v>201</v>
      </c>
      <c r="AQ33" s="133"/>
      <c r="AR33" s="27"/>
      <c r="AS33" s="29"/>
    </row>
    <row r="34" ht="14.25" customHeight="1">
      <c r="A34" s="135">
        <f t="shared" si="7"/>
        <v>32</v>
      </c>
      <c r="B34" s="149" t="s">
        <v>27</v>
      </c>
      <c r="C34" s="165" t="s">
        <v>202</v>
      </c>
      <c r="D34" s="152"/>
      <c r="E34" s="153"/>
      <c r="F34" s="151"/>
      <c r="G34" s="135">
        <v>1.0</v>
      </c>
      <c r="H34" s="135">
        <v>1.0</v>
      </c>
      <c r="I34" s="135">
        <v>1.0</v>
      </c>
      <c r="J34" s="135">
        <v>1.0</v>
      </c>
      <c r="K34" s="152"/>
      <c r="L34" s="153"/>
      <c r="M34" s="135">
        <v>1.0</v>
      </c>
      <c r="N34" s="135">
        <v>1.0</v>
      </c>
      <c r="O34" s="135">
        <v>1.0</v>
      </c>
      <c r="P34" s="135">
        <v>1.0</v>
      </c>
      <c r="Q34" s="135">
        <v>1.0</v>
      </c>
      <c r="R34" s="152"/>
      <c r="S34" s="153"/>
      <c r="T34" s="135">
        <v>1.0</v>
      </c>
      <c r="U34" s="135">
        <v>1.0</v>
      </c>
      <c r="V34" s="135">
        <v>1.0</v>
      </c>
      <c r="W34" s="135">
        <v>1.0</v>
      </c>
      <c r="X34" s="135">
        <v>1.0</v>
      </c>
      <c r="Y34" s="152"/>
      <c r="Z34" s="153"/>
      <c r="AA34" s="135">
        <v>1.0</v>
      </c>
      <c r="AB34" s="135">
        <v>1.0</v>
      </c>
      <c r="AC34" s="135">
        <v>1.0</v>
      </c>
      <c r="AD34" s="135">
        <v>1.0</v>
      </c>
      <c r="AE34" s="135">
        <v>1.0</v>
      </c>
      <c r="AF34" s="154">
        <f t="shared" si="4"/>
        <v>19</v>
      </c>
      <c r="AG34" s="163">
        <f t="shared" si="14"/>
        <v>50000</v>
      </c>
      <c r="AH34" s="155">
        <f t="shared" si="5"/>
        <v>650000</v>
      </c>
      <c r="AI34" s="128">
        <v>300000.0</v>
      </c>
      <c r="AJ34" s="156">
        <f t="shared" si="6"/>
        <v>950000</v>
      </c>
      <c r="AK34" s="145"/>
      <c r="AL34" s="172">
        <v>40000.0</v>
      </c>
      <c r="AM34" s="158"/>
      <c r="AN34" s="170" t="s">
        <v>203</v>
      </c>
      <c r="AO34" s="170" t="s">
        <v>17</v>
      </c>
      <c r="AP34" s="133" t="s">
        <v>204</v>
      </c>
      <c r="AQ34" s="133"/>
      <c r="AR34" s="27"/>
      <c r="AS34" s="29"/>
    </row>
    <row r="35" ht="14.25" customHeight="1">
      <c r="A35" s="135">
        <f t="shared" si="7"/>
        <v>33</v>
      </c>
      <c r="B35" s="149" t="s">
        <v>27</v>
      </c>
      <c r="C35" s="165" t="s">
        <v>205</v>
      </c>
      <c r="D35" s="152"/>
      <c r="E35" s="153"/>
      <c r="F35" s="135">
        <v>0.5</v>
      </c>
      <c r="G35" s="135">
        <v>1.0</v>
      </c>
      <c r="H35" s="135">
        <v>1.0</v>
      </c>
      <c r="I35" s="135">
        <v>1.0</v>
      </c>
      <c r="J35" s="135">
        <v>1.0</v>
      </c>
      <c r="K35" s="152"/>
      <c r="L35" s="153"/>
      <c r="M35" s="135">
        <v>1.0</v>
      </c>
      <c r="N35" s="135">
        <v>1.0</v>
      </c>
      <c r="O35" s="135">
        <v>1.0</v>
      </c>
      <c r="P35" s="135">
        <v>1.0</v>
      </c>
      <c r="Q35" s="135">
        <v>1.0</v>
      </c>
      <c r="R35" s="152"/>
      <c r="S35" s="153"/>
      <c r="T35" s="135">
        <v>1.0</v>
      </c>
      <c r="U35" s="135">
        <v>1.0</v>
      </c>
      <c r="V35" s="135">
        <v>1.0</v>
      </c>
      <c r="W35" s="135">
        <v>1.0</v>
      </c>
      <c r="X35" s="135">
        <v>1.0</v>
      </c>
      <c r="Y35" s="152"/>
      <c r="Z35" s="153"/>
      <c r="AA35" s="135">
        <v>1.0</v>
      </c>
      <c r="AB35" s="135">
        <v>1.0</v>
      </c>
      <c r="AC35" s="135">
        <v>1.0</v>
      </c>
      <c r="AD35" s="135">
        <v>1.0</v>
      </c>
      <c r="AE35" s="135">
        <v>1.0</v>
      </c>
      <c r="AF35" s="154">
        <f t="shared" si="4"/>
        <v>19.5</v>
      </c>
      <c r="AG35" s="163">
        <f t="shared" si="14"/>
        <v>50000</v>
      </c>
      <c r="AH35" s="155">
        <f t="shared" si="5"/>
        <v>675000</v>
      </c>
      <c r="AI35" s="128">
        <v>300000.0</v>
      </c>
      <c r="AJ35" s="156">
        <f t="shared" si="6"/>
        <v>975000</v>
      </c>
      <c r="AK35" s="145"/>
      <c r="AL35" s="158"/>
      <c r="AM35" s="158"/>
      <c r="AN35" s="170" t="s">
        <v>62</v>
      </c>
      <c r="AO35" s="170" t="s">
        <v>17</v>
      </c>
      <c r="AP35" s="133" t="s">
        <v>206</v>
      </c>
      <c r="AQ35" s="133"/>
      <c r="AR35" s="27"/>
      <c r="AS35" s="29"/>
    </row>
    <row r="36" ht="14.25" customHeight="1">
      <c r="A36" s="135">
        <f t="shared" si="7"/>
        <v>34</v>
      </c>
      <c r="B36" s="149" t="s">
        <v>27</v>
      </c>
      <c r="C36" s="165" t="s">
        <v>207</v>
      </c>
      <c r="D36" s="152"/>
      <c r="E36" s="153"/>
      <c r="F36" s="135">
        <v>1.0</v>
      </c>
      <c r="G36" s="135">
        <v>1.0</v>
      </c>
      <c r="H36" s="135">
        <v>1.0</v>
      </c>
      <c r="I36" s="135">
        <v>1.0</v>
      </c>
      <c r="J36" s="135">
        <v>1.0</v>
      </c>
      <c r="K36" s="152"/>
      <c r="L36" s="153"/>
      <c r="M36" s="135">
        <v>1.0</v>
      </c>
      <c r="N36" s="135">
        <v>1.0</v>
      </c>
      <c r="O36" s="135">
        <v>1.0</v>
      </c>
      <c r="P36" s="135">
        <v>1.0</v>
      </c>
      <c r="Q36" s="135">
        <v>1.0</v>
      </c>
      <c r="R36" s="152"/>
      <c r="S36" s="153"/>
      <c r="T36" s="135">
        <v>1.0</v>
      </c>
      <c r="U36" s="135">
        <v>1.0</v>
      </c>
      <c r="V36" s="135">
        <v>1.0</v>
      </c>
      <c r="W36" s="135">
        <v>1.0</v>
      </c>
      <c r="X36" s="135">
        <v>1.0</v>
      </c>
      <c r="Y36" s="152"/>
      <c r="Z36" s="153"/>
      <c r="AA36" s="135">
        <v>1.0</v>
      </c>
      <c r="AB36" s="135">
        <v>1.0</v>
      </c>
      <c r="AC36" s="135">
        <v>1.0</v>
      </c>
      <c r="AD36" s="135">
        <v>1.0</v>
      </c>
      <c r="AE36" s="135">
        <v>1.0</v>
      </c>
      <c r="AF36" s="154">
        <f t="shared" si="4"/>
        <v>20</v>
      </c>
      <c r="AG36" s="163">
        <f t="shared" si="14"/>
        <v>50000</v>
      </c>
      <c r="AH36" s="155">
        <f t="shared" si="5"/>
        <v>700000</v>
      </c>
      <c r="AI36" s="128">
        <v>300000.0</v>
      </c>
      <c r="AJ36" s="156">
        <f t="shared" si="6"/>
        <v>1000000</v>
      </c>
      <c r="AK36" s="145"/>
      <c r="AL36" s="158"/>
      <c r="AM36" s="158"/>
      <c r="AN36" s="170" t="s">
        <v>64</v>
      </c>
      <c r="AO36" s="170" t="s">
        <v>17</v>
      </c>
      <c r="AP36" s="133" t="s">
        <v>208</v>
      </c>
      <c r="AQ36" s="133"/>
      <c r="AR36" s="27"/>
      <c r="AS36" s="29"/>
    </row>
    <row r="37" ht="14.25" customHeight="1">
      <c r="A37" s="135">
        <f t="shared" si="7"/>
        <v>35</v>
      </c>
      <c r="B37" s="149" t="s">
        <v>209</v>
      </c>
      <c r="C37" s="166" t="s">
        <v>210</v>
      </c>
      <c r="D37" s="151"/>
      <c r="E37" s="151"/>
      <c r="F37" s="151"/>
      <c r="G37" s="151"/>
      <c r="H37" s="151"/>
      <c r="I37" s="151"/>
      <c r="J37" s="151"/>
      <c r="K37" s="151"/>
      <c r="L37" s="151"/>
      <c r="M37" s="135">
        <v>1.0</v>
      </c>
      <c r="N37" s="135">
        <v>1.0</v>
      </c>
      <c r="O37" s="135">
        <v>1.0</v>
      </c>
      <c r="P37" s="135">
        <v>1.0</v>
      </c>
      <c r="Q37" s="160" t="s">
        <v>23</v>
      </c>
      <c r="R37" s="152"/>
      <c r="S37" s="153"/>
      <c r="T37" s="135">
        <v>1.0</v>
      </c>
      <c r="U37" s="135">
        <v>1.0</v>
      </c>
      <c r="V37" s="135">
        <v>1.0</v>
      </c>
      <c r="W37" s="135">
        <v>1.0</v>
      </c>
      <c r="X37" s="160" t="s">
        <v>23</v>
      </c>
      <c r="Y37" s="152"/>
      <c r="Z37" s="153"/>
      <c r="AA37" s="151"/>
      <c r="AB37" s="151"/>
      <c r="AC37" s="151"/>
      <c r="AD37" s="151"/>
      <c r="AE37" s="151"/>
      <c r="AF37" s="154">
        <f t="shared" si="4"/>
        <v>8</v>
      </c>
      <c r="AG37" s="163">
        <v>38000.0</v>
      </c>
      <c r="AH37" s="155">
        <f t="shared" si="5"/>
        <v>154000</v>
      </c>
      <c r="AI37" s="128">
        <v>150000.0</v>
      </c>
      <c r="AJ37" s="156">
        <f t="shared" si="6"/>
        <v>304000</v>
      </c>
      <c r="AK37" s="145"/>
      <c r="AL37" s="158"/>
      <c r="AM37" s="158"/>
      <c r="AN37" s="145" t="s">
        <v>211</v>
      </c>
      <c r="AO37" s="145" t="s">
        <v>17</v>
      </c>
      <c r="AP37" s="133" t="s">
        <v>212</v>
      </c>
      <c r="AQ37" s="133"/>
      <c r="AR37" s="27"/>
      <c r="AS37" s="29"/>
    </row>
    <row r="38" ht="14.25" customHeight="1">
      <c r="A38" s="135">
        <f t="shared" si="7"/>
        <v>36</v>
      </c>
      <c r="B38" s="149" t="s">
        <v>196</v>
      </c>
      <c r="C38" s="165" t="s">
        <v>213</v>
      </c>
      <c r="D38" s="152"/>
      <c r="E38" s="153"/>
      <c r="F38" s="135">
        <v>1.0</v>
      </c>
      <c r="G38" s="135">
        <v>1.0</v>
      </c>
      <c r="H38" s="135">
        <v>1.0</v>
      </c>
      <c r="I38" s="135">
        <v>1.0</v>
      </c>
      <c r="J38" s="135">
        <v>1.0</v>
      </c>
      <c r="K38" s="152"/>
      <c r="L38" s="153"/>
      <c r="M38" s="135">
        <v>1.0</v>
      </c>
      <c r="N38" s="135">
        <v>1.0</v>
      </c>
      <c r="O38" s="135">
        <v>1.0</v>
      </c>
      <c r="P38" s="135">
        <v>1.0</v>
      </c>
      <c r="Q38" s="135">
        <v>1.0</v>
      </c>
      <c r="R38" s="152"/>
      <c r="S38" s="153"/>
      <c r="T38" s="135">
        <v>1.0</v>
      </c>
      <c r="U38" s="135">
        <v>1.0</v>
      </c>
      <c r="V38" s="135">
        <v>1.0</v>
      </c>
      <c r="W38" s="135">
        <v>1.0</v>
      </c>
      <c r="X38" s="135">
        <v>1.0</v>
      </c>
      <c r="Y38" s="152"/>
      <c r="Z38" s="153"/>
      <c r="AA38" s="135">
        <v>1.0</v>
      </c>
      <c r="AB38" s="135">
        <v>1.0</v>
      </c>
      <c r="AC38" s="135">
        <v>1.0</v>
      </c>
      <c r="AD38" s="135">
        <v>1.0</v>
      </c>
      <c r="AE38" s="135">
        <v>1.0</v>
      </c>
      <c r="AF38" s="154">
        <f t="shared" si="4"/>
        <v>20</v>
      </c>
      <c r="AG38" s="163">
        <v>57000.0</v>
      </c>
      <c r="AH38" s="155">
        <f t="shared" si="5"/>
        <v>740000</v>
      </c>
      <c r="AI38" s="128">
        <v>400000.0</v>
      </c>
      <c r="AJ38" s="156">
        <f t="shared" si="6"/>
        <v>1140000</v>
      </c>
      <c r="AK38" s="145"/>
      <c r="AL38" s="158"/>
      <c r="AM38" s="158"/>
      <c r="AN38" s="170" t="s">
        <v>66</v>
      </c>
      <c r="AO38" s="170" t="s">
        <v>214</v>
      </c>
      <c r="AP38" s="133" t="s">
        <v>215</v>
      </c>
      <c r="AQ38" s="133"/>
      <c r="AR38" s="27"/>
      <c r="AS38" s="29"/>
    </row>
    <row r="39" ht="14.25" customHeight="1">
      <c r="A39" s="135">
        <f t="shared" si="7"/>
        <v>37</v>
      </c>
      <c r="B39" s="149" t="s">
        <v>27</v>
      </c>
      <c r="C39" s="175" t="s">
        <v>216</v>
      </c>
      <c r="D39" s="151"/>
      <c r="E39" s="151"/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1"/>
      <c r="S39" s="151"/>
      <c r="T39" s="135">
        <v>1.0</v>
      </c>
      <c r="U39" s="135">
        <v>1.0</v>
      </c>
      <c r="V39" s="135">
        <v>1.0</v>
      </c>
      <c r="W39" s="135">
        <v>1.0</v>
      </c>
      <c r="X39" s="135">
        <v>1.0</v>
      </c>
      <c r="Y39" s="152"/>
      <c r="Z39" s="153"/>
      <c r="AA39" s="135">
        <v>1.0</v>
      </c>
      <c r="AB39" s="135">
        <v>1.0</v>
      </c>
      <c r="AC39" s="135">
        <v>1.0</v>
      </c>
      <c r="AD39" s="135">
        <v>1.0</v>
      </c>
      <c r="AE39" s="135">
        <v>1.0</v>
      </c>
      <c r="AF39" s="154">
        <f t="shared" si="4"/>
        <v>10</v>
      </c>
      <c r="AG39" s="163">
        <f t="shared" ref="AG39:AG43" si="15">IF(B39="CATEGORIA", "DEPENDE", IF(B39="SP", 60000,IF(B39="PR", 60000, IF(B39="M10", 65000, IF(B39="M1", 50000, IF(B39="M2", 40000, IF(B39="AYUDANTE", 30000, IF(B39="EDIT", "EDITABLE", "editable"))))))))</f>
        <v>50000</v>
      </c>
      <c r="AH39" s="155">
        <f t="shared" si="5"/>
        <v>450000</v>
      </c>
      <c r="AI39" s="128">
        <v>50000.0</v>
      </c>
      <c r="AJ39" s="156">
        <f t="shared" si="6"/>
        <v>500000</v>
      </c>
      <c r="AK39" s="145"/>
      <c r="AL39" s="158"/>
      <c r="AM39" s="158"/>
      <c r="AN39" s="145" t="s">
        <v>217</v>
      </c>
      <c r="AO39" s="145" t="s">
        <v>17</v>
      </c>
      <c r="AP39" s="133" t="s">
        <v>218</v>
      </c>
      <c r="AQ39" s="133"/>
      <c r="AR39" s="27"/>
      <c r="AS39" s="29"/>
    </row>
    <row r="40" ht="14.25" customHeight="1">
      <c r="A40" s="135">
        <f t="shared" si="7"/>
        <v>38</v>
      </c>
      <c r="B40" s="149" t="s">
        <v>27</v>
      </c>
      <c r="C40" s="165" t="s">
        <v>219</v>
      </c>
      <c r="D40" s="152"/>
      <c r="E40" s="153"/>
      <c r="F40" s="135">
        <v>1.0</v>
      </c>
      <c r="G40" s="135">
        <v>1.0</v>
      </c>
      <c r="H40" s="135">
        <v>1.0</v>
      </c>
      <c r="I40" s="135">
        <v>1.0</v>
      </c>
      <c r="J40" s="135">
        <v>1.0</v>
      </c>
      <c r="K40" s="152"/>
      <c r="L40" s="153"/>
      <c r="M40" s="135">
        <v>1.0</v>
      </c>
      <c r="N40" s="135">
        <v>1.0</v>
      </c>
      <c r="O40" s="135">
        <v>1.0</v>
      </c>
      <c r="P40" s="135">
        <v>1.0</v>
      </c>
      <c r="Q40" s="135">
        <v>1.0</v>
      </c>
      <c r="R40" s="152"/>
      <c r="S40" s="153"/>
      <c r="T40" s="135">
        <v>1.0</v>
      </c>
      <c r="U40" s="135">
        <v>1.0</v>
      </c>
      <c r="V40" s="135">
        <v>1.0</v>
      </c>
      <c r="W40" s="135">
        <v>1.0</v>
      </c>
      <c r="X40" s="135">
        <v>1.0</v>
      </c>
      <c r="Y40" s="152"/>
      <c r="Z40" s="153"/>
      <c r="AA40" s="135">
        <v>1.0</v>
      </c>
      <c r="AB40" s="135">
        <v>1.0</v>
      </c>
      <c r="AC40" s="135">
        <v>1.0</v>
      </c>
      <c r="AD40" s="135">
        <v>1.0</v>
      </c>
      <c r="AE40" s="135">
        <v>1.0</v>
      </c>
      <c r="AF40" s="154">
        <f t="shared" si="4"/>
        <v>20</v>
      </c>
      <c r="AG40" s="163">
        <f t="shared" si="15"/>
        <v>50000</v>
      </c>
      <c r="AH40" s="155">
        <f t="shared" si="5"/>
        <v>700000</v>
      </c>
      <c r="AI40" s="128">
        <v>300000.0</v>
      </c>
      <c r="AJ40" s="156">
        <f t="shared" si="6"/>
        <v>1000000</v>
      </c>
      <c r="AK40" s="145"/>
      <c r="AL40" s="158"/>
      <c r="AM40" s="158"/>
      <c r="AN40" s="170" t="s">
        <v>72</v>
      </c>
      <c r="AO40" s="170" t="s">
        <v>17</v>
      </c>
      <c r="AP40" s="133" t="s">
        <v>220</v>
      </c>
      <c r="AQ40" s="133"/>
      <c r="AR40" s="27"/>
      <c r="AS40" s="29"/>
    </row>
    <row r="41" ht="14.25" customHeight="1">
      <c r="A41" s="135">
        <f t="shared" si="7"/>
        <v>39</v>
      </c>
      <c r="B41" s="149" t="s">
        <v>27</v>
      </c>
      <c r="C41" s="165" t="s">
        <v>221</v>
      </c>
      <c r="D41" s="152"/>
      <c r="E41" s="153"/>
      <c r="F41" s="151"/>
      <c r="G41" s="151"/>
      <c r="H41" s="135">
        <v>1.0</v>
      </c>
      <c r="I41" s="135">
        <v>1.0</v>
      </c>
      <c r="J41" s="135">
        <v>1.0</v>
      </c>
      <c r="K41" s="152"/>
      <c r="L41" s="153"/>
      <c r="M41" s="135">
        <v>1.0</v>
      </c>
      <c r="N41" s="135">
        <v>1.0</v>
      </c>
      <c r="O41" s="135">
        <v>1.0</v>
      </c>
      <c r="P41" s="135">
        <v>1.0</v>
      </c>
      <c r="Q41" s="135">
        <v>1.0</v>
      </c>
      <c r="R41" s="152"/>
      <c r="S41" s="153"/>
      <c r="T41" s="135">
        <v>1.0</v>
      </c>
      <c r="U41" s="135">
        <v>1.0</v>
      </c>
      <c r="V41" s="135">
        <v>1.0</v>
      </c>
      <c r="W41" s="135">
        <v>1.0</v>
      </c>
      <c r="X41" s="135">
        <v>1.0</v>
      </c>
      <c r="Y41" s="152"/>
      <c r="Z41" s="153"/>
      <c r="AA41" s="135">
        <v>1.0</v>
      </c>
      <c r="AB41" s="135">
        <v>1.0</v>
      </c>
      <c r="AC41" s="135">
        <v>1.0</v>
      </c>
      <c r="AD41" s="135">
        <v>1.0</v>
      </c>
      <c r="AE41" s="135">
        <v>1.0</v>
      </c>
      <c r="AF41" s="154">
        <f t="shared" si="4"/>
        <v>18</v>
      </c>
      <c r="AG41" s="163">
        <f t="shared" si="15"/>
        <v>50000</v>
      </c>
      <c r="AH41" s="155">
        <f t="shared" si="5"/>
        <v>600000</v>
      </c>
      <c r="AI41" s="128">
        <v>300000.0</v>
      </c>
      <c r="AJ41" s="156">
        <f t="shared" si="6"/>
        <v>900000</v>
      </c>
      <c r="AK41" s="145"/>
      <c r="AL41" s="158"/>
      <c r="AM41" s="158"/>
      <c r="AN41" s="170" t="s">
        <v>222</v>
      </c>
      <c r="AO41" s="170" t="s">
        <v>17</v>
      </c>
      <c r="AP41" s="133" t="s">
        <v>223</v>
      </c>
      <c r="AQ41" s="133"/>
      <c r="AR41" s="27"/>
      <c r="AS41" s="29"/>
    </row>
    <row r="42" ht="14.25" customHeight="1">
      <c r="A42" s="135">
        <f t="shared" si="7"/>
        <v>40</v>
      </c>
      <c r="B42" s="149" t="s">
        <v>27</v>
      </c>
      <c r="C42" s="165" t="s">
        <v>224</v>
      </c>
      <c r="D42" s="152"/>
      <c r="E42" s="153"/>
      <c r="F42" s="135">
        <v>1.0</v>
      </c>
      <c r="G42" s="135">
        <v>1.0</v>
      </c>
      <c r="H42" s="135">
        <v>1.0</v>
      </c>
      <c r="I42" s="135">
        <v>1.0</v>
      </c>
      <c r="J42" s="135">
        <v>1.0</v>
      </c>
      <c r="K42" s="141" t="s">
        <v>37</v>
      </c>
      <c r="L42" s="153"/>
      <c r="M42" s="174" t="s">
        <v>50</v>
      </c>
      <c r="N42" s="174" t="s">
        <v>50</v>
      </c>
      <c r="O42" s="135">
        <v>1.0</v>
      </c>
      <c r="P42" s="135">
        <v>1.0</v>
      </c>
      <c r="Q42" s="135">
        <v>1.0</v>
      </c>
      <c r="R42" s="152"/>
      <c r="S42" s="153"/>
      <c r="T42" s="135">
        <v>1.0</v>
      </c>
      <c r="U42" s="135">
        <v>1.0</v>
      </c>
      <c r="V42" s="135">
        <v>1.0</v>
      </c>
      <c r="W42" s="135">
        <v>1.0</v>
      </c>
      <c r="X42" s="135">
        <v>1.0</v>
      </c>
      <c r="Y42" s="152"/>
      <c r="Z42" s="153"/>
      <c r="AA42" s="135">
        <v>1.0</v>
      </c>
      <c r="AB42" s="135">
        <v>1.0</v>
      </c>
      <c r="AC42" s="135">
        <v>1.0</v>
      </c>
      <c r="AD42" s="135">
        <v>1.0</v>
      </c>
      <c r="AE42" s="135">
        <v>1.0</v>
      </c>
      <c r="AF42" s="154">
        <f t="shared" si="4"/>
        <v>18</v>
      </c>
      <c r="AG42" s="163">
        <f t="shared" si="15"/>
        <v>50000</v>
      </c>
      <c r="AH42" s="155">
        <f t="shared" si="5"/>
        <v>600000</v>
      </c>
      <c r="AI42" s="128">
        <v>300000.0</v>
      </c>
      <c r="AJ42" s="156">
        <f t="shared" si="6"/>
        <v>900000</v>
      </c>
      <c r="AK42" s="171">
        <v>40000.0</v>
      </c>
      <c r="AL42" s="172">
        <v>40000.0</v>
      </c>
      <c r="AM42" s="173">
        <v>40000.0</v>
      </c>
      <c r="AN42" s="145" t="s">
        <v>225</v>
      </c>
      <c r="AO42" s="145" t="s">
        <v>17</v>
      </c>
      <c r="AP42" s="133" t="s">
        <v>226</v>
      </c>
      <c r="AQ42" s="133"/>
      <c r="AR42" s="27"/>
      <c r="AS42" s="29"/>
    </row>
    <row r="43" ht="14.25" customHeight="1">
      <c r="A43" s="135">
        <f t="shared" si="7"/>
        <v>41</v>
      </c>
      <c r="B43" s="149" t="s">
        <v>27</v>
      </c>
      <c r="C43" s="165" t="s">
        <v>227</v>
      </c>
      <c r="D43" s="152"/>
      <c r="E43" s="153"/>
      <c r="F43" s="135">
        <v>1.0</v>
      </c>
      <c r="G43" s="135">
        <v>1.0</v>
      </c>
      <c r="H43" s="135">
        <v>1.0</v>
      </c>
      <c r="I43" s="135">
        <v>1.0</v>
      </c>
      <c r="J43" s="135">
        <v>1.0</v>
      </c>
      <c r="K43" s="152"/>
      <c r="L43" s="153"/>
      <c r="M43" s="135">
        <v>1.0</v>
      </c>
      <c r="N43" s="135">
        <v>1.0</v>
      </c>
      <c r="O43" s="135">
        <v>1.0</v>
      </c>
      <c r="P43" s="135">
        <v>1.0</v>
      </c>
      <c r="Q43" s="135">
        <v>1.0</v>
      </c>
      <c r="R43" s="152"/>
      <c r="S43" s="153"/>
      <c r="T43" s="135">
        <v>1.0</v>
      </c>
      <c r="U43" s="135">
        <v>1.0</v>
      </c>
      <c r="V43" s="135">
        <v>1.0</v>
      </c>
      <c r="W43" s="135">
        <v>1.0</v>
      </c>
      <c r="X43" s="135">
        <v>1.0</v>
      </c>
      <c r="Y43" s="152"/>
      <c r="Z43" s="153"/>
      <c r="AA43" s="141">
        <v>1.0</v>
      </c>
      <c r="AB43" s="141">
        <v>1.0</v>
      </c>
      <c r="AC43" s="141">
        <v>1.0</v>
      </c>
      <c r="AD43" s="141">
        <v>1.0</v>
      </c>
      <c r="AE43" s="141">
        <v>1.0</v>
      </c>
      <c r="AF43" s="154">
        <f t="shared" si="4"/>
        <v>20</v>
      </c>
      <c r="AG43" s="163">
        <f t="shared" si="15"/>
        <v>50000</v>
      </c>
      <c r="AH43" s="155">
        <f t="shared" si="5"/>
        <v>700000</v>
      </c>
      <c r="AI43" s="128">
        <v>300000.0</v>
      </c>
      <c r="AJ43" s="156">
        <f t="shared" si="6"/>
        <v>1000000</v>
      </c>
      <c r="AK43" s="145"/>
      <c r="AL43" s="158"/>
      <c r="AM43" s="158"/>
      <c r="AN43" s="170" t="s">
        <v>69</v>
      </c>
      <c r="AO43" s="170" t="s">
        <v>17</v>
      </c>
      <c r="AP43" s="133" t="s">
        <v>228</v>
      </c>
      <c r="AQ43" s="133"/>
      <c r="AR43" s="27"/>
      <c r="AS43" s="29"/>
    </row>
    <row r="44" ht="14.25" customHeight="1">
      <c r="A44" s="135">
        <f t="shared" si="7"/>
        <v>42</v>
      </c>
      <c r="B44" s="149" t="s">
        <v>27</v>
      </c>
      <c r="C44" s="166" t="s">
        <v>229</v>
      </c>
      <c r="D44" s="151"/>
      <c r="E44" s="151"/>
      <c r="F44" s="151"/>
      <c r="G44" s="151"/>
      <c r="H44" s="151"/>
      <c r="I44" s="151"/>
      <c r="J44" s="151"/>
      <c r="K44" s="151"/>
      <c r="L44" s="151"/>
      <c r="M44" s="151"/>
      <c r="N44" s="151"/>
      <c r="O44" s="135">
        <v>1.0</v>
      </c>
      <c r="P44" s="135">
        <v>1.0</v>
      </c>
      <c r="Q44" s="135">
        <v>1.0</v>
      </c>
      <c r="R44" s="152"/>
      <c r="S44" s="153"/>
      <c r="T44" s="135">
        <v>1.0</v>
      </c>
      <c r="U44" s="135">
        <v>1.0</v>
      </c>
      <c r="V44" s="160" t="s">
        <v>23</v>
      </c>
      <c r="W44" s="135">
        <v>1.0</v>
      </c>
      <c r="X44" s="135">
        <v>1.0</v>
      </c>
      <c r="Y44" s="152"/>
      <c r="Z44" s="153"/>
      <c r="AA44" s="135">
        <v>1.0</v>
      </c>
      <c r="AB44" s="135">
        <v>1.0</v>
      </c>
      <c r="AC44" s="135">
        <v>1.0</v>
      </c>
      <c r="AD44" s="160" t="s">
        <v>23</v>
      </c>
      <c r="AE44" s="160" t="s">
        <v>23</v>
      </c>
      <c r="AF44" s="154">
        <f t="shared" si="4"/>
        <v>10</v>
      </c>
      <c r="AG44" s="163">
        <v>48000.0</v>
      </c>
      <c r="AH44" s="155">
        <f t="shared" si="5"/>
        <v>380000</v>
      </c>
      <c r="AI44" s="128">
        <v>100000.0</v>
      </c>
      <c r="AJ44" s="156">
        <f t="shared" si="6"/>
        <v>480000</v>
      </c>
      <c r="AK44" s="145"/>
      <c r="AL44" s="172">
        <v>40000.0</v>
      </c>
      <c r="AM44" s="158"/>
      <c r="AN44" s="145" t="s">
        <v>230</v>
      </c>
      <c r="AO44" s="145" t="s">
        <v>17</v>
      </c>
      <c r="AP44" s="133" t="s">
        <v>231</v>
      </c>
      <c r="AQ44" s="133"/>
      <c r="AR44" s="27"/>
      <c r="AS44" s="29"/>
    </row>
    <row r="45" ht="14.25" customHeight="1">
      <c r="A45" s="135">
        <f t="shared" si="7"/>
        <v>43</v>
      </c>
      <c r="B45" s="149" t="s">
        <v>27</v>
      </c>
      <c r="C45" s="175" t="s">
        <v>232</v>
      </c>
      <c r="D45" s="151"/>
      <c r="E45" s="151"/>
      <c r="F45" s="151"/>
      <c r="G45" s="151"/>
      <c r="H45" s="151"/>
      <c r="I45" s="151"/>
      <c r="J45" s="151"/>
      <c r="K45" s="151"/>
      <c r="L45" s="151"/>
      <c r="M45" s="151"/>
      <c r="N45" s="151"/>
      <c r="O45" s="151"/>
      <c r="P45" s="151"/>
      <c r="Q45" s="151"/>
      <c r="R45" s="152"/>
      <c r="S45" s="153"/>
      <c r="T45" s="135">
        <v>1.0</v>
      </c>
      <c r="U45" s="135">
        <v>1.0</v>
      </c>
      <c r="V45" s="135">
        <v>1.0</v>
      </c>
      <c r="W45" s="135">
        <v>1.0</v>
      </c>
      <c r="X45" s="174" t="s">
        <v>50</v>
      </c>
      <c r="Y45" s="152"/>
      <c r="Z45" s="153"/>
      <c r="AA45" s="135">
        <v>1.0</v>
      </c>
      <c r="AB45" s="135">
        <v>1.0</v>
      </c>
      <c r="AC45" s="135">
        <v>1.0</v>
      </c>
      <c r="AD45" s="135">
        <v>1.0</v>
      </c>
      <c r="AE45" s="135">
        <v>1.0</v>
      </c>
      <c r="AF45" s="154">
        <f t="shared" si="4"/>
        <v>9</v>
      </c>
      <c r="AG45" s="163">
        <f t="shared" ref="AG45:AG49" si="16">IF(B45="CATEGORIA", "DEPENDE", IF(B45="SP", 60000,IF(B45="PR", 60000, IF(B45="M10", 65000, IF(B45="M1", 50000, IF(B45="M2", 40000, IF(B45="AYUDANTE", 30000, IF(B45="EDIT", "EDITABLE", "editable"))))))))</f>
        <v>50000</v>
      </c>
      <c r="AH45" s="155">
        <f t="shared" si="5"/>
        <v>400000</v>
      </c>
      <c r="AI45" s="128">
        <v>50000.0</v>
      </c>
      <c r="AJ45" s="156">
        <f t="shared" si="6"/>
        <v>450000</v>
      </c>
      <c r="AK45" s="145"/>
      <c r="AL45" s="158"/>
      <c r="AM45" s="158"/>
      <c r="AN45" s="145" t="s">
        <v>233</v>
      </c>
      <c r="AO45" s="145" t="s">
        <v>17</v>
      </c>
      <c r="AP45" s="133" t="s">
        <v>234</v>
      </c>
      <c r="AQ45" s="133"/>
      <c r="AR45" s="27"/>
      <c r="AS45" s="29"/>
    </row>
    <row r="46" ht="14.25" customHeight="1">
      <c r="A46" s="135">
        <f t="shared" si="7"/>
        <v>44</v>
      </c>
      <c r="B46" s="149" t="s">
        <v>27</v>
      </c>
      <c r="C46" s="175" t="s">
        <v>235</v>
      </c>
      <c r="D46" s="151"/>
      <c r="E46" s="151"/>
      <c r="F46" s="151"/>
      <c r="G46" s="151"/>
      <c r="H46" s="151"/>
      <c r="I46" s="151"/>
      <c r="J46" s="151"/>
      <c r="K46" s="151"/>
      <c r="L46" s="151"/>
      <c r="M46" s="151"/>
      <c r="N46" s="151"/>
      <c r="O46" s="151"/>
      <c r="P46" s="135">
        <v>1.0</v>
      </c>
      <c r="Q46" s="135">
        <v>1.0</v>
      </c>
      <c r="R46" s="152"/>
      <c r="S46" s="153"/>
      <c r="T46" s="135">
        <v>1.0</v>
      </c>
      <c r="U46" s="135">
        <v>1.0</v>
      </c>
      <c r="V46" s="135">
        <v>1.0</v>
      </c>
      <c r="W46" s="135">
        <v>1.0</v>
      </c>
      <c r="X46" s="135">
        <v>1.0</v>
      </c>
      <c r="Y46" s="152"/>
      <c r="Z46" s="153"/>
      <c r="AA46" s="174" t="s">
        <v>50</v>
      </c>
      <c r="AB46" s="135">
        <v>1.0</v>
      </c>
      <c r="AC46" s="135">
        <v>1.0</v>
      </c>
      <c r="AD46" s="135">
        <v>1.0</v>
      </c>
      <c r="AE46" s="135">
        <v>1.0</v>
      </c>
      <c r="AF46" s="154">
        <f t="shared" si="4"/>
        <v>11</v>
      </c>
      <c r="AG46" s="163">
        <f t="shared" si="16"/>
        <v>50000</v>
      </c>
      <c r="AH46" s="155">
        <f t="shared" si="5"/>
        <v>400000</v>
      </c>
      <c r="AI46" s="128">
        <v>150000.0</v>
      </c>
      <c r="AJ46" s="156">
        <f t="shared" si="6"/>
        <v>550000</v>
      </c>
      <c r="AK46" s="145"/>
      <c r="AL46" s="158"/>
      <c r="AM46" s="158"/>
      <c r="AN46" s="145" t="s">
        <v>236</v>
      </c>
      <c r="AO46" s="145" t="s">
        <v>237</v>
      </c>
      <c r="AP46" s="133" t="s">
        <v>238</v>
      </c>
      <c r="AQ46" s="133"/>
      <c r="AR46" s="27"/>
      <c r="AS46" s="29"/>
    </row>
    <row r="47" ht="14.25" customHeight="1">
      <c r="A47" s="135">
        <f t="shared" si="7"/>
        <v>45</v>
      </c>
      <c r="B47" s="149" t="s">
        <v>27</v>
      </c>
      <c r="C47" s="165" t="s">
        <v>239</v>
      </c>
      <c r="D47" s="152"/>
      <c r="E47" s="153"/>
      <c r="F47" s="135">
        <v>1.0</v>
      </c>
      <c r="G47" s="135">
        <v>1.0</v>
      </c>
      <c r="H47" s="135">
        <v>1.0</v>
      </c>
      <c r="I47" s="135">
        <v>1.0</v>
      </c>
      <c r="J47" s="135">
        <v>1.0</v>
      </c>
      <c r="K47" s="152"/>
      <c r="L47" s="153"/>
      <c r="M47" s="135">
        <v>1.0</v>
      </c>
      <c r="N47" s="135">
        <v>1.0</v>
      </c>
      <c r="O47" s="135">
        <v>1.0</v>
      </c>
      <c r="P47" s="135">
        <v>1.0</v>
      </c>
      <c r="Q47" s="135">
        <v>1.0</v>
      </c>
      <c r="R47" s="152"/>
      <c r="S47" s="153"/>
      <c r="T47" s="135">
        <v>1.0</v>
      </c>
      <c r="U47" s="135">
        <v>1.0</v>
      </c>
      <c r="V47" s="135">
        <v>1.0</v>
      </c>
      <c r="W47" s="135">
        <v>1.0</v>
      </c>
      <c r="X47" s="135">
        <v>1.0</v>
      </c>
      <c r="Y47" s="152"/>
      <c r="Z47" s="153"/>
      <c r="AA47" s="135">
        <v>1.0</v>
      </c>
      <c r="AB47" s="135">
        <v>1.0</v>
      </c>
      <c r="AC47" s="135">
        <v>1.0</v>
      </c>
      <c r="AD47" s="135">
        <v>1.0</v>
      </c>
      <c r="AE47" s="135">
        <v>1.0</v>
      </c>
      <c r="AF47" s="154">
        <f t="shared" si="4"/>
        <v>20</v>
      </c>
      <c r="AG47" s="163">
        <f t="shared" si="16"/>
        <v>50000</v>
      </c>
      <c r="AH47" s="155">
        <f t="shared" si="5"/>
        <v>700000</v>
      </c>
      <c r="AI47" s="128">
        <v>300000.0</v>
      </c>
      <c r="AJ47" s="156">
        <f t="shared" si="6"/>
        <v>1000000</v>
      </c>
      <c r="AK47" s="145"/>
      <c r="AL47" s="158"/>
      <c r="AM47" s="158"/>
      <c r="AN47" s="170" t="s">
        <v>74</v>
      </c>
      <c r="AO47" s="170" t="s">
        <v>17</v>
      </c>
      <c r="AP47" s="133" t="s">
        <v>240</v>
      </c>
      <c r="AQ47" s="133"/>
      <c r="AR47" s="27"/>
      <c r="AS47" s="29"/>
    </row>
    <row r="48" ht="14.25" customHeight="1">
      <c r="A48" s="135">
        <f t="shared" si="7"/>
        <v>46</v>
      </c>
      <c r="B48" s="149" t="s">
        <v>27</v>
      </c>
      <c r="C48" s="165" t="s">
        <v>241</v>
      </c>
      <c r="D48" s="152"/>
      <c r="E48" s="153"/>
      <c r="F48" s="135">
        <v>1.0</v>
      </c>
      <c r="G48" s="135">
        <v>1.0</v>
      </c>
      <c r="H48" s="135">
        <v>1.0</v>
      </c>
      <c r="I48" s="135">
        <v>1.0</v>
      </c>
      <c r="J48" s="135">
        <v>1.0</v>
      </c>
      <c r="K48" s="141" t="s">
        <v>37</v>
      </c>
      <c r="L48" s="153"/>
      <c r="M48" s="135">
        <v>1.0</v>
      </c>
      <c r="N48" s="135">
        <v>1.0</v>
      </c>
      <c r="O48" s="135">
        <v>1.0</v>
      </c>
      <c r="P48" s="135">
        <v>1.0</v>
      </c>
      <c r="Q48" s="135">
        <v>1.0</v>
      </c>
      <c r="R48" s="152"/>
      <c r="S48" s="153"/>
      <c r="T48" s="135">
        <v>1.0</v>
      </c>
      <c r="U48" s="135">
        <v>1.0</v>
      </c>
      <c r="V48" s="135">
        <v>1.0</v>
      </c>
      <c r="W48" s="135">
        <v>1.0</v>
      </c>
      <c r="X48" s="135">
        <v>1.0</v>
      </c>
      <c r="Y48" s="152"/>
      <c r="Z48" s="153"/>
      <c r="AA48" s="135">
        <v>1.0</v>
      </c>
      <c r="AB48" s="135">
        <v>1.0</v>
      </c>
      <c r="AC48" s="135">
        <v>1.0</v>
      </c>
      <c r="AD48" s="135">
        <v>1.0</v>
      </c>
      <c r="AE48" s="135">
        <v>1.0</v>
      </c>
      <c r="AF48" s="154">
        <f t="shared" si="4"/>
        <v>20</v>
      </c>
      <c r="AG48" s="163">
        <f t="shared" si="16"/>
        <v>50000</v>
      </c>
      <c r="AH48" s="155">
        <f t="shared" si="5"/>
        <v>700000</v>
      </c>
      <c r="AI48" s="128">
        <v>300000.0</v>
      </c>
      <c r="AJ48" s="156">
        <f t="shared" si="6"/>
        <v>1000000</v>
      </c>
      <c r="AK48" s="171">
        <v>40000.0</v>
      </c>
      <c r="AL48" s="172">
        <v>40000.0</v>
      </c>
      <c r="AM48" s="158"/>
      <c r="AN48" s="145" t="s">
        <v>77</v>
      </c>
      <c r="AO48" s="145" t="s">
        <v>17</v>
      </c>
      <c r="AP48" s="133" t="s">
        <v>242</v>
      </c>
      <c r="AQ48" s="133"/>
      <c r="AR48" s="27"/>
      <c r="AS48" s="29"/>
    </row>
    <row r="49" ht="14.25" customHeight="1">
      <c r="A49" s="135">
        <f t="shared" si="7"/>
        <v>47</v>
      </c>
      <c r="B49" s="149" t="s">
        <v>27</v>
      </c>
      <c r="C49" s="191" t="s">
        <v>243</v>
      </c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35">
        <v>1.0</v>
      </c>
      <c r="O49" s="167" t="s">
        <v>131</v>
      </c>
      <c r="P49" s="168"/>
      <c r="Q49" s="168"/>
      <c r="R49" s="168"/>
      <c r="S49" s="168"/>
      <c r="T49" s="168"/>
      <c r="U49" s="168"/>
      <c r="V49" s="168"/>
      <c r="W49" s="168"/>
      <c r="X49" s="168"/>
      <c r="Y49" s="168"/>
      <c r="Z49" s="168"/>
      <c r="AA49" s="168"/>
      <c r="AB49" s="168"/>
      <c r="AC49" s="168"/>
      <c r="AD49" s="168"/>
      <c r="AE49" s="73"/>
      <c r="AF49" s="154">
        <f t="shared" si="4"/>
        <v>1</v>
      </c>
      <c r="AG49" s="163">
        <f t="shared" si="16"/>
        <v>50000</v>
      </c>
      <c r="AH49" s="155">
        <f t="shared" si="5"/>
        <v>50000</v>
      </c>
      <c r="AI49" s="169"/>
      <c r="AJ49" s="156">
        <f t="shared" si="6"/>
        <v>50000</v>
      </c>
      <c r="AK49" s="145"/>
      <c r="AL49" s="158"/>
      <c r="AM49" s="158"/>
      <c r="AN49" s="170"/>
      <c r="AO49" s="170"/>
      <c r="AP49" s="133"/>
      <c r="AQ49" s="133"/>
      <c r="AR49" s="27"/>
      <c r="AS49" s="29"/>
    </row>
    <row r="50" ht="14.25" customHeight="1">
      <c r="A50" s="135">
        <f t="shared" si="7"/>
        <v>48</v>
      </c>
      <c r="B50" s="149" t="s">
        <v>92</v>
      </c>
      <c r="C50" s="166" t="s">
        <v>244</v>
      </c>
      <c r="D50" s="152"/>
      <c r="E50" s="153"/>
      <c r="F50" s="135">
        <v>1.0</v>
      </c>
      <c r="G50" s="135">
        <v>1.0</v>
      </c>
      <c r="H50" s="135">
        <v>1.0</v>
      </c>
      <c r="I50" s="160" t="s">
        <v>23</v>
      </c>
      <c r="J50" s="160" t="s">
        <v>23</v>
      </c>
      <c r="K50" s="152"/>
      <c r="L50" s="153"/>
      <c r="M50" s="160" t="s">
        <v>23</v>
      </c>
      <c r="N50" s="135">
        <v>1.0</v>
      </c>
      <c r="O50" s="135">
        <v>1.0</v>
      </c>
      <c r="P50" s="135">
        <v>1.0</v>
      </c>
      <c r="Q50" s="135">
        <v>1.0</v>
      </c>
      <c r="R50" s="152"/>
      <c r="S50" s="153"/>
      <c r="T50" s="135">
        <v>1.0</v>
      </c>
      <c r="U50" s="135">
        <v>1.0</v>
      </c>
      <c r="V50" s="135">
        <v>1.0</v>
      </c>
      <c r="W50" s="135">
        <v>1.0</v>
      </c>
      <c r="X50" s="160" t="s">
        <v>23</v>
      </c>
      <c r="Y50" s="192" t="s">
        <v>245</v>
      </c>
      <c r="Z50" s="168"/>
      <c r="AA50" s="168"/>
      <c r="AB50" s="168"/>
      <c r="AC50" s="168"/>
      <c r="AD50" s="168"/>
      <c r="AE50" s="73"/>
      <c r="AF50" s="154">
        <f t="shared" si="4"/>
        <v>11</v>
      </c>
      <c r="AG50" s="163">
        <v>29000.0</v>
      </c>
      <c r="AH50" s="155">
        <f t="shared" si="5"/>
        <v>119000</v>
      </c>
      <c r="AI50" s="128">
        <v>200000.0</v>
      </c>
      <c r="AJ50" s="156">
        <f t="shared" si="6"/>
        <v>319000</v>
      </c>
      <c r="AK50" s="145"/>
      <c r="AL50" s="158"/>
      <c r="AM50" s="158"/>
      <c r="AN50" s="170" t="s">
        <v>79</v>
      </c>
      <c r="AO50" s="170" t="s">
        <v>17</v>
      </c>
      <c r="AP50" s="133" t="s">
        <v>246</v>
      </c>
      <c r="AQ50" s="133"/>
      <c r="AR50" s="27"/>
      <c r="AS50" s="29"/>
    </row>
    <row r="51" ht="14.25" customHeight="1">
      <c r="A51" s="135">
        <f t="shared" si="7"/>
        <v>49</v>
      </c>
      <c r="B51" s="149" t="s">
        <v>209</v>
      </c>
      <c r="C51" s="193" t="s">
        <v>247</v>
      </c>
      <c r="D51" s="152"/>
      <c r="E51" s="153"/>
      <c r="F51" s="135">
        <v>1.0</v>
      </c>
      <c r="G51" s="135">
        <v>1.0</v>
      </c>
      <c r="H51" s="135">
        <v>1.0</v>
      </c>
      <c r="I51" s="135">
        <v>1.0</v>
      </c>
      <c r="J51" s="135">
        <v>1.0</v>
      </c>
      <c r="K51" s="141" t="s">
        <v>37</v>
      </c>
      <c r="L51" s="153"/>
      <c r="M51" s="135">
        <v>1.0</v>
      </c>
      <c r="N51" s="141">
        <v>0.5</v>
      </c>
      <c r="O51" s="135">
        <v>1.0</v>
      </c>
      <c r="P51" s="135">
        <v>1.0</v>
      </c>
      <c r="Q51" s="135">
        <v>1.0</v>
      </c>
      <c r="R51" s="152"/>
      <c r="S51" s="153"/>
      <c r="T51" s="135">
        <v>1.0</v>
      </c>
      <c r="U51" s="135">
        <v>1.0</v>
      </c>
      <c r="V51" s="135">
        <v>1.0</v>
      </c>
      <c r="W51" s="135">
        <v>1.0</v>
      </c>
      <c r="X51" s="135">
        <v>1.0</v>
      </c>
      <c r="Y51" s="152"/>
      <c r="Z51" s="153"/>
      <c r="AA51" s="135">
        <v>1.0</v>
      </c>
      <c r="AB51" s="135">
        <v>1.0</v>
      </c>
      <c r="AC51" s="135">
        <v>1.0</v>
      </c>
      <c r="AD51" s="135">
        <v>1.0</v>
      </c>
      <c r="AE51" s="135">
        <v>1.0</v>
      </c>
      <c r="AF51" s="154">
        <f t="shared" si="4"/>
        <v>19.5</v>
      </c>
      <c r="AG51" s="163">
        <f t="shared" ref="AG51:AG57" si="17">IF(B51="CATEGORIA", "DEPENDE", IF(B51="SP", 60000,IF(B51="PR", 60000, IF(B51="M10", 65000, IF(B51="M1", 50000, IF(B51="M2", 40000, IF(B51="AYUDANTE", 30000, IF(B51="EDIT", "EDITABLE", "editable"))))))))</f>
        <v>40000</v>
      </c>
      <c r="AH51" s="155">
        <f t="shared" si="5"/>
        <v>480000</v>
      </c>
      <c r="AI51" s="128">
        <v>300000.0</v>
      </c>
      <c r="AJ51" s="156">
        <f t="shared" si="6"/>
        <v>780000</v>
      </c>
      <c r="AK51" s="171">
        <v>40000.0</v>
      </c>
      <c r="AL51" s="172">
        <v>40000.0</v>
      </c>
      <c r="AM51" s="158"/>
      <c r="AN51" s="145" t="s">
        <v>248</v>
      </c>
      <c r="AO51" s="145" t="s">
        <v>17</v>
      </c>
      <c r="AP51" s="133" t="s">
        <v>249</v>
      </c>
      <c r="AQ51" s="133"/>
      <c r="AR51" s="27"/>
      <c r="AS51" s="29"/>
    </row>
    <row r="52" ht="14.25" customHeight="1">
      <c r="A52" s="135">
        <f t="shared" si="7"/>
        <v>50</v>
      </c>
      <c r="B52" s="149" t="s">
        <v>27</v>
      </c>
      <c r="C52" s="166" t="s">
        <v>250</v>
      </c>
      <c r="D52" s="151"/>
      <c r="E52" s="151"/>
      <c r="F52" s="151"/>
      <c r="G52" s="151"/>
      <c r="H52" s="151"/>
      <c r="I52" s="151"/>
      <c r="J52" s="151"/>
      <c r="K52" s="151"/>
      <c r="L52" s="151"/>
      <c r="M52" s="151"/>
      <c r="N52" s="151"/>
      <c r="O52" s="151"/>
      <c r="P52" s="135">
        <v>1.0</v>
      </c>
      <c r="Q52" s="160" t="s">
        <v>23</v>
      </c>
      <c r="R52" s="152"/>
      <c r="S52" s="153"/>
      <c r="T52" s="160" t="s">
        <v>23</v>
      </c>
      <c r="U52" s="167" t="s">
        <v>245</v>
      </c>
      <c r="V52" s="168"/>
      <c r="W52" s="168"/>
      <c r="X52" s="168"/>
      <c r="Y52" s="168"/>
      <c r="Z52" s="168"/>
      <c r="AA52" s="168"/>
      <c r="AB52" s="168"/>
      <c r="AC52" s="168"/>
      <c r="AD52" s="168"/>
      <c r="AE52" s="73"/>
      <c r="AF52" s="154">
        <f t="shared" si="4"/>
        <v>1</v>
      </c>
      <c r="AG52" s="163">
        <f t="shared" si="17"/>
        <v>50000</v>
      </c>
      <c r="AH52" s="155">
        <f t="shared" si="5"/>
        <v>50000</v>
      </c>
      <c r="AI52" s="169"/>
      <c r="AJ52" s="156">
        <f t="shared" si="6"/>
        <v>50000</v>
      </c>
      <c r="AK52" s="145"/>
      <c r="AL52" s="158"/>
      <c r="AM52" s="158"/>
      <c r="AN52" s="145"/>
      <c r="AO52" s="145"/>
      <c r="AP52" s="133"/>
      <c r="AQ52" s="133"/>
      <c r="AR52" s="27"/>
      <c r="AS52" s="29"/>
    </row>
    <row r="53" ht="14.25" customHeight="1">
      <c r="A53" s="135">
        <f t="shared" si="7"/>
        <v>51</v>
      </c>
      <c r="B53" s="149" t="s">
        <v>27</v>
      </c>
      <c r="C53" s="165" t="s">
        <v>251</v>
      </c>
      <c r="D53" s="152"/>
      <c r="E53" s="153"/>
      <c r="F53" s="141">
        <v>1.0</v>
      </c>
      <c r="G53" s="141">
        <v>1.0</v>
      </c>
      <c r="H53" s="141">
        <v>1.0</v>
      </c>
      <c r="I53" s="141">
        <v>1.0</v>
      </c>
      <c r="J53" s="141">
        <v>1.0</v>
      </c>
      <c r="K53" s="152"/>
      <c r="L53" s="153"/>
      <c r="M53" s="135">
        <v>1.0</v>
      </c>
      <c r="N53" s="174" t="s">
        <v>50</v>
      </c>
      <c r="O53" s="135">
        <v>1.0</v>
      </c>
      <c r="P53" s="135">
        <v>1.0</v>
      </c>
      <c r="Q53" s="135">
        <v>1.0</v>
      </c>
      <c r="R53" s="152"/>
      <c r="S53" s="153"/>
      <c r="T53" s="135">
        <v>1.0</v>
      </c>
      <c r="U53" s="135">
        <v>1.0</v>
      </c>
      <c r="V53" s="135">
        <v>1.0</v>
      </c>
      <c r="W53" s="135">
        <v>1.0</v>
      </c>
      <c r="X53" s="135">
        <v>1.0</v>
      </c>
      <c r="Y53" s="152"/>
      <c r="Z53" s="153"/>
      <c r="AA53" s="141" t="s">
        <v>50</v>
      </c>
      <c r="AB53" s="135">
        <v>1.0</v>
      </c>
      <c r="AC53" s="135">
        <v>1.0</v>
      </c>
      <c r="AD53" s="135">
        <v>1.0</v>
      </c>
      <c r="AE53" s="135">
        <v>1.0</v>
      </c>
      <c r="AF53" s="154">
        <f t="shared" si="4"/>
        <v>18</v>
      </c>
      <c r="AG53" s="163">
        <f t="shared" si="17"/>
        <v>50000</v>
      </c>
      <c r="AH53" s="155">
        <f t="shared" si="5"/>
        <v>600000</v>
      </c>
      <c r="AI53" s="128">
        <v>300000.0</v>
      </c>
      <c r="AJ53" s="156">
        <f t="shared" si="6"/>
        <v>900000</v>
      </c>
      <c r="AK53" s="145"/>
      <c r="AL53" s="158"/>
      <c r="AM53" s="158"/>
      <c r="AN53" s="170" t="s">
        <v>81</v>
      </c>
      <c r="AO53" s="170" t="s">
        <v>17</v>
      </c>
      <c r="AP53" s="133" t="s">
        <v>252</v>
      </c>
      <c r="AQ53" s="133"/>
      <c r="AR53" s="27"/>
      <c r="AS53" s="29"/>
    </row>
    <row r="54" ht="14.25" customHeight="1">
      <c r="A54" s="135">
        <f t="shared" si="7"/>
        <v>52</v>
      </c>
      <c r="B54" s="149" t="s">
        <v>27</v>
      </c>
      <c r="C54" s="175" t="s">
        <v>253</v>
      </c>
      <c r="D54" s="152"/>
      <c r="E54" s="153"/>
      <c r="F54" s="151"/>
      <c r="G54" s="151"/>
      <c r="H54" s="151"/>
      <c r="I54" s="151"/>
      <c r="J54" s="151"/>
      <c r="K54" s="151"/>
      <c r="L54" s="151"/>
      <c r="M54" s="151"/>
      <c r="N54" s="151"/>
      <c r="O54" s="151"/>
      <c r="P54" s="151"/>
      <c r="Q54" s="151"/>
      <c r="R54" s="151"/>
      <c r="S54" s="151"/>
      <c r="T54" s="135">
        <v>1.0</v>
      </c>
      <c r="U54" s="135">
        <v>1.0</v>
      </c>
      <c r="V54" s="135">
        <v>1.0</v>
      </c>
      <c r="W54" s="135">
        <v>1.0</v>
      </c>
      <c r="X54" s="135">
        <v>1.0</v>
      </c>
      <c r="Y54" s="152"/>
      <c r="Z54" s="153"/>
      <c r="AA54" s="135">
        <v>1.0</v>
      </c>
      <c r="AB54" s="135">
        <v>1.0</v>
      </c>
      <c r="AC54" s="135">
        <v>1.0</v>
      </c>
      <c r="AD54" s="135">
        <v>1.0</v>
      </c>
      <c r="AE54" s="135">
        <v>1.0</v>
      </c>
      <c r="AF54" s="154">
        <f t="shared" si="4"/>
        <v>10</v>
      </c>
      <c r="AG54" s="163">
        <f t="shared" si="17"/>
        <v>50000</v>
      </c>
      <c r="AH54" s="155">
        <f t="shared" si="5"/>
        <v>450000</v>
      </c>
      <c r="AI54" s="128">
        <v>50000.0</v>
      </c>
      <c r="AJ54" s="156">
        <f t="shared" si="6"/>
        <v>500000</v>
      </c>
      <c r="AK54" s="145"/>
      <c r="AL54" s="158"/>
      <c r="AM54" s="158"/>
      <c r="AN54" s="145" t="s">
        <v>254</v>
      </c>
      <c r="AO54" s="145" t="s">
        <v>17</v>
      </c>
      <c r="AP54" s="194" t="s">
        <v>255</v>
      </c>
      <c r="AQ54" s="133"/>
      <c r="AR54" s="27"/>
      <c r="AS54" s="29"/>
    </row>
    <row r="55" ht="14.25" customHeight="1">
      <c r="A55" s="135">
        <f t="shared" si="7"/>
        <v>53</v>
      </c>
      <c r="B55" s="149" t="s">
        <v>27</v>
      </c>
      <c r="C55" s="195" t="s">
        <v>256</v>
      </c>
      <c r="D55" s="152"/>
      <c r="E55" s="153"/>
      <c r="F55" s="151"/>
      <c r="G55" s="151"/>
      <c r="H55" s="151"/>
      <c r="I55" s="151"/>
      <c r="J55" s="151"/>
      <c r="K55" s="151"/>
      <c r="L55" s="151"/>
      <c r="M55" s="151"/>
      <c r="N55" s="151"/>
      <c r="O55" s="151"/>
      <c r="P55" s="151"/>
      <c r="Q55" s="151"/>
      <c r="R55" s="151"/>
      <c r="S55" s="151"/>
      <c r="T55" s="135">
        <v>1.0</v>
      </c>
      <c r="U55" s="135">
        <v>1.0</v>
      </c>
      <c r="V55" s="135">
        <v>1.0</v>
      </c>
      <c r="W55" s="135">
        <v>1.0</v>
      </c>
      <c r="X55" s="141">
        <v>0.5</v>
      </c>
      <c r="Y55" s="152"/>
      <c r="Z55" s="153"/>
      <c r="AA55" s="135">
        <v>1.0</v>
      </c>
      <c r="AB55" s="135">
        <v>1.0</v>
      </c>
      <c r="AC55" s="141">
        <v>0.5</v>
      </c>
      <c r="AD55" s="135">
        <v>1.0</v>
      </c>
      <c r="AE55" s="141" t="s">
        <v>138</v>
      </c>
      <c r="AF55" s="154">
        <f t="shared" si="4"/>
        <v>8</v>
      </c>
      <c r="AG55" s="163">
        <f t="shared" si="17"/>
        <v>50000</v>
      </c>
      <c r="AH55" s="155">
        <f t="shared" si="5"/>
        <v>350000</v>
      </c>
      <c r="AI55" s="128">
        <v>50000.0</v>
      </c>
      <c r="AJ55" s="156">
        <f t="shared" si="6"/>
        <v>400000</v>
      </c>
      <c r="AK55" s="145"/>
      <c r="AL55" s="158"/>
      <c r="AM55" s="158"/>
      <c r="AN55" s="145"/>
      <c r="AO55" s="145"/>
      <c r="AP55" s="194" t="s">
        <v>257</v>
      </c>
      <c r="AQ55" s="133"/>
      <c r="AR55" s="27"/>
      <c r="AS55" s="29"/>
    </row>
    <row r="56" ht="14.25" customHeight="1">
      <c r="A56" s="135">
        <f t="shared" si="7"/>
        <v>54</v>
      </c>
      <c r="B56" s="149" t="s">
        <v>27</v>
      </c>
      <c r="C56" s="196" t="s">
        <v>258</v>
      </c>
      <c r="D56" s="152"/>
      <c r="E56" s="153"/>
      <c r="F56" s="135">
        <v>1.0</v>
      </c>
      <c r="G56" s="135">
        <v>1.0</v>
      </c>
      <c r="H56" s="135">
        <v>1.0</v>
      </c>
      <c r="I56" s="135">
        <v>1.0</v>
      </c>
      <c r="J56" s="135">
        <v>1.0</v>
      </c>
      <c r="K56" s="141" t="s">
        <v>37</v>
      </c>
      <c r="L56" s="153"/>
      <c r="M56" s="135">
        <v>1.0</v>
      </c>
      <c r="N56" s="135">
        <v>1.0</v>
      </c>
      <c r="O56" s="135">
        <v>1.0</v>
      </c>
      <c r="P56" s="135">
        <v>1.0</v>
      </c>
      <c r="Q56" s="135">
        <v>1.0</v>
      </c>
      <c r="R56" s="152"/>
      <c r="S56" s="153"/>
      <c r="T56" s="135">
        <v>1.0</v>
      </c>
      <c r="U56" s="135">
        <v>1.0</v>
      </c>
      <c r="V56" s="135">
        <v>1.0</v>
      </c>
      <c r="W56" s="135">
        <v>1.0</v>
      </c>
      <c r="X56" s="135">
        <v>1.0</v>
      </c>
      <c r="Y56" s="152"/>
      <c r="Z56" s="153"/>
      <c r="AA56" s="135">
        <v>1.0</v>
      </c>
      <c r="AB56" s="135">
        <v>1.0</v>
      </c>
      <c r="AC56" s="135">
        <v>1.0</v>
      </c>
      <c r="AD56" s="135">
        <v>1.0</v>
      </c>
      <c r="AE56" s="135">
        <v>1.0</v>
      </c>
      <c r="AF56" s="154">
        <f t="shared" si="4"/>
        <v>20</v>
      </c>
      <c r="AG56" s="163">
        <f t="shared" si="17"/>
        <v>50000</v>
      </c>
      <c r="AH56" s="155">
        <f t="shared" si="5"/>
        <v>700000</v>
      </c>
      <c r="AI56" s="128">
        <v>300000.0</v>
      </c>
      <c r="AJ56" s="156">
        <f t="shared" si="6"/>
        <v>1000000</v>
      </c>
      <c r="AK56" s="171">
        <v>40000.0</v>
      </c>
      <c r="AL56" s="172">
        <v>40000.0</v>
      </c>
      <c r="AM56" s="158"/>
      <c r="AN56" s="145" t="s">
        <v>83</v>
      </c>
      <c r="AO56" s="145" t="s">
        <v>17</v>
      </c>
      <c r="AP56" s="194" t="s">
        <v>259</v>
      </c>
      <c r="AQ56" s="133"/>
      <c r="AR56" s="27"/>
      <c r="AS56" s="29"/>
    </row>
    <row r="57" ht="14.25" customHeight="1">
      <c r="A57" s="135">
        <f t="shared" si="7"/>
        <v>55</v>
      </c>
      <c r="B57" s="149" t="s">
        <v>27</v>
      </c>
      <c r="C57" s="196" t="s">
        <v>260</v>
      </c>
      <c r="D57" s="152"/>
      <c r="E57" s="153"/>
      <c r="F57" s="135">
        <v>1.0</v>
      </c>
      <c r="G57" s="135">
        <v>1.0</v>
      </c>
      <c r="H57" s="135">
        <v>1.0</v>
      </c>
      <c r="I57" s="135">
        <v>1.0</v>
      </c>
      <c r="J57" s="135">
        <v>1.0</v>
      </c>
      <c r="K57" s="141" t="s">
        <v>37</v>
      </c>
      <c r="L57" s="153"/>
      <c r="M57" s="135">
        <v>1.0</v>
      </c>
      <c r="N57" s="135">
        <v>1.0</v>
      </c>
      <c r="O57" s="135">
        <v>1.0</v>
      </c>
      <c r="P57" s="135">
        <v>1.0</v>
      </c>
      <c r="Q57" s="141" t="s">
        <v>50</v>
      </c>
      <c r="R57" s="152"/>
      <c r="S57" s="153"/>
      <c r="T57" s="135">
        <v>1.0</v>
      </c>
      <c r="U57" s="135">
        <v>1.0</v>
      </c>
      <c r="V57" s="135">
        <v>1.0</v>
      </c>
      <c r="W57" s="135">
        <v>1.0</v>
      </c>
      <c r="X57" s="135">
        <v>1.0</v>
      </c>
      <c r="Y57" s="152"/>
      <c r="Z57" s="153"/>
      <c r="AA57" s="135">
        <v>1.0</v>
      </c>
      <c r="AB57" s="135">
        <v>1.0</v>
      </c>
      <c r="AC57" s="135">
        <v>1.0</v>
      </c>
      <c r="AD57" s="135">
        <v>1.0</v>
      </c>
      <c r="AE57" s="135">
        <v>1.0</v>
      </c>
      <c r="AF57" s="154">
        <f t="shared" si="4"/>
        <v>19</v>
      </c>
      <c r="AG57" s="163">
        <f t="shared" si="17"/>
        <v>50000</v>
      </c>
      <c r="AH57" s="155">
        <f t="shared" si="5"/>
        <v>650000</v>
      </c>
      <c r="AI57" s="128">
        <v>300000.0</v>
      </c>
      <c r="AJ57" s="156">
        <f t="shared" si="6"/>
        <v>950000</v>
      </c>
      <c r="AK57" s="171">
        <v>40000.0</v>
      </c>
      <c r="AL57" s="158"/>
      <c r="AM57" s="173">
        <v>40000.0</v>
      </c>
      <c r="AN57" s="145" t="s">
        <v>261</v>
      </c>
      <c r="AO57" s="145" t="s">
        <v>17</v>
      </c>
      <c r="AP57" s="194" t="s">
        <v>262</v>
      </c>
      <c r="AQ57" s="133"/>
      <c r="AR57" s="27"/>
      <c r="AS57" s="29"/>
    </row>
    <row r="58" ht="14.25" customHeight="1">
      <c r="A58" s="135">
        <f t="shared" si="7"/>
        <v>56</v>
      </c>
      <c r="B58" s="149" t="s">
        <v>21</v>
      </c>
      <c r="C58" s="196" t="s">
        <v>263</v>
      </c>
      <c r="D58" s="152"/>
      <c r="E58" s="153"/>
      <c r="F58" s="135">
        <v>1.0</v>
      </c>
      <c r="G58" s="135">
        <v>1.0</v>
      </c>
      <c r="H58" s="135">
        <v>1.0</v>
      </c>
      <c r="I58" s="135">
        <v>1.0</v>
      </c>
      <c r="J58" s="135">
        <v>1.0</v>
      </c>
      <c r="K58" s="152"/>
      <c r="L58" s="153"/>
      <c r="M58" s="135">
        <v>1.0</v>
      </c>
      <c r="N58" s="135">
        <v>1.0</v>
      </c>
      <c r="O58" s="135">
        <v>1.0</v>
      </c>
      <c r="P58" s="135">
        <v>1.0</v>
      </c>
      <c r="Q58" s="135">
        <v>1.0</v>
      </c>
      <c r="R58" s="152"/>
      <c r="S58" s="153"/>
      <c r="T58" s="135">
        <v>1.0</v>
      </c>
      <c r="U58" s="135">
        <v>1.0</v>
      </c>
      <c r="V58" s="135">
        <v>1.0</v>
      </c>
      <c r="W58" s="135">
        <v>1.0</v>
      </c>
      <c r="X58" s="135">
        <v>1.0</v>
      </c>
      <c r="Y58" s="152"/>
      <c r="Z58" s="153"/>
      <c r="AA58" s="135">
        <v>1.0</v>
      </c>
      <c r="AB58" s="135">
        <v>1.0</v>
      </c>
      <c r="AC58" s="135">
        <v>1.0</v>
      </c>
      <c r="AD58" s="135">
        <v>1.0</v>
      </c>
      <c r="AE58" s="135">
        <v>1.0</v>
      </c>
      <c r="AF58" s="154">
        <f t="shared" si="4"/>
        <v>20</v>
      </c>
      <c r="AG58" s="163">
        <v>62000.0</v>
      </c>
      <c r="AH58" s="155">
        <f t="shared" si="5"/>
        <v>940000</v>
      </c>
      <c r="AI58" s="128">
        <v>300000.0</v>
      </c>
      <c r="AJ58" s="156">
        <f t="shared" si="6"/>
        <v>1240000</v>
      </c>
      <c r="AK58" s="145"/>
      <c r="AL58" s="197">
        <v>40000.0</v>
      </c>
      <c r="AM58" s="158"/>
      <c r="AN58" s="170" t="s">
        <v>87</v>
      </c>
      <c r="AO58" s="170" t="s">
        <v>17</v>
      </c>
      <c r="AP58" s="194" t="s">
        <v>264</v>
      </c>
      <c r="AQ58" s="133"/>
      <c r="AR58" s="27"/>
      <c r="AS58" s="29"/>
    </row>
    <row r="59" ht="14.25" customHeight="1">
      <c r="A59" s="135">
        <f t="shared" si="7"/>
        <v>57</v>
      </c>
      <c r="B59" s="149" t="s">
        <v>27</v>
      </c>
      <c r="C59" s="195" t="s">
        <v>265</v>
      </c>
      <c r="D59" s="151"/>
      <c r="E59" s="151"/>
      <c r="F59" s="151"/>
      <c r="G59" s="151"/>
      <c r="H59" s="151"/>
      <c r="I59" s="151"/>
      <c r="J59" s="151"/>
      <c r="K59" s="151"/>
      <c r="L59" s="151"/>
      <c r="M59" s="151"/>
      <c r="N59" s="151"/>
      <c r="O59" s="151"/>
      <c r="P59" s="151"/>
      <c r="Q59" s="135">
        <v>1.0</v>
      </c>
      <c r="R59" s="152"/>
      <c r="S59" s="153"/>
      <c r="T59" s="135">
        <v>1.0</v>
      </c>
      <c r="U59" s="135">
        <v>1.0</v>
      </c>
      <c r="V59" s="160" t="s">
        <v>23</v>
      </c>
      <c r="W59" s="135">
        <v>1.0</v>
      </c>
      <c r="X59" s="135">
        <v>1.0</v>
      </c>
      <c r="Y59" s="152"/>
      <c r="Z59" s="153"/>
      <c r="AA59" s="135">
        <v>1.0</v>
      </c>
      <c r="AB59" s="135">
        <v>1.0</v>
      </c>
      <c r="AC59" s="135">
        <v>1.0</v>
      </c>
      <c r="AD59" s="135">
        <v>1.0</v>
      </c>
      <c r="AE59" s="135">
        <v>1.0</v>
      </c>
      <c r="AF59" s="154">
        <f t="shared" si="4"/>
        <v>10</v>
      </c>
      <c r="AG59" s="163">
        <v>49000.0</v>
      </c>
      <c r="AH59" s="155">
        <f t="shared" si="5"/>
        <v>390000</v>
      </c>
      <c r="AI59" s="128">
        <v>100000.0</v>
      </c>
      <c r="AJ59" s="156">
        <f t="shared" si="6"/>
        <v>490000</v>
      </c>
      <c r="AK59" s="145"/>
      <c r="AL59" s="158"/>
      <c r="AM59" s="158"/>
      <c r="AN59" s="145" t="s">
        <v>266</v>
      </c>
      <c r="AO59" s="145" t="s">
        <v>17</v>
      </c>
      <c r="AP59" s="194" t="s">
        <v>267</v>
      </c>
      <c r="AQ59" s="133"/>
      <c r="AR59" s="27"/>
      <c r="AS59" s="29"/>
    </row>
    <row r="60" ht="14.25" customHeight="1">
      <c r="A60" s="135">
        <f t="shared" si="7"/>
        <v>58</v>
      </c>
      <c r="B60" s="149" t="s">
        <v>27</v>
      </c>
      <c r="C60" s="159" t="s">
        <v>268</v>
      </c>
      <c r="D60" s="151"/>
      <c r="E60" s="151"/>
      <c r="F60" s="151"/>
      <c r="G60" s="151"/>
      <c r="H60" s="151"/>
      <c r="I60" s="151"/>
      <c r="J60" s="151"/>
      <c r="K60" s="151"/>
      <c r="L60" s="151"/>
      <c r="M60" s="151"/>
      <c r="N60" s="151"/>
      <c r="O60" s="135">
        <v>1.0</v>
      </c>
      <c r="P60" s="135">
        <v>1.0</v>
      </c>
      <c r="Q60" s="135">
        <v>1.0</v>
      </c>
      <c r="R60" s="152"/>
      <c r="S60" s="153"/>
      <c r="T60" s="135">
        <v>1.0</v>
      </c>
      <c r="U60" s="160" t="s">
        <v>23</v>
      </c>
      <c r="V60" s="141" t="s">
        <v>50</v>
      </c>
      <c r="W60" s="135">
        <v>1.0</v>
      </c>
      <c r="X60" s="160" t="s">
        <v>23</v>
      </c>
      <c r="Y60" s="152"/>
      <c r="Z60" s="153"/>
      <c r="AA60" s="151"/>
      <c r="AB60" s="151"/>
      <c r="AC60" s="151"/>
      <c r="AD60" s="151"/>
      <c r="AE60" s="151"/>
      <c r="AF60" s="154">
        <f t="shared" si="4"/>
        <v>5</v>
      </c>
      <c r="AG60" s="163">
        <f t="shared" ref="AG60:AG63" si="18">IF(B60="CATEGORIA", "DEPENDE", IF(B60="SP", 60000,IF(B60="PR", 60000, IF(B60="M10", 65000, IF(B60="M1", 50000, IF(B60="M2", 40000, IF(B60="AYUDANTE", 30000, IF(B60="EDIT", "EDITABLE", "editable"))))))))</f>
        <v>50000</v>
      </c>
      <c r="AH60" s="155">
        <f t="shared" si="5"/>
        <v>150000</v>
      </c>
      <c r="AI60" s="128">
        <v>100000.0</v>
      </c>
      <c r="AJ60" s="156">
        <f t="shared" si="6"/>
        <v>250000</v>
      </c>
      <c r="AK60" s="145"/>
      <c r="AL60" s="158"/>
      <c r="AM60" s="158"/>
      <c r="AN60" s="145" t="s">
        <v>269</v>
      </c>
      <c r="AO60" s="145" t="s">
        <v>270</v>
      </c>
      <c r="AP60" s="133" t="s">
        <v>271</v>
      </c>
      <c r="AQ60" s="133"/>
      <c r="AR60" s="27"/>
      <c r="AS60" s="29"/>
    </row>
    <row r="61" ht="14.25" customHeight="1">
      <c r="A61" s="135">
        <f t="shared" si="7"/>
        <v>59</v>
      </c>
      <c r="B61" s="149" t="s">
        <v>27</v>
      </c>
      <c r="C61" s="196" t="s">
        <v>272</v>
      </c>
      <c r="D61" s="152"/>
      <c r="E61" s="153"/>
      <c r="F61" s="151"/>
      <c r="G61" s="135">
        <v>1.0</v>
      </c>
      <c r="H61" s="135">
        <v>1.0</v>
      </c>
      <c r="I61" s="135">
        <v>1.0</v>
      </c>
      <c r="J61" s="135">
        <v>1.0</v>
      </c>
      <c r="K61" s="198" t="s">
        <v>37</v>
      </c>
      <c r="L61" s="199"/>
      <c r="M61" s="200">
        <v>1.0</v>
      </c>
      <c r="N61" s="200">
        <v>1.0</v>
      </c>
      <c r="O61" s="200">
        <v>1.0</v>
      </c>
      <c r="P61" s="200">
        <v>1.0</v>
      </c>
      <c r="Q61" s="200">
        <v>1.0</v>
      </c>
      <c r="R61" s="201"/>
      <c r="S61" s="199"/>
      <c r="T61" s="200">
        <v>1.0</v>
      </c>
      <c r="U61" s="135">
        <v>1.0</v>
      </c>
      <c r="V61" s="135">
        <v>1.0</v>
      </c>
      <c r="W61" s="135">
        <v>1.0</v>
      </c>
      <c r="X61" s="135">
        <v>1.0</v>
      </c>
      <c r="Y61" s="152"/>
      <c r="Z61" s="153"/>
      <c r="AA61" s="135">
        <v>1.0</v>
      </c>
      <c r="AB61" s="135">
        <v>1.0</v>
      </c>
      <c r="AC61" s="135">
        <v>1.0</v>
      </c>
      <c r="AD61" s="135">
        <v>1.0</v>
      </c>
      <c r="AE61" s="135">
        <v>1.0</v>
      </c>
      <c r="AF61" s="154">
        <f t="shared" si="4"/>
        <v>19</v>
      </c>
      <c r="AG61" s="163">
        <f t="shared" si="18"/>
        <v>50000</v>
      </c>
      <c r="AH61" s="155">
        <f t="shared" si="5"/>
        <v>650000</v>
      </c>
      <c r="AI61" s="128">
        <v>300000.0</v>
      </c>
      <c r="AJ61" s="156">
        <f t="shared" si="6"/>
        <v>950000</v>
      </c>
      <c r="AK61" s="171">
        <v>40000.0</v>
      </c>
      <c r="AL61" s="172">
        <v>40000.0</v>
      </c>
      <c r="AM61" s="158"/>
      <c r="AN61" s="145" t="s">
        <v>273</v>
      </c>
      <c r="AO61" s="145" t="s">
        <v>17</v>
      </c>
      <c r="AP61" s="133" t="s">
        <v>274</v>
      </c>
      <c r="AQ61" s="133"/>
      <c r="AR61" s="27"/>
      <c r="AS61" s="29"/>
    </row>
    <row r="62" ht="14.25" customHeight="1">
      <c r="A62" s="135">
        <f t="shared" si="7"/>
        <v>60</v>
      </c>
      <c r="B62" s="149" t="s">
        <v>27</v>
      </c>
      <c r="C62" s="159" t="s">
        <v>275</v>
      </c>
      <c r="D62" s="151"/>
      <c r="E62" s="151"/>
      <c r="F62" s="151"/>
      <c r="G62" s="151"/>
      <c r="H62" s="151"/>
      <c r="I62" s="151"/>
      <c r="J62" s="151"/>
      <c r="K62" s="151"/>
      <c r="L62" s="151"/>
      <c r="M62" s="151"/>
      <c r="N62" s="135">
        <v>1.0</v>
      </c>
      <c r="O62" s="167" t="s">
        <v>131</v>
      </c>
      <c r="P62" s="168"/>
      <c r="Q62" s="168"/>
      <c r="R62" s="168"/>
      <c r="S62" s="168"/>
      <c r="T62" s="168"/>
      <c r="U62" s="168"/>
      <c r="V62" s="168"/>
      <c r="W62" s="168"/>
      <c r="X62" s="168"/>
      <c r="Y62" s="168"/>
      <c r="Z62" s="168"/>
      <c r="AA62" s="168"/>
      <c r="AB62" s="168"/>
      <c r="AC62" s="168"/>
      <c r="AD62" s="168"/>
      <c r="AE62" s="73"/>
      <c r="AF62" s="154">
        <f t="shared" si="4"/>
        <v>1</v>
      </c>
      <c r="AG62" s="163">
        <f t="shared" si="18"/>
        <v>50000</v>
      </c>
      <c r="AH62" s="155">
        <f t="shared" si="5"/>
        <v>50000</v>
      </c>
      <c r="AI62" s="169"/>
      <c r="AJ62" s="156">
        <f t="shared" si="6"/>
        <v>50000</v>
      </c>
      <c r="AK62" s="145"/>
      <c r="AL62" s="158"/>
      <c r="AM62" s="158"/>
      <c r="AN62" s="170"/>
      <c r="AO62" s="170"/>
      <c r="AP62" s="133"/>
      <c r="AQ62" s="133"/>
      <c r="AR62" s="27"/>
      <c r="AS62" s="29"/>
    </row>
    <row r="63" ht="14.25" customHeight="1">
      <c r="A63" s="135">
        <f t="shared" si="7"/>
        <v>61</v>
      </c>
      <c r="B63" s="149" t="s">
        <v>27</v>
      </c>
      <c r="C63" s="196" t="s">
        <v>276</v>
      </c>
      <c r="D63" s="152"/>
      <c r="E63" s="153"/>
      <c r="F63" s="141">
        <v>1.0</v>
      </c>
      <c r="G63" s="141">
        <v>1.0</v>
      </c>
      <c r="H63" s="141">
        <v>1.0</v>
      </c>
      <c r="I63" s="141">
        <v>1.0</v>
      </c>
      <c r="J63" s="141" t="s">
        <v>50</v>
      </c>
      <c r="K63" s="152"/>
      <c r="L63" s="153"/>
      <c r="M63" s="135">
        <v>1.0</v>
      </c>
      <c r="N63" s="135">
        <v>1.0</v>
      </c>
      <c r="O63" s="135">
        <v>1.0</v>
      </c>
      <c r="P63" s="135">
        <v>1.0</v>
      </c>
      <c r="Q63" s="135">
        <v>1.0</v>
      </c>
      <c r="R63" s="152"/>
      <c r="S63" s="153"/>
      <c r="T63" s="135">
        <v>1.0</v>
      </c>
      <c r="U63" s="135">
        <v>1.0</v>
      </c>
      <c r="V63" s="135">
        <v>1.0</v>
      </c>
      <c r="W63" s="135">
        <v>1.0</v>
      </c>
      <c r="X63" s="135">
        <v>1.0</v>
      </c>
      <c r="Y63" s="152"/>
      <c r="Z63" s="153"/>
      <c r="AA63" s="135">
        <v>1.0</v>
      </c>
      <c r="AB63" s="135">
        <v>1.0</v>
      </c>
      <c r="AC63" s="135">
        <v>1.0</v>
      </c>
      <c r="AD63" s="135">
        <v>1.0</v>
      </c>
      <c r="AE63" s="135">
        <v>1.0</v>
      </c>
      <c r="AF63" s="154">
        <f t="shared" si="4"/>
        <v>19</v>
      </c>
      <c r="AG63" s="163">
        <f t="shared" si="18"/>
        <v>50000</v>
      </c>
      <c r="AH63" s="155">
        <f t="shared" si="5"/>
        <v>650000</v>
      </c>
      <c r="AI63" s="128">
        <v>300000.0</v>
      </c>
      <c r="AJ63" s="156">
        <f t="shared" si="6"/>
        <v>950000</v>
      </c>
      <c r="AK63" s="145"/>
      <c r="AL63" s="158"/>
      <c r="AM63" s="158"/>
      <c r="AN63" s="170" t="s">
        <v>277</v>
      </c>
      <c r="AO63" s="170" t="s">
        <v>17</v>
      </c>
      <c r="AP63" s="133" t="s">
        <v>278</v>
      </c>
      <c r="AQ63" s="133"/>
      <c r="AR63" s="27"/>
      <c r="AS63" s="29"/>
    </row>
    <row r="64" ht="14.25" customHeight="1">
      <c r="A64" s="135">
        <f t="shared" si="7"/>
        <v>62</v>
      </c>
      <c r="B64" s="149" t="s">
        <v>196</v>
      </c>
      <c r="C64" s="196" t="s">
        <v>279</v>
      </c>
      <c r="D64" s="152"/>
      <c r="E64" s="153"/>
      <c r="F64" s="135">
        <v>1.0</v>
      </c>
      <c r="G64" s="135">
        <v>1.0</v>
      </c>
      <c r="H64" s="135">
        <v>1.0</v>
      </c>
      <c r="I64" s="135">
        <v>1.0</v>
      </c>
      <c r="J64" s="141">
        <v>0.5</v>
      </c>
      <c r="K64" s="141" t="s">
        <v>37</v>
      </c>
      <c r="L64" s="153"/>
      <c r="M64" s="135">
        <v>1.0</v>
      </c>
      <c r="N64" s="135">
        <v>1.0</v>
      </c>
      <c r="O64" s="135">
        <v>1.0</v>
      </c>
      <c r="P64" s="135">
        <v>1.0</v>
      </c>
      <c r="Q64" s="135">
        <v>1.0</v>
      </c>
      <c r="R64" s="152"/>
      <c r="S64" s="153"/>
      <c r="T64" s="135">
        <v>1.0</v>
      </c>
      <c r="U64" s="135">
        <v>1.0</v>
      </c>
      <c r="V64" s="135">
        <v>1.0</v>
      </c>
      <c r="W64" s="135">
        <v>1.0</v>
      </c>
      <c r="X64" s="135">
        <v>1.0</v>
      </c>
      <c r="Y64" s="152"/>
      <c r="Z64" s="153"/>
      <c r="AA64" s="135">
        <v>1.0</v>
      </c>
      <c r="AB64" s="135">
        <v>1.0</v>
      </c>
      <c r="AC64" s="135">
        <v>1.0</v>
      </c>
      <c r="AD64" s="135">
        <v>1.0</v>
      </c>
      <c r="AE64" s="135">
        <v>1.0</v>
      </c>
      <c r="AF64" s="154">
        <f t="shared" si="4"/>
        <v>19.5</v>
      </c>
      <c r="AG64" s="163">
        <v>57000.0</v>
      </c>
      <c r="AH64" s="155">
        <f t="shared" si="5"/>
        <v>811500</v>
      </c>
      <c r="AI64" s="128">
        <v>300000.0</v>
      </c>
      <c r="AJ64" s="156">
        <f t="shared" si="6"/>
        <v>1111500</v>
      </c>
      <c r="AK64" s="171">
        <v>40000.0</v>
      </c>
      <c r="AL64" s="172">
        <v>40000.0</v>
      </c>
      <c r="AM64" s="173">
        <v>40000.0</v>
      </c>
      <c r="AN64" s="145" t="s">
        <v>280</v>
      </c>
      <c r="AO64" s="145" t="s">
        <v>281</v>
      </c>
      <c r="AP64" s="133" t="s">
        <v>282</v>
      </c>
      <c r="AQ64" s="133"/>
      <c r="AR64" s="27"/>
      <c r="AS64" s="29"/>
    </row>
    <row r="65" ht="14.25" customHeight="1">
      <c r="A65" s="135">
        <f t="shared" si="7"/>
        <v>63</v>
      </c>
      <c r="B65" s="149" t="s">
        <v>27</v>
      </c>
      <c r="C65" s="202" t="s">
        <v>283</v>
      </c>
      <c r="D65" s="152"/>
      <c r="E65" s="153"/>
      <c r="F65" s="135">
        <v>1.0</v>
      </c>
      <c r="G65" s="135">
        <v>1.0</v>
      </c>
      <c r="H65" s="135">
        <v>1.0</v>
      </c>
      <c r="I65" s="166" t="s">
        <v>284</v>
      </c>
      <c r="J65" s="203"/>
      <c r="K65" s="203"/>
      <c r="L65" s="203"/>
      <c r="M65" s="203"/>
      <c r="N65" s="203"/>
      <c r="O65" s="203"/>
      <c r="P65" s="203"/>
      <c r="Q65" s="203"/>
      <c r="R65" s="203"/>
      <c r="S65" s="203"/>
      <c r="T65" s="203"/>
      <c r="U65" s="203"/>
      <c r="V65" s="203"/>
      <c r="W65" s="203"/>
      <c r="X65" s="203"/>
      <c r="Y65" s="203"/>
      <c r="Z65" s="203"/>
      <c r="AA65" s="203"/>
      <c r="AB65" s="203"/>
      <c r="AC65" s="203"/>
      <c r="AD65" s="204">
        <v>1.0</v>
      </c>
      <c r="AE65" s="204">
        <v>1.0</v>
      </c>
      <c r="AF65" s="154">
        <f t="shared" si="4"/>
        <v>5</v>
      </c>
      <c r="AG65" s="163">
        <f>IF(B65="CATEGORIA", "DEPENDE", IF(B65="SP", 60000,IF(B65="PR", 60000, IF(B65="M10", 65000, IF(B65="M1", 50000, IF(B65="M2", 40000, IF(B65="AYUDANTE", 30000, IF(B65="EDIT", "EDITABLE", "editable"))))))))</f>
        <v>50000</v>
      </c>
      <c r="AH65" s="155">
        <f t="shared" si="5"/>
        <v>250000</v>
      </c>
      <c r="AI65" s="169"/>
      <c r="AJ65" s="156">
        <f t="shared" si="6"/>
        <v>250000</v>
      </c>
      <c r="AK65" s="145"/>
      <c r="AL65" s="158"/>
      <c r="AM65" s="158"/>
      <c r="AN65" s="170"/>
      <c r="AO65" s="170"/>
      <c r="AP65" s="133"/>
      <c r="AQ65" s="133"/>
      <c r="AR65" s="27"/>
      <c r="AS65" s="29"/>
    </row>
    <row r="66" ht="14.25" customHeight="1">
      <c r="A66" s="135">
        <f t="shared" si="7"/>
        <v>64</v>
      </c>
      <c r="B66" s="149" t="s">
        <v>27</v>
      </c>
      <c r="C66" s="195" t="s">
        <v>285</v>
      </c>
      <c r="D66" s="151"/>
      <c r="E66" s="151"/>
      <c r="F66" s="151"/>
      <c r="G66" s="151"/>
      <c r="H66" s="151"/>
      <c r="I66" s="151"/>
      <c r="J66" s="151"/>
      <c r="K66" s="151"/>
      <c r="L66" s="151"/>
      <c r="M66" s="151"/>
      <c r="N66" s="151"/>
      <c r="O66" s="151"/>
      <c r="P66" s="151"/>
      <c r="Q66" s="151"/>
      <c r="R66" s="151"/>
      <c r="S66" s="151"/>
      <c r="T66" s="135">
        <v>1.0</v>
      </c>
      <c r="U66" s="135">
        <v>1.0</v>
      </c>
      <c r="V66" s="135">
        <v>1.0</v>
      </c>
      <c r="W66" s="135">
        <v>1.0</v>
      </c>
      <c r="X66" s="135">
        <v>1.0</v>
      </c>
      <c r="Y66" s="152"/>
      <c r="Z66" s="153"/>
      <c r="AA66" s="160" t="s">
        <v>23</v>
      </c>
      <c r="AB66" s="135">
        <v>1.0</v>
      </c>
      <c r="AC66" s="135">
        <v>1.0</v>
      </c>
      <c r="AD66" s="135">
        <v>1.0</v>
      </c>
      <c r="AE66" s="135">
        <v>1.0</v>
      </c>
      <c r="AF66" s="154">
        <f t="shared" si="4"/>
        <v>9</v>
      </c>
      <c r="AG66" s="163">
        <v>49000.0</v>
      </c>
      <c r="AH66" s="155">
        <f t="shared" si="5"/>
        <v>391000</v>
      </c>
      <c r="AI66" s="128">
        <v>50000.0</v>
      </c>
      <c r="AJ66" s="156">
        <f t="shared" si="6"/>
        <v>441000</v>
      </c>
      <c r="AK66" s="145"/>
      <c r="AL66" s="158"/>
      <c r="AM66" s="158"/>
      <c r="AN66" s="145" t="s">
        <v>286</v>
      </c>
      <c r="AO66" s="145" t="s">
        <v>17</v>
      </c>
      <c r="AP66" s="194" t="s">
        <v>287</v>
      </c>
      <c r="AQ66" s="133"/>
      <c r="AR66" s="27"/>
      <c r="AS66" s="29"/>
    </row>
    <row r="67" ht="14.25" customHeight="1">
      <c r="A67" s="135">
        <f t="shared" si="7"/>
        <v>65</v>
      </c>
      <c r="B67" s="149" t="s">
        <v>27</v>
      </c>
      <c r="C67" s="196" t="s">
        <v>288</v>
      </c>
      <c r="D67" s="151"/>
      <c r="E67" s="151"/>
      <c r="F67" s="151"/>
      <c r="G67" s="151"/>
      <c r="H67" s="135">
        <v>1.0</v>
      </c>
      <c r="I67" s="141" t="s">
        <v>50</v>
      </c>
      <c r="J67" s="135">
        <v>1.0</v>
      </c>
      <c r="K67" s="152"/>
      <c r="L67" s="153"/>
      <c r="M67" s="135">
        <v>1.0</v>
      </c>
      <c r="N67" s="135">
        <v>1.0</v>
      </c>
      <c r="O67" s="135">
        <v>1.0</v>
      </c>
      <c r="P67" s="135">
        <v>1.0</v>
      </c>
      <c r="Q67" s="135">
        <v>1.0</v>
      </c>
      <c r="R67" s="152"/>
      <c r="S67" s="153"/>
      <c r="T67" s="135">
        <v>1.0</v>
      </c>
      <c r="U67" s="135">
        <v>1.0</v>
      </c>
      <c r="V67" s="135">
        <v>1.0</v>
      </c>
      <c r="W67" s="141">
        <v>0.5</v>
      </c>
      <c r="X67" s="135">
        <v>1.0</v>
      </c>
      <c r="Y67" s="152"/>
      <c r="Z67" s="153"/>
      <c r="AA67" s="135">
        <v>1.0</v>
      </c>
      <c r="AB67" s="135">
        <v>1.0</v>
      </c>
      <c r="AC67" s="135">
        <v>1.0</v>
      </c>
      <c r="AD67" s="135">
        <v>1.0</v>
      </c>
      <c r="AE67" s="135">
        <v>1.0</v>
      </c>
      <c r="AF67" s="154">
        <f t="shared" si="4"/>
        <v>16.5</v>
      </c>
      <c r="AG67" s="163">
        <f t="shared" ref="AG67:AG70" si="19">IF(B67="CATEGORIA", "DEPENDE", IF(B67="SP", 60000,IF(B67="PR", 60000, IF(B67="M10", 65000, IF(B67="M1", 50000, IF(B67="M2", 40000, IF(B67="AYUDANTE", 30000, IF(B67="EDIT", "EDITABLE", "editable"))))))))</f>
        <v>50000</v>
      </c>
      <c r="AH67" s="155">
        <f t="shared" si="5"/>
        <v>525000</v>
      </c>
      <c r="AI67" s="128">
        <v>300000.0</v>
      </c>
      <c r="AJ67" s="156">
        <f t="shared" si="6"/>
        <v>825000</v>
      </c>
      <c r="AK67" s="145"/>
      <c r="AL67" s="158"/>
      <c r="AM67" s="158"/>
      <c r="AN67" s="170" t="s">
        <v>286</v>
      </c>
      <c r="AO67" s="170" t="s">
        <v>17</v>
      </c>
      <c r="AP67" s="194" t="s">
        <v>289</v>
      </c>
      <c r="AQ67" s="133"/>
      <c r="AR67" s="27"/>
      <c r="AS67" s="29"/>
    </row>
    <row r="68" ht="14.25" customHeight="1">
      <c r="A68" s="135">
        <f t="shared" si="7"/>
        <v>66</v>
      </c>
      <c r="B68" s="149" t="s">
        <v>27</v>
      </c>
      <c r="C68" s="159" t="s">
        <v>290</v>
      </c>
      <c r="D68" s="182"/>
      <c r="E68" s="182"/>
      <c r="F68" s="182"/>
      <c r="G68" s="182"/>
      <c r="H68" s="182"/>
      <c r="I68" s="182"/>
      <c r="J68" s="182"/>
      <c r="K68" s="182"/>
      <c r="L68" s="182"/>
      <c r="M68" s="182"/>
      <c r="N68" s="176">
        <v>1.0</v>
      </c>
      <c r="O68" s="176">
        <v>1.0</v>
      </c>
      <c r="P68" s="176">
        <v>1.0</v>
      </c>
      <c r="Q68" s="176" t="s">
        <v>50</v>
      </c>
      <c r="R68" s="182"/>
      <c r="S68" s="182"/>
      <c r="T68" s="176">
        <v>1.0</v>
      </c>
      <c r="U68" s="176">
        <v>1.0</v>
      </c>
      <c r="V68" s="176">
        <v>1.0</v>
      </c>
      <c r="W68" s="176" t="s">
        <v>50</v>
      </c>
      <c r="X68" s="176" t="s">
        <v>23</v>
      </c>
      <c r="Y68" s="182"/>
      <c r="Z68" s="182"/>
      <c r="AA68" s="151"/>
      <c r="AB68" s="151"/>
      <c r="AC68" s="151"/>
      <c r="AD68" s="151"/>
      <c r="AE68" s="151"/>
      <c r="AF68" s="183">
        <f t="shared" si="4"/>
        <v>6</v>
      </c>
      <c r="AG68" s="184">
        <f t="shared" si="19"/>
        <v>50000</v>
      </c>
      <c r="AH68" s="155">
        <f t="shared" si="5"/>
        <v>150000</v>
      </c>
      <c r="AI68" s="185">
        <v>150000.0</v>
      </c>
      <c r="AJ68" s="156">
        <f t="shared" si="6"/>
        <v>300000</v>
      </c>
      <c r="AK68" s="186"/>
      <c r="AL68" s="187"/>
      <c r="AM68" s="187"/>
      <c r="AN68" s="186" t="s">
        <v>291</v>
      </c>
      <c r="AO68" s="186" t="s">
        <v>292</v>
      </c>
      <c r="AP68" s="205" t="s">
        <v>293</v>
      </c>
      <c r="AQ68" s="182"/>
      <c r="AR68" s="27"/>
      <c r="AS68" s="29"/>
    </row>
    <row r="69" ht="14.25" customHeight="1">
      <c r="A69" s="135">
        <f t="shared" si="7"/>
        <v>67</v>
      </c>
      <c r="B69" s="149" t="s">
        <v>27</v>
      </c>
      <c r="C69" s="196" t="s">
        <v>294</v>
      </c>
      <c r="D69" s="151"/>
      <c r="E69" s="151"/>
      <c r="F69" s="151"/>
      <c r="G69" s="151"/>
      <c r="H69" s="135">
        <v>1.0</v>
      </c>
      <c r="I69" s="135">
        <v>1.0</v>
      </c>
      <c r="J69" s="206" t="s">
        <v>295</v>
      </c>
      <c r="K69" s="168"/>
      <c r="L69" s="168"/>
      <c r="M69" s="168"/>
      <c r="N69" s="168"/>
      <c r="O69" s="168"/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54">
        <f t="shared" si="4"/>
        <v>2</v>
      </c>
      <c r="AG69" s="163">
        <f t="shared" si="19"/>
        <v>50000</v>
      </c>
      <c r="AH69" s="155">
        <f t="shared" si="5"/>
        <v>0</v>
      </c>
      <c r="AI69" s="128">
        <v>100000.0</v>
      </c>
      <c r="AJ69" s="156">
        <f t="shared" si="6"/>
        <v>100000</v>
      </c>
      <c r="AK69" s="145"/>
      <c r="AL69" s="158"/>
      <c r="AM69" s="158"/>
      <c r="AN69" s="170" t="s">
        <v>296</v>
      </c>
      <c r="AO69" s="170" t="s">
        <v>17</v>
      </c>
      <c r="AP69" s="133" t="s">
        <v>297</v>
      </c>
      <c r="AQ69" s="133"/>
      <c r="AR69" s="27"/>
      <c r="AS69" s="29"/>
    </row>
    <row r="70" ht="14.25" customHeight="1">
      <c r="A70" s="135">
        <f t="shared" si="7"/>
        <v>68</v>
      </c>
      <c r="B70" s="149" t="s">
        <v>27</v>
      </c>
      <c r="C70" s="195" t="s">
        <v>298</v>
      </c>
      <c r="D70" s="152"/>
      <c r="E70" s="153"/>
      <c r="F70" s="132"/>
      <c r="G70" s="132"/>
      <c r="H70" s="132"/>
      <c r="I70" s="132"/>
      <c r="J70" s="132"/>
      <c r="K70" s="152"/>
      <c r="L70" s="153"/>
      <c r="M70" s="132"/>
      <c r="N70" s="132"/>
      <c r="O70" s="132"/>
      <c r="P70" s="132"/>
      <c r="Q70" s="132"/>
      <c r="R70" s="152"/>
      <c r="S70" s="153"/>
      <c r="T70" s="135">
        <v>1.0</v>
      </c>
      <c r="U70" s="135">
        <v>1.0</v>
      </c>
      <c r="V70" s="135">
        <v>1.0</v>
      </c>
      <c r="W70" s="135">
        <v>1.0</v>
      </c>
      <c r="X70" s="135">
        <v>1.0</v>
      </c>
      <c r="Y70" s="152"/>
      <c r="Z70" s="153"/>
      <c r="AA70" s="135">
        <v>1.0</v>
      </c>
      <c r="AB70" s="135">
        <v>1.0</v>
      </c>
      <c r="AC70" s="135">
        <v>1.0</v>
      </c>
      <c r="AD70" s="135">
        <v>1.0</v>
      </c>
      <c r="AE70" s="135">
        <v>1.0</v>
      </c>
      <c r="AF70" s="154">
        <f t="shared" si="4"/>
        <v>10</v>
      </c>
      <c r="AG70" s="163">
        <f t="shared" si="19"/>
        <v>50000</v>
      </c>
      <c r="AH70" s="155">
        <f t="shared" si="5"/>
        <v>450000</v>
      </c>
      <c r="AI70" s="128">
        <v>50000.0</v>
      </c>
      <c r="AJ70" s="156">
        <f t="shared" si="6"/>
        <v>500000</v>
      </c>
      <c r="AK70" s="145"/>
      <c r="AL70" s="158"/>
      <c r="AM70" s="158"/>
      <c r="AN70" s="145"/>
      <c r="AO70" s="145"/>
      <c r="AP70" s="133"/>
      <c r="AQ70" s="133"/>
      <c r="AR70" s="207"/>
      <c r="AS70" s="29"/>
    </row>
    <row r="71" ht="14.25" customHeight="1">
      <c r="A71" s="135">
        <f t="shared" si="7"/>
        <v>69</v>
      </c>
      <c r="B71" s="208" t="s">
        <v>92</v>
      </c>
      <c r="C71" s="209" t="s">
        <v>299</v>
      </c>
      <c r="D71" s="152"/>
      <c r="E71" s="153"/>
      <c r="F71" s="132"/>
      <c r="G71" s="132"/>
      <c r="H71" s="132"/>
      <c r="I71" s="132"/>
      <c r="J71" s="132"/>
      <c r="K71" s="152"/>
      <c r="L71" s="153"/>
      <c r="M71" s="132"/>
      <c r="N71" s="132"/>
      <c r="O71" s="132"/>
      <c r="P71" s="132"/>
      <c r="Q71" s="132"/>
      <c r="R71" s="152"/>
      <c r="S71" s="153"/>
      <c r="T71" s="132"/>
      <c r="U71" s="132"/>
      <c r="V71" s="132"/>
      <c r="W71" s="132"/>
      <c r="X71" s="132"/>
      <c r="Y71" s="152"/>
      <c r="Z71" s="153"/>
      <c r="AA71" s="135">
        <v>1.0</v>
      </c>
      <c r="AB71" s="135">
        <v>1.0</v>
      </c>
      <c r="AC71" s="135">
        <v>1.0</v>
      </c>
      <c r="AD71" s="135">
        <v>1.0</v>
      </c>
      <c r="AE71" s="160" t="s">
        <v>23</v>
      </c>
      <c r="AF71" s="154">
        <f t="shared" si="4"/>
        <v>4</v>
      </c>
      <c r="AG71" s="163">
        <v>29000.0</v>
      </c>
      <c r="AH71" s="155">
        <f t="shared" si="5"/>
        <v>116000</v>
      </c>
      <c r="AI71" s="169"/>
      <c r="AJ71" s="156">
        <f t="shared" si="6"/>
        <v>116000</v>
      </c>
      <c r="AK71" s="145"/>
      <c r="AL71" s="158"/>
      <c r="AM71" s="158"/>
      <c r="AN71" s="145" t="s">
        <v>300</v>
      </c>
      <c r="AO71" s="145" t="s">
        <v>17</v>
      </c>
      <c r="AP71" s="133" t="s">
        <v>301</v>
      </c>
      <c r="AQ71" s="133"/>
      <c r="AR71" s="27"/>
      <c r="AS71" s="29"/>
    </row>
    <row r="72" ht="14.25" customHeight="1">
      <c r="A72" s="135">
        <f t="shared" si="7"/>
        <v>70</v>
      </c>
      <c r="B72" s="208" t="s">
        <v>27</v>
      </c>
      <c r="C72" s="209" t="s">
        <v>302</v>
      </c>
      <c r="D72" s="152"/>
      <c r="E72" s="153"/>
      <c r="F72" s="132"/>
      <c r="G72" s="132"/>
      <c r="H72" s="132"/>
      <c r="I72" s="132"/>
      <c r="J72" s="132"/>
      <c r="K72" s="152"/>
      <c r="L72" s="153"/>
      <c r="M72" s="132"/>
      <c r="N72" s="132"/>
      <c r="O72" s="132"/>
      <c r="P72" s="132"/>
      <c r="Q72" s="132"/>
      <c r="R72" s="152"/>
      <c r="S72" s="153"/>
      <c r="T72" s="132"/>
      <c r="U72" s="132"/>
      <c r="V72" s="132"/>
      <c r="W72" s="132"/>
      <c r="X72" s="132"/>
      <c r="Y72" s="152"/>
      <c r="Z72" s="153"/>
      <c r="AA72" s="135">
        <v>1.0</v>
      </c>
      <c r="AB72" s="135">
        <v>1.0</v>
      </c>
      <c r="AC72" s="135">
        <v>1.0</v>
      </c>
      <c r="AD72" s="135">
        <v>1.0</v>
      </c>
      <c r="AE72" s="141" t="s">
        <v>50</v>
      </c>
      <c r="AF72" s="154">
        <f t="shared" si="4"/>
        <v>4</v>
      </c>
      <c r="AG72" s="163">
        <f t="shared" ref="AG72:AG77" si="20">IF(B72="CATEGORIA", "DEPENDE", IF(B72="SP", 60000,IF(B72="PR", 60000, IF(B72="M10", 65000, IF(B72="M1", 50000, IF(B72="M2", 40000, IF(B72="AYUDANTE", 30000, IF(B72="EDIT", "EDITABLE", "editable"))))))))</f>
        <v>50000</v>
      </c>
      <c r="AH72" s="155">
        <f t="shared" si="5"/>
        <v>200000</v>
      </c>
      <c r="AI72" s="169"/>
      <c r="AJ72" s="156">
        <f t="shared" si="6"/>
        <v>200000</v>
      </c>
      <c r="AK72" s="145"/>
      <c r="AL72" s="158"/>
      <c r="AM72" s="158"/>
      <c r="AN72" s="145" t="s">
        <v>303</v>
      </c>
      <c r="AO72" s="145" t="s">
        <v>17</v>
      </c>
      <c r="AP72" s="133" t="s">
        <v>304</v>
      </c>
      <c r="AQ72" s="133"/>
      <c r="AR72" s="207"/>
      <c r="AS72" s="29"/>
    </row>
    <row r="73" ht="14.25" customHeight="1">
      <c r="A73" s="135">
        <f t="shared" si="7"/>
        <v>71</v>
      </c>
      <c r="B73" s="208" t="s">
        <v>27</v>
      </c>
      <c r="C73" s="209" t="s">
        <v>305</v>
      </c>
      <c r="D73" s="152"/>
      <c r="E73" s="153"/>
      <c r="F73" s="132"/>
      <c r="G73" s="132"/>
      <c r="H73" s="132"/>
      <c r="I73" s="132"/>
      <c r="J73" s="132"/>
      <c r="K73" s="152"/>
      <c r="L73" s="153"/>
      <c r="M73" s="132"/>
      <c r="N73" s="132"/>
      <c r="O73" s="132"/>
      <c r="P73" s="132"/>
      <c r="Q73" s="132"/>
      <c r="R73" s="152"/>
      <c r="S73" s="153"/>
      <c r="T73" s="132"/>
      <c r="U73" s="132"/>
      <c r="V73" s="132"/>
      <c r="W73" s="132"/>
      <c r="X73" s="132"/>
      <c r="Y73" s="152"/>
      <c r="Z73" s="153"/>
      <c r="AA73" s="132"/>
      <c r="AB73" s="135">
        <v>1.0</v>
      </c>
      <c r="AC73" s="135">
        <v>1.0</v>
      </c>
      <c r="AD73" s="135">
        <v>1.0</v>
      </c>
      <c r="AE73" s="135">
        <v>1.0</v>
      </c>
      <c r="AF73" s="154">
        <f t="shared" si="4"/>
        <v>4</v>
      </c>
      <c r="AG73" s="163">
        <f t="shared" si="20"/>
        <v>50000</v>
      </c>
      <c r="AH73" s="155">
        <f t="shared" si="5"/>
        <v>200000</v>
      </c>
      <c r="AI73" s="169"/>
      <c r="AJ73" s="156">
        <f t="shared" si="6"/>
        <v>200000</v>
      </c>
      <c r="AK73" s="145"/>
      <c r="AL73" s="158"/>
      <c r="AM73" s="158"/>
      <c r="AN73" s="145"/>
      <c r="AO73" s="145"/>
      <c r="AP73" s="133"/>
      <c r="AQ73" s="133"/>
      <c r="AR73" s="207"/>
      <c r="AS73" s="29"/>
    </row>
    <row r="74" ht="14.25" customHeight="1">
      <c r="A74" s="135">
        <f t="shared" si="7"/>
        <v>72</v>
      </c>
      <c r="B74" s="208" t="s">
        <v>27</v>
      </c>
      <c r="C74" s="210" t="s">
        <v>306</v>
      </c>
      <c r="D74" s="152"/>
      <c r="E74" s="153"/>
      <c r="F74" s="132"/>
      <c r="G74" s="132"/>
      <c r="H74" s="132"/>
      <c r="I74" s="132"/>
      <c r="J74" s="132"/>
      <c r="K74" s="152"/>
      <c r="L74" s="153"/>
      <c r="M74" s="132"/>
      <c r="N74" s="132"/>
      <c r="O74" s="132"/>
      <c r="P74" s="132"/>
      <c r="Q74" s="132"/>
      <c r="R74" s="152"/>
      <c r="S74" s="153"/>
      <c r="T74" s="132"/>
      <c r="U74" s="132"/>
      <c r="V74" s="132"/>
      <c r="W74" s="132"/>
      <c r="X74" s="132"/>
      <c r="Y74" s="152"/>
      <c r="Z74" s="153"/>
      <c r="AA74" s="132"/>
      <c r="AB74" s="135">
        <v>1.0</v>
      </c>
      <c r="AC74" s="135">
        <v>1.0</v>
      </c>
      <c r="AD74" s="135">
        <v>1.0</v>
      </c>
      <c r="AE74" s="135">
        <v>1.0</v>
      </c>
      <c r="AF74" s="154">
        <f t="shared" si="4"/>
        <v>4</v>
      </c>
      <c r="AG74" s="163">
        <f t="shared" si="20"/>
        <v>50000</v>
      </c>
      <c r="AH74" s="155">
        <f t="shared" si="5"/>
        <v>200000</v>
      </c>
      <c r="AI74" s="169"/>
      <c r="AJ74" s="156">
        <f t="shared" si="6"/>
        <v>200000</v>
      </c>
      <c r="AK74" s="145"/>
      <c r="AL74" s="158"/>
      <c r="AM74" s="158"/>
      <c r="AN74" s="145"/>
      <c r="AO74" s="145"/>
      <c r="AP74" s="133"/>
      <c r="AQ74" s="133"/>
      <c r="AR74" s="207"/>
      <c r="AS74" s="29"/>
    </row>
    <row r="75" ht="14.25" customHeight="1">
      <c r="A75" s="135">
        <f t="shared" si="7"/>
        <v>73</v>
      </c>
      <c r="B75" s="208" t="s">
        <v>27</v>
      </c>
      <c r="C75" s="209" t="s">
        <v>307</v>
      </c>
      <c r="D75" s="152"/>
      <c r="E75" s="153"/>
      <c r="F75" s="132"/>
      <c r="G75" s="132"/>
      <c r="H75" s="132"/>
      <c r="I75" s="132"/>
      <c r="J75" s="132"/>
      <c r="K75" s="152"/>
      <c r="L75" s="153"/>
      <c r="M75" s="132"/>
      <c r="N75" s="132"/>
      <c r="O75" s="132"/>
      <c r="P75" s="132"/>
      <c r="Q75" s="132"/>
      <c r="R75" s="152"/>
      <c r="S75" s="153"/>
      <c r="T75" s="132"/>
      <c r="U75" s="132"/>
      <c r="V75" s="132"/>
      <c r="W75" s="132"/>
      <c r="X75" s="132"/>
      <c r="Y75" s="152"/>
      <c r="Z75" s="153"/>
      <c r="AA75" s="132"/>
      <c r="AB75" s="135">
        <v>1.0</v>
      </c>
      <c r="AC75" s="135">
        <v>1.0</v>
      </c>
      <c r="AD75" s="135">
        <v>1.0</v>
      </c>
      <c r="AE75" s="135">
        <v>1.0</v>
      </c>
      <c r="AF75" s="154">
        <f t="shared" si="4"/>
        <v>4</v>
      </c>
      <c r="AG75" s="163">
        <f t="shared" si="20"/>
        <v>50000</v>
      </c>
      <c r="AH75" s="155">
        <f t="shared" si="5"/>
        <v>200000</v>
      </c>
      <c r="AI75" s="169"/>
      <c r="AJ75" s="156">
        <f t="shared" si="6"/>
        <v>200000</v>
      </c>
      <c r="AK75" s="145"/>
      <c r="AL75" s="158"/>
      <c r="AM75" s="158"/>
      <c r="AN75" s="145"/>
      <c r="AO75" s="145"/>
      <c r="AP75" s="133"/>
      <c r="AQ75" s="133"/>
      <c r="AR75" s="207"/>
      <c r="AS75" s="29"/>
    </row>
    <row r="76" ht="14.25" customHeight="1">
      <c r="A76" s="135">
        <f t="shared" si="7"/>
        <v>74</v>
      </c>
      <c r="B76" s="208" t="s">
        <v>27</v>
      </c>
      <c r="C76" s="210" t="s">
        <v>308</v>
      </c>
      <c r="D76" s="152"/>
      <c r="E76" s="153"/>
      <c r="F76" s="132"/>
      <c r="G76" s="132"/>
      <c r="H76" s="132"/>
      <c r="I76" s="132"/>
      <c r="J76" s="132"/>
      <c r="K76" s="152"/>
      <c r="L76" s="153"/>
      <c r="M76" s="132"/>
      <c r="N76" s="132"/>
      <c r="O76" s="132"/>
      <c r="P76" s="132"/>
      <c r="Q76" s="132"/>
      <c r="R76" s="152"/>
      <c r="S76" s="153"/>
      <c r="T76" s="132"/>
      <c r="U76" s="132"/>
      <c r="V76" s="132"/>
      <c r="W76" s="132"/>
      <c r="X76" s="132"/>
      <c r="Y76" s="152"/>
      <c r="Z76" s="153"/>
      <c r="AA76" s="132"/>
      <c r="AB76" s="132"/>
      <c r="AC76" s="135">
        <v>1.0</v>
      </c>
      <c r="AD76" s="135">
        <v>1.0</v>
      </c>
      <c r="AE76" s="135">
        <v>1.0</v>
      </c>
      <c r="AF76" s="154">
        <f t="shared" si="4"/>
        <v>3</v>
      </c>
      <c r="AG76" s="163">
        <f t="shared" si="20"/>
        <v>50000</v>
      </c>
      <c r="AH76" s="155">
        <f t="shared" si="5"/>
        <v>150000</v>
      </c>
      <c r="AI76" s="169"/>
      <c r="AJ76" s="156">
        <f t="shared" si="6"/>
        <v>150000</v>
      </c>
      <c r="AK76" s="145"/>
      <c r="AL76" s="158"/>
      <c r="AM76" s="158"/>
      <c r="AN76" s="145"/>
      <c r="AO76" s="145"/>
      <c r="AP76" s="133"/>
      <c r="AQ76" s="133"/>
      <c r="AR76" s="207"/>
      <c r="AS76" s="29"/>
    </row>
    <row r="77" ht="14.25" customHeight="1">
      <c r="A77" s="135">
        <f t="shared" si="7"/>
        <v>75</v>
      </c>
      <c r="B77" s="208" t="s">
        <v>27</v>
      </c>
      <c r="C77" s="210" t="s">
        <v>309</v>
      </c>
      <c r="D77" s="152"/>
      <c r="E77" s="153"/>
      <c r="F77" s="132"/>
      <c r="G77" s="132"/>
      <c r="H77" s="132"/>
      <c r="I77" s="132"/>
      <c r="J77" s="132"/>
      <c r="K77" s="152"/>
      <c r="L77" s="153"/>
      <c r="M77" s="132"/>
      <c r="N77" s="132"/>
      <c r="O77" s="132"/>
      <c r="P77" s="132"/>
      <c r="Q77" s="132"/>
      <c r="R77" s="152"/>
      <c r="S77" s="153"/>
      <c r="T77" s="132"/>
      <c r="U77" s="132"/>
      <c r="V77" s="132"/>
      <c r="W77" s="132"/>
      <c r="X77" s="132"/>
      <c r="Y77" s="152"/>
      <c r="Z77" s="153"/>
      <c r="AA77" s="132"/>
      <c r="AB77" s="132"/>
      <c r="AC77" s="135">
        <v>1.0</v>
      </c>
      <c r="AD77" s="135">
        <v>1.0</v>
      </c>
      <c r="AE77" s="135">
        <v>1.0</v>
      </c>
      <c r="AF77" s="154">
        <f t="shared" si="4"/>
        <v>3</v>
      </c>
      <c r="AG77" s="163">
        <f t="shared" si="20"/>
        <v>50000</v>
      </c>
      <c r="AH77" s="155">
        <f t="shared" si="5"/>
        <v>150000</v>
      </c>
      <c r="AI77" s="169"/>
      <c r="AJ77" s="156">
        <f t="shared" si="6"/>
        <v>150000</v>
      </c>
      <c r="AK77" s="145"/>
      <c r="AL77" s="158"/>
      <c r="AM77" s="158"/>
      <c r="AN77" s="145"/>
      <c r="AO77" s="145"/>
      <c r="AP77" s="133"/>
      <c r="AQ77" s="133"/>
      <c r="AR77" s="27"/>
      <c r="AS77" s="29"/>
    </row>
    <row r="78" ht="14.25" customHeight="1">
      <c r="A78" s="132"/>
      <c r="B78" s="211"/>
      <c r="C78" s="210" t="s">
        <v>310</v>
      </c>
      <c r="D78" s="152"/>
      <c r="E78" s="153"/>
      <c r="F78" s="132"/>
      <c r="G78" s="132"/>
      <c r="H78" s="132"/>
      <c r="I78" s="132"/>
      <c r="J78" s="132"/>
      <c r="K78" s="152"/>
      <c r="L78" s="153"/>
      <c r="M78" s="132"/>
      <c r="N78" s="132"/>
      <c r="O78" s="132"/>
      <c r="P78" s="132"/>
      <c r="Q78" s="132"/>
      <c r="R78" s="152"/>
      <c r="S78" s="153"/>
      <c r="T78" s="132"/>
      <c r="U78" s="132"/>
      <c r="V78" s="132"/>
      <c r="W78" s="132"/>
      <c r="X78" s="132"/>
      <c r="Y78" s="152"/>
      <c r="Z78" s="153"/>
      <c r="AA78" s="132"/>
      <c r="AB78" s="132"/>
      <c r="AC78" s="135">
        <v>1.0</v>
      </c>
      <c r="AD78" s="135">
        <v>1.0</v>
      </c>
      <c r="AE78" s="135">
        <v>1.0</v>
      </c>
      <c r="AF78" s="154">
        <f t="shared" si="4"/>
        <v>3</v>
      </c>
      <c r="AG78" s="163">
        <v>50000.0</v>
      </c>
      <c r="AH78" s="155">
        <f t="shared" si="5"/>
        <v>150000</v>
      </c>
      <c r="AI78" s="169"/>
      <c r="AJ78" s="156">
        <f t="shared" si="6"/>
        <v>150000</v>
      </c>
      <c r="AK78" s="145"/>
      <c r="AL78" s="158"/>
      <c r="AM78" s="158"/>
      <c r="AN78" s="145"/>
      <c r="AO78" s="145"/>
      <c r="AP78" s="133"/>
      <c r="AQ78" s="133"/>
      <c r="AR78" s="27"/>
      <c r="AS78" s="29"/>
    </row>
    <row r="79" ht="14.25" customHeight="1">
      <c r="A79" s="132"/>
      <c r="B79" s="211"/>
      <c r="C79" s="209" t="s">
        <v>311</v>
      </c>
      <c r="D79" s="152"/>
      <c r="E79" s="153"/>
      <c r="F79" s="132"/>
      <c r="G79" s="132"/>
      <c r="H79" s="132"/>
      <c r="I79" s="132"/>
      <c r="J79" s="132"/>
      <c r="K79" s="152"/>
      <c r="L79" s="153"/>
      <c r="M79" s="132"/>
      <c r="N79" s="132"/>
      <c r="O79" s="132"/>
      <c r="P79" s="132"/>
      <c r="Q79" s="132"/>
      <c r="R79" s="152"/>
      <c r="S79" s="153"/>
      <c r="T79" s="132"/>
      <c r="U79" s="132"/>
      <c r="V79" s="132"/>
      <c r="W79" s="132"/>
      <c r="X79" s="132"/>
      <c r="Y79" s="152"/>
      <c r="Z79" s="153"/>
      <c r="AA79" s="132"/>
      <c r="AB79" s="132"/>
      <c r="AC79" s="135">
        <v>1.0</v>
      </c>
      <c r="AD79" s="135">
        <v>1.0</v>
      </c>
      <c r="AE79" s="141" t="s">
        <v>50</v>
      </c>
      <c r="AF79" s="154">
        <f t="shared" si="4"/>
        <v>2</v>
      </c>
      <c r="AG79" s="163">
        <v>50000.0</v>
      </c>
      <c r="AH79" s="155">
        <f t="shared" si="5"/>
        <v>100000</v>
      </c>
      <c r="AI79" s="169"/>
      <c r="AJ79" s="156">
        <f t="shared" si="6"/>
        <v>100000</v>
      </c>
      <c r="AK79" s="145"/>
      <c r="AL79" s="158"/>
      <c r="AM79" s="158"/>
      <c r="AN79" s="145"/>
      <c r="AO79" s="145"/>
      <c r="AP79" s="133"/>
      <c r="AQ79" s="133"/>
      <c r="AR79" s="27"/>
      <c r="AS79" s="29"/>
    </row>
    <row r="80" ht="14.25" customHeight="1">
      <c r="A80" s="132"/>
      <c r="B80" s="211"/>
      <c r="C80" s="209" t="s">
        <v>312</v>
      </c>
      <c r="D80" s="152"/>
      <c r="E80" s="153"/>
      <c r="F80" s="132"/>
      <c r="G80" s="132"/>
      <c r="H80" s="132"/>
      <c r="I80" s="132"/>
      <c r="J80" s="132"/>
      <c r="K80" s="152"/>
      <c r="L80" s="153"/>
      <c r="M80" s="132"/>
      <c r="N80" s="132"/>
      <c r="O80" s="132"/>
      <c r="P80" s="132"/>
      <c r="Q80" s="132"/>
      <c r="R80" s="152"/>
      <c r="S80" s="153"/>
      <c r="T80" s="132"/>
      <c r="U80" s="132"/>
      <c r="V80" s="132"/>
      <c r="W80" s="132"/>
      <c r="X80" s="132"/>
      <c r="Y80" s="152"/>
      <c r="Z80" s="153"/>
      <c r="AA80" s="132"/>
      <c r="AB80" s="132"/>
      <c r="AC80" s="135">
        <v>1.0</v>
      </c>
      <c r="AD80" s="135">
        <v>1.0</v>
      </c>
      <c r="AE80" s="135">
        <v>1.0</v>
      </c>
      <c r="AF80" s="154">
        <f t="shared" si="4"/>
        <v>3</v>
      </c>
      <c r="AG80" s="163">
        <v>50000.0</v>
      </c>
      <c r="AH80" s="155">
        <f t="shared" si="5"/>
        <v>150000</v>
      </c>
      <c r="AI80" s="169"/>
      <c r="AJ80" s="156">
        <f t="shared" si="6"/>
        <v>150000</v>
      </c>
      <c r="AK80" s="145"/>
      <c r="AL80" s="158"/>
      <c r="AM80" s="158"/>
      <c r="AN80" s="145"/>
      <c r="AO80" s="145"/>
      <c r="AP80" s="133"/>
      <c r="AQ80" s="133"/>
      <c r="AR80" s="27"/>
      <c r="AS80" s="29"/>
    </row>
    <row r="81" ht="14.25" customHeight="1">
      <c r="A81" s="132"/>
      <c r="B81" s="211"/>
      <c r="C81" s="209" t="s">
        <v>313</v>
      </c>
      <c r="D81" s="152"/>
      <c r="E81" s="153"/>
      <c r="F81" s="132"/>
      <c r="G81" s="132"/>
      <c r="H81" s="132"/>
      <c r="I81" s="132"/>
      <c r="J81" s="132"/>
      <c r="K81" s="152"/>
      <c r="L81" s="153"/>
      <c r="M81" s="132"/>
      <c r="N81" s="132"/>
      <c r="O81" s="132"/>
      <c r="P81" s="132"/>
      <c r="Q81" s="132"/>
      <c r="R81" s="152"/>
      <c r="S81" s="153"/>
      <c r="T81" s="132"/>
      <c r="U81" s="132"/>
      <c r="V81" s="132"/>
      <c r="W81" s="132"/>
      <c r="X81" s="132"/>
      <c r="Y81" s="152"/>
      <c r="Z81" s="153"/>
      <c r="AA81" s="132"/>
      <c r="AB81" s="132"/>
      <c r="AC81" s="135">
        <v>1.0</v>
      </c>
      <c r="AD81" s="135">
        <v>1.0</v>
      </c>
      <c r="AE81" s="141" t="s">
        <v>50</v>
      </c>
      <c r="AF81" s="154">
        <f t="shared" si="4"/>
        <v>2</v>
      </c>
      <c r="AG81" s="163">
        <v>50000.0</v>
      </c>
      <c r="AH81" s="155">
        <f t="shared" si="5"/>
        <v>100000</v>
      </c>
      <c r="AI81" s="169"/>
      <c r="AJ81" s="156">
        <f t="shared" si="6"/>
        <v>100000</v>
      </c>
      <c r="AK81" s="145"/>
      <c r="AL81" s="158"/>
      <c r="AM81" s="158"/>
      <c r="AN81" s="145"/>
      <c r="AO81" s="145"/>
      <c r="AP81" s="133"/>
      <c r="AQ81" s="133"/>
      <c r="AR81" s="27"/>
      <c r="AS81" s="29"/>
    </row>
    <row r="82" ht="14.25" customHeight="1">
      <c r="A82" s="132"/>
      <c r="B82" s="208" t="s">
        <v>209</v>
      </c>
      <c r="C82" s="210" t="s">
        <v>314</v>
      </c>
      <c r="D82" s="152"/>
      <c r="E82" s="153"/>
      <c r="F82" s="132"/>
      <c r="G82" s="132"/>
      <c r="H82" s="132"/>
      <c r="I82" s="132"/>
      <c r="J82" s="132"/>
      <c r="K82" s="152"/>
      <c r="L82" s="153"/>
      <c r="M82" s="132"/>
      <c r="N82" s="132"/>
      <c r="O82" s="132"/>
      <c r="P82" s="132"/>
      <c r="Q82" s="132"/>
      <c r="R82" s="152"/>
      <c r="S82" s="153"/>
      <c r="T82" s="132"/>
      <c r="U82" s="132"/>
      <c r="V82" s="132"/>
      <c r="W82" s="132"/>
      <c r="X82" s="132"/>
      <c r="Y82" s="152"/>
      <c r="Z82" s="153"/>
      <c r="AA82" s="132"/>
      <c r="AB82" s="132"/>
      <c r="AC82" s="135">
        <v>1.0</v>
      </c>
      <c r="AD82" s="135">
        <v>1.0</v>
      </c>
      <c r="AE82" s="135">
        <v>1.0</v>
      </c>
      <c r="AF82" s="154">
        <f t="shared" si="4"/>
        <v>3</v>
      </c>
      <c r="AG82" s="163">
        <v>40000.0</v>
      </c>
      <c r="AH82" s="155">
        <f t="shared" si="5"/>
        <v>120000</v>
      </c>
      <c r="AI82" s="169"/>
      <c r="AJ82" s="156">
        <f t="shared" si="6"/>
        <v>120000</v>
      </c>
      <c r="AK82" s="145"/>
      <c r="AL82" s="158"/>
      <c r="AM82" s="158"/>
      <c r="AN82" s="145"/>
      <c r="AO82" s="145"/>
      <c r="AP82" s="133"/>
      <c r="AQ82" s="133"/>
      <c r="AR82" s="27"/>
      <c r="AS82" s="29"/>
    </row>
    <row r="83" ht="14.25" customHeight="1">
      <c r="A83" s="132"/>
      <c r="B83" s="211"/>
      <c r="C83" s="210" t="s">
        <v>315</v>
      </c>
      <c r="D83" s="152"/>
      <c r="E83" s="153"/>
      <c r="F83" s="132"/>
      <c r="G83" s="132"/>
      <c r="H83" s="132"/>
      <c r="I83" s="132"/>
      <c r="J83" s="132"/>
      <c r="K83" s="152"/>
      <c r="L83" s="153"/>
      <c r="M83" s="132"/>
      <c r="N83" s="132"/>
      <c r="O83" s="132"/>
      <c r="P83" s="132"/>
      <c r="Q83" s="132"/>
      <c r="R83" s="152"/>
      <c r="S83" s="153"/>
      <c r="T83" s="132"/>
      <c r="U83" s="132"/>
      <c r="V83" s="132"/>
      <c r="W83" s="132"/>
      <c r="X83" s="132"/>
      <c r="Y83" s="152"/>
      <c r="Z83" s="153"/>
      <c r="AA83" s="132"/>
      <c r="AB83" s="132"/>
      <c r="AC83" s="135">
        <v>1.0</v>
      </c>
      <c r="AD83" s="135">
        <v>1.0</v>
      </c>
      <c r="AE83" s="141">
        <v>1.0</v>
      </c>
      <c r="AF83" s="154">
        <f t="shared" si="4"/>
        <v>3</v>
      </c>
      <c r="AG83" s="163">
        <v>50000.0</v>
      </c>
      <c r="AH83" s="155">
        <f t="shared" si="5"/>
        <v>150000</v>
      </c>
      <c r="AI83" s="169"/>
      <c r="AJ83" s="156">
        <f t="shared" si="6"/>
        <v>150000</v>
      </c>
      <c r="AK83" s="145"/>
      <c r="AL83" s="158"/>
      <c r="AM83" s="158"/>
      <c r="AN83" s="145"/>
      <c r="AO83" s="145"/>
      <c r="AP83" s="133"/>
      <c r="AQ83" s="133"/>
      <c r="AR83" s="207"/>
      <c r="AS83" s="29"/>
    </row>
    <row r="84" ht="14.25" customHeight="1">
      <c r="A84" s="132"/>
      <c r="B84" s="211"/>
      <c r="C84" s="210" t="s">
        <v>316</v>
      </c>
      <c r="D84" s="152"/>
      <c r="E84" s="153"/>
      <c r="F84" s="132"/>
      <c r="G84" s="132"/>
      <c r="H84" s="132"/>
      <c r="I84" s="132"/>
      <c r="J84" s="132"/>
      <c r="K84" s="152"/>
      <c r="L84" s="153"/>
      <c r="M84" s="132"/>
      <c r="N84" s="132"/>
      <c r="O84" s="132"/>
      <c r="P84" s="132"/>
      <c r="Q84" s="132"/>
      <c r="R84" s="152"/>
      <c r="S84" s="153"/>
      <c r="T84" s="132"/>
      <c r="U84" s="132"/>
      <c r="V84" s="132"/>
      <c r="W84" s="132"/>
      <c r="X84" s="132"/>
      <c r="Y84" s="152"/>
      <c r="Z84" s="153"/>
      <c r="AA84" s="132"/>
      <c r="AB84" s="132"/>
      <c r="AC84" s="132"/>
      <c r="AD84" s="135">
        <v>1.0</v>
      </c>
      <c r="AE84" s="135">
        <v>1.0</v>
      </c>
      <c r="AF84" s="154">
        <f t="shared" si="4"/>
        <v>2</v>
      </c>
      <c r="AG84" s="163">
        <v>50000.0</v>
      </c>
      <c r="AH84" s="155">
        <f t="shared" si="5"/>
        <v>100000</v>
      </c>
      <c r="AI84" s="169"/>
      <c r="AJ84" s="156">
        <f t="shared" si="6"/>
        <v>100000</v>
      </c>
      <c r="AK84" s="145"/>
      <c r="AL84" s="158"/>
      <c r="AM84" s="158"/>
      <c r="AN84" s="145"/>
      <c r="AO84" s="145"/>
      <c r="AP84" s="133"/>
      <c r="AQ84" s="133"/>
      <c r="AR84" s="207"/>
      <c r="AS84" s="29"/>
    </row>
    <row r="85" ht="14.25" customHeight="1">
      <c r="A85" s="132"/>
      <c r="B85" s="211"/>
      <c r="C85" s="210" t="s">
        <v>317</v>
      </c>
      <c r="D85" s="152"/>
      <c r="E85" s="153"/>
      <c r="F85" s="132"/>
      <c r="G85" s="132"/>
      <c r="H85" s="132"/>
      <c r="I85" s="132"/>
      <c r="J85" s="132"/>
      <c r="K85" s="152"/>
      <c r="L85" s="153"/>
      <c r="M85" s="132"/>
      <c r="N85" s="132"/>
      <c r="O85" s="132"/>
      <c r="P85" s="132"/>
      <c r="Q85" s="132"/>
      <c r="R85" s="152"/>
      <c r="S85" s="153"/>
      <c r="T85" s="132"/>
      <c r="U85" s="132"/>
      <c r="V85" s="132"/>
      <c r="W85" s="132"/>
      <c r="X85" s="132"/>
      <c r="Y85" s="152"/>
      <c r="Z85" s="153"/>
      <c r="AA85" s="132"/>
      <c r="AB85" s="132"/>
      <c r="AC85" s="132"/>
      <c r="AD85" s="135">
        <v>1.0</v>
      </c>
      <c r="AE85" s="135">
        <v>1.0</v>
      </c>
      <c r="AF85" s="154">
        <f t="shared" si="4"/>
        <v>2</v>
      </c>
      <c r="AG85" s="163">
        <v>50000.0</v>
      </c>
      <c r="AH85" s="155">
        <f t="shared" si="5"/>
        <v>100000</v>
      </c>
      <c r="AI85" s="169"/>
      <c r="AJ85" s="156">
        <f t="shared" si="6"/>
        <v>100000</v>
      </c>
      <c r="AK85" s="145"/>
      <c r="AL85" s="158"/>
      <c r="AM85" s="158"/>
      <c r="AN85" s="145"/>
      <c r="AO85" s="145"/>
      <c r="AP85" s="133"/>
      <c r="AQ85" s="133"/>
      <c r="AR85" s="207"/>
      <c r="AS85" s="29"/>
    </row>
    <row r="86" ht="14.25" customHeight="1">
      <c r="A86" s="132"/>
      <c r="B86" s="211"/>
      <c r="C86" s="132"/>
      <c r="D86" s="152"/>
      <c r="E86" s="153"/>
      <c r="F86" s="132"/>
      <c r="G86" s="132"/>
      <c r="H86" s="132"/>
      <c r="I86" s="132"/>
      <c r="J86" s="132"/>
      <c r="K86" s="152"/>
      <c r="L86" s="153"/>
      <c r="M86" s="132"/>
      <c r="N86" s="132"/>
      <c r="O86" s="132"/>
      <c r="P86" s="132"/>
      <c r="Q86" s="132"/>
      <c r="R86" s="152"/>
      <c r="S86" s="153"/>
      <c r="T86" s="132"/>
      <c r="U86" s="132"/>
      <c r="V86" s="132"/>
      <c r="W86" s="132"/>
      <c r="X86" s="132"/>
      <c r="Y86" s="152"/>
      <c r="Z86" s="153"/>
      <c r="AA86" s="132"/>
      <c r="AB86" s="132"/>
      <c r="AC86" s="132"/>
      <c r="AD86" s="132"/>
      <c r="AE86" s="132"/>
      <c r="AF86" s="154">
        <f t="shared" si="4"/>
        <v>0</v>
      </c>
      <c r="AG86" s="212"/>
      <c r="AH86" s="155">
        <f t="shared" si="5"/>
        <v>0</v>
      </c>
      <c r="AI86" s="169"/>
      <c r="AJ86" s="156">
        <f t="shared" si="6"/>
        <v>0</v>
      </c>
      <c r="AK86" s="145"/>
      <c r="AL86" s="158"/>
      <c r="AM86" s="158"/>
      <c r="AN86" s="145"/>
      <c r="AO86" s="145"/>
      <c r="AP86" s="133"/>
      <c r="AQ86" s="133"/>
      <c r="AR86" s="27"/>
      <c r="AS86" s="29"/>
    </row>
    <row r="87" ht="14.25" customHeight="1">
      <c r="A87" s="132"/>
      <c r="B87" s="211"/>
      <c r="C87" s="132"/>
      <c r="D87" s="152"/>
      <c r="E87" s="153"/>
      <c r="F87" s="132"/>
      <c r="G87" s="132"/>
      <c r="H87" s="132"/>
      <c r="I87" s="132"/>
      <c r="J87" s="132"/>
      <c r="K87" s="152"/>
      <c r="L87" s="153"/>
      <c r="M87" s="132"/>
      <c r="N87" s="132"/>
      <c r="O87" s="132"/>
      <c r="P87" s="132"/>
      <c r="Q87" s="132"/>
      <c r="R87" s="152"/>
      <c r="S87" s="153"/>
      <c r="T87" s="132"/>
      <c r="U87" s="132"/>
      <c r="V87" s="132"/>
      <c r="W87" s="132"/>
      <c r="X87" s="132"/>
      <c r="Y87" s="152"/>
      <c r="Z87" s="153"/>
      <c r="AA87" s="132"/>
      <c r="AB87" s="132"/>
      <c r="AC87" s="132"/>
      <c r="AD87" s="132"/>
      <c r="AE87" s="132"/>
      <c r="AF87" s="154">
        <f t="shared" si="4"/>
        <v>0</v>
      </c>
      <c r="AG87" s="212"/>
      <c r="AH87" s="155">
        <f t="shared" si="5"/>
        <v>0</v>
      </c>
      <c r="AI87" s="169"/>
      <c r="AJ87" s="156">
        <f t="shared" si="6"/>
        <v>0</v>
      </c>
      <c r="AK87" s="145"/>
      <c r="AL87" s="158"/>
      <c r="AM87" s="158"/>
      <c r="AN87" s="145"/>
      <c r="AO87" s="145"/>
      <c r="AP87" s="133"/>
      <c r="AQ87" s="133"/>
      <c r="AR87" s="27"/>
      <c r="AS87" s="29"/>
    </row>
    <row r="88" ht="14.25" customHeight="1">
      <c r="A88" s="132"/>
      <c r="B88" s="211"/>
      <c r="C88" s="132"/>
      <c r="D88" s="152"/>
      <c r="E88" s="153"/>
      <c r="F88" s="132"/>
      <c r="G88" s="132"/>
      <c r="H88" s="132"/>
      <c r="I88" s="132"/>
      <c r="J88" s="132"/>
      <c r="K88" s="152"/>
      <c r="L88" s="153"/>
      <c r="M88" s="132"/>
      <c r="N88" s="132"/>
      <c r="O88" s="132"/>
      <c r="P88" s="132"/>
      <c r="Q88" s="132"/>
      <c r="R88" s="152"/>
      <c r="S88" s="153"/>
      <c r="T88" s="132"/>
      <c r="U88" s="132"/>
      <c r="V88" s="132"/>
      <c r="W88" s="132"/>
      <c r="X88" s="132"/>
      <c r="Y88" s="152"/>
      <c r="Z88" s="153"/>
      <c r="AA88" s="132"/>
      <c r="AB88" s="132"/>
      <c r="AC88" s="132"/>
      <c r="AD88" s="132"/>
      <c r="AE88" s="132"/>
      <c r="AF88" s="154">
        <f t="shared" si="4"/>
        <v>0</v>
      </c>
      <c r="AG88" s="212"/>
      <c r="AH88" s="155">
        <f t="shared" si="5"/>
        <v>0</v>
      </c>
      <c r="AI88" s="169"/>
      <c r="AJ88" s="213"/>
      <c r="AK88" s="145"/>
      <c r="AL88" s="158"/>
      <c r="AM88" s="158"/>
      <c r="AN88" s="145"/>
      <c r="AO88" s="145"/>
      <c r="AP88" s="133"/>
      <c r="AQ88" s="133"/>
      <c r="AR88" s="27"/>
      <c r="AS88" s="29"/>
    </row>
    <row r="89" ht="14.25" customHeight="1">
      <c r="A89" s="132"/>
      <c r="B89" s="211"/>
      <c r="C89" s="132"/>
      <c r="D89" s="152"/>
      <c r="E89" s="153"/>
      <c r="F89" s="132"/>
      <c r="G89" s="132"/>
      <c r="H89" s="132"/>
      <c r="I89" s="132"/>
      <c r="J89" s="132"/>
      <c r="K89" s="152"/>
      <c r="L89" s="153"/>
      <c r="M89" s="132"/>
      <c r="N89" s="132"/>
      <c r="O89" s="132"/>
      <c r="P89" s="132"/>
      <c r="Q89" s="132"/>
      <c r="R89" s="152"/>
      <c r="S89" s="153"/>
      <c r="T89" s="132"/>
      <c r="U89" s="132"/>
      <c r="V89" s="132"/>
      <c r="W89" s="132"/>
      <c r="X89" s="132"/>
      <c r="Y89" s="152"/>
      <c r="Z89" s="153"/>
      <c r="AA89" s="132"/>
      <c r="AB89" s="132"/>
      <c r="AC89" s="132"/>
      <c r="AD89" s="132"/>
      <c r="AE89" s="132"/>
      <c r="AF89" s="154">
        <f t="shared" si="4"/>
        <v>0</v>
      </c>
      <c r="AG89" s="212"/>
      <c r="AH89" s="155">
        <f t="shared" si="5"/>
        <v>0</v>
      </c>
      <c r="AI89" s="169"/>
      <c r="AJ89" s="213"/>
      <c r="AK89" s="145"/>
      <c r="AL89" s="158"/>
      <c r="AM89" s="158"/>
      <c r="AN89" s="145"/>
      <c r="AO89" s="145"/>
      <c r="AP89" s="133"/>
      <c r="AQ89" s="133"/>
      <c r="AR89" s="27"/>
      <c r="AS89" s="29"/>
    </row>
    <row r="90" ht="14.25" customHeight="1">
      <c r="A90" s="132"/>
      <c r="B90" s="211"/>
      <c r="C90" s="132"/>
      <c r="D90" s="152"/>
      <c r="E90" s="153"/>
      <c r="F90" s="132"/>
      <c r="G90" s="132"/>
      <c r="H90" s="132"/>
      <c r="I90" s="132"/>
      <c r="J90" s="132"/>
      <c r="K90" s="152"/>
      <c r="L90" s="153"/>
      <c r="M90" s="132"/>
      <c r="N90" s="132"/>
      <c r="O90" s="132"/>
      <c r="P90" s="132"/>
      <c r="Q90" s="132"/>
      <c r="R90" s="152"/>
      <c r="S90" s="153"/>
      <c r="T90" s="132"/>
      <c r="U90" s="132"/>
      <c r="V90" s="132"/>
      <c r="W90" s="132"/>
      <c r="X90" s="132"/>
      <c r="Y90" s="152"/>
      <c r="Z90" s="153"/>
      <c r="AA90" s="132"/>
      <c r="AB90" s="132"/>
      <c r="AC90" s="132"/>
      <c r="AD90" s="132"/>
      <c r="AE90" s="132"/>
      <c r="AF90" s="154">
        <f t="shared" si="4"/>
        <v>0</v>
      </c>
      <c r="AG90" s="212"/>
      <c r="AH90" s="155">
        <f t="shared" si="5"/>
        <v>0</v>
      </c>
      <c r="AI90" s="169"/>
      <c r="AJ90" s="213"/>
      <c r="AK90" s="145"/>
      <c r="AL90" s="158"/>
      <c r="AM90" s="158"/>
      <c r="AN90" s="145"/>
      <c r="AO90" s="145"/>
      <c r="AP90" s="133"/>
      <c r="AQ90" s="133"/>
      <c r="AR90" s="27"/>
      <c r="AS90" s="29"/>
    </row>
    <row r="91" ht="14.25" customHeight="1">
      <c r="A91" s="135">
        <f>(SUM(A77+1))</f>
        <v>76</v>
      </c>
      <c r="B91" s="149" t="s">
        <v>96</v>
      </c>
      <c r="C91" s="202" t="s">
        <v>318</v>
      </c>
      <c r="D91" s="152"/>
      <c r="E91" s="153"/>
      <c r="F91" s="135">
        <v>1.0</v>
      </c>
      <c r="G91" s="135">
        <v>1.0</v>
      </c>
      <c r="H91" s="135">
        <v>1.0</v>
      </c>
      <c r="I91" s="135">
        <v>1.0</v>
      </c>
      <c r="J91" s="135">
        <v>1.0</v>
      </c>
      <c r="K91" s="152"/>
      <c r="L91" s="153"/>
      <c r="M91" s="135">
        <v>1.0</v>
      </c>
      <c r="N91" s="135">
        <v>1.0</v>
      </c>
      <c r="O91" s="135">
        <v>1.0</v>
      </c>
      <c r="P91" s="135">
        <v>1.0</v>
      </c>
      <c r="Q91" s="135">
        <v>1.0</v>
      </c>
      <c r="R91" s="152"/>
      <c r="S91" s="153"/>
      <c r="T91" s="135">
        <v>1.0</v>
      </c>
      <c r="U91" s="135">
        <v>1.0</v>
      </c>
      <c r="V91" s="135">
        <v>1.0</v>
      </c>
      <c r="W91" s="135">
        <v>1.0</v>
      </c>
      <c r="X91" s="135">
        <v>1.0</v>
      </c>
      <c r="Y91" s="152"/>
      <c r="Z91" s="153"/>
      <c r="AA91" s="135">
        <v>1.0</v>
      </c>
      <c r="AB91" s="135">
        <v>1.0</v>
      </c>
      <c r="AC91" s="135">
        <v>1.0</v>
      </c>
      <c r="AD91" s="135">
        <v>1.0</v>
      </c>
      <c r="AE91" s="135">
        <v>1.0</v>
      </c>
      <c r="AF91" s="154">
        <f t="shared" si="4"/>
        <v>20</v>
      </c>
      <c r="AG91" s="163">
        <f t="shared" ref="AG91:AG92" si="21">IF(B91="CATEGORIA", "DEPENDE", IF(B91="SP", 60000,IF(B91="PR", 60000, IF(B91="M10", 65000, IF(B91="M1", 50000, IF(B91="M2", 40000, IF(B91="AYUDANTE", 30000, IF(B91="EDIT", "EDITABLE", "editable"))))))))</f>
        <v>65000</v>
      </c>
      <c r="AH91" s="155">
        <f t="shared" si="5"/>
        <v>800000</v>
      </c>
      <c r="AI91" s="128">
        <f>IF(B91="CATEGORIA", "DEPENDE", IF(B91="SP", 300000,IF(B91="PR", "SIN ANTICIPO", IF(B91="M10", 500000, IF(B91="M1", 300000, IF(B91="M2", 300000, IF(B91="AYUDANTE", 250000, IF(B91="EDIT", "EDITABLE", "editable"))))))))</f>
        <v>500000</v>
      </c>
      <c r="AJ91" s="156">
        <f t="shared" ref="AJ91:AJ92" si="22">AF91*AG91</f>
        <v>1300000</v>
      </c>
      <c r="AK91" s="145"/>
      <c r="AL91" s="158"/>
      <c r="AM91" s="158"/>
      <c r="AN91" s="145" t="s">
        <v>99</v>
      </c>
      <c r="AO91" s="145" t="s">
        <v>319</v>
      </c>
      <c r="AP91" s="133"/>
      <c r="AQ91" s="133"/>
      <c r="AR91" s="27"/>
      <c r="AS91" s="29"/>
    </row>
    <row r="92" ht="14.25" customHeight="1">
      <c r="A92" s="135">
        <f>(SUM(A91+1))</f>
        <v>77</v>
      </c>
      <c r="B92" s="135" t="s">
        <v>100</v>
      </c>
      <c r="C92" s="202" t="s">
        <v>320</v>
      </c>
      <c r="D92" s="152"/>
      <c r="E92" s="153"/>
      <c r="F92" s="214"/>
      <c r="G92" s="214"/>
      <c r="H92" s="215">
        <v>1.0</v>
      </c>
      <c r="I92" s="215">
        <v>1.0</v>
      </c>
      <c r="J92" s="215">
        <v>0.5</v>
      </c>
      <c r="K92" s="216"/>
      <c r="L92" s="217"/>
      <c r="M92" s="215">
        <v>1.0</v>
      </c>
      <c r="N92" s="214"/>
      <c r="O92" s="215">
        <v>1.0</v>
      </c>
      <c r="P92" s="215">
        <v>0.5</v>
      </c>
      <c r="Q92" s="214"/>
      <c r="R92" s="216"/>
      <c r="S92" s="217"/>
      <c r="T92" s="214"/>
      <c r="U92" s="214"/>
      <c r="V92" s="214"/>
      <c r="W92" s="214"/>
      <c r="X92" s="214"/>
      <c r="Y92" s="216"/>
      <c r="Z92" s="217"/>
      <c r="AA92" s="214"/>
      <c r="AB92" s="215">
        <v>1.0</v>
      </c>
      <c r="AC92" s="214"/>
      <c r="AD92" s="214"/>
      <c r="AE92" s="215">
        <v>1.0</v>
      </c>
      <c r="AF92" s="154">
        <f t="shared" si="4"/>
        <v>7</v>
      </c>
      <c r="AG92" s="218">
        <f t="shared" si="21"/>
        <v>60000</v>
      </c>
      <c r="AH92" s="155">
        <f t="shared" si="5"/>
        <v>420000</v>
      </c>
      <c r="AI92" s="219"/>
      <c r="AJ92" s="156">
        <f t="shared" si="22"/>
        <v>420000</v>
      </c>
      <c r="AK92" s="145"/>
      <c r="AL92" s="158"/>
      <c r="AM92" s="158"/>
      <c r="AN92" s="145"/>
      <c r="AO92" s="145"/>
      <c r="AP92" s="133"/>
      <c r="AQ92" s="133"/>
      <c r="AR92" s="27"/>
      <c r="AS92" s="29"/>
    </row>
    <row r="93" ht="14.25" customHeight="1">
      <c r="A93" s="220"/>
      <c r="B93" s="73"/>
      <c r="C93" s="221" t="s">
        <v>102</v>
      </c>
      <c r="D93" s="222">
        <f t="shared" ref="D93:V93" si="23">SUM(D3:D92)</f>
        <v>0</v>
      </c>
      <c r="E93" s="222">
        <f t="shared" si="23"/>
        <v>0</v>
      </c>
      <c r="F93" s="222">
        <f t="shared" si="23"/>
        <v>32.5</v>
      </c>
      <c r="G93" s="222">
        <f t="shared" si="23"/>
        <v>36</v>
      </c>
      <c r="H93" s="222">
        <f t="shared" si="23"/>
        <v>39.5</v>
      </c>
      <c r="I93" s="222">
        <f t="shared" si="23"/>
        <v>35.5</v>
      </c>
      <c r="J93" s="222">
        <f t="shared" si="23"/>
        <v>32.5</v>
      </c>
      <c r="K93" s="222">
        <f t="shared" si="23"/>
        <v>0</v>
      </c>
      <c r="L93" s="222">
        <f t="shared" si="23"/>
        <v>0</v>
      </c>
      <c r="M93" s="222">
        <f t="shared" si="23"/>
        <v>36</v>
      </c>
      <c r="N93" s="222">
        <f t="shared" si="23"/>
        <v>39.5</v>
      </c>
      <c r="O93" s="222">
        <f t="shared" si="23"/>
        <v>44</v>
      </c>
      <c r="P93" s="222">
        <f t="shared" si="23"/>
        <v>49.5</v>
      </c>
      <c r="Q93" s="222">
        <f t="shared" si="23"/>
        <v>49.5</v>
      </c>
      <c r="R93" s="222">
        <f t="shared" si="23"/>
        <v>0</v>
      </c>
      <c r="S93" s="222">
        <f t="shared" si="23"/>
        <v>0</v>
      </c>
      <c r="T93" s="222">
        <f t="shared" si="23"/>
        <v>63</v>
      </c>
      <c r="U93" s="222">
        <f t="shared" si="23"/>
        <v>62</v>
      </c>
      <c r="V93" s="222">
        <f t="shared" si="23"/>
        <v>54.5</v>
      </c>
      <c r="W93" s="223"/>
      <c r="X93" s="223"/>
      <c r="Y93" s="223"/>
      <c r="Z93" s="223"/>
      <c r="AA93" s="223"/>
      <c r="AB93" s="223"/>
      <c r="AC93" s="223"/>
      <c r="AD93" s="223"/>
      <c r="AE93" s="223"/>
      <c r="AF93" s="224">
        <f>SUM(AF3:AF5)</f>
        <v>33.5</v>
      </c>
      <c r="AG93" s="225"/>
      <c r="AH93" s="226">
        <f t="shared" ref="AH93:AK93" si="24">SUM(AH3:AH92)</f>
        <v>35172500</v>
      </c>
      <c r="AI93" s="226">
        <f t="shared" si="24"/>
        <v>14100000</v>
      </c>
      <c r="AJ93" s="227">
        <f t="shared" si="24"/>
        <v>49272500</v>
      </c>
      <c r="AK93" s="228">
        <f t="shared" si="24"/>
        <v>430000</v>
      </c>
      <c r="AL93" s="229">
        <f>SUM(AL4:AL92)</f>
        <v>535000</v>
      </c>
      <c r="AM93" s="230">
        <f>SUM(AM3:AM69)</f>
        <v>160000</v>
      </c>
      <c r="AN93" s="231"/>
      <c r="AO93" s="231"/>
      <c r="AP93" s="231"/>
      <c r="AQ93" s="133"/>
      <c r="AR93" s="134"/>
      <c r="AS93" s="1"/>
    </row>
    <row r="94" ht="14.25" customHeight="1">
      <c r="A94" s="148"/>
      <c r="B94" s="148"/>
      <c r="C94" s="232"/>
      <c r="D94" s="232"/>
      <c r="E94" s="232"/>
      <c r="F94" s="232"/>
      <c r="G94" s="232"/>
      <c r="H94" s="232"/>
      <c r="I94" s="232"/>
      <c r="J94" s="232"/>
      <c r="K94" s="232"/>
      <c r="L94" s="232"/>
      <c r="M94" s="232"/>
      <c r="N94" s="232"/>
      <c r="O94" s="232"/>
      <c r="P94" s="232"/>
      <c r="Q94" s="232"/>
      <c r="R94" s="232"/>
      <c r="S94" s="232"/>
      <c r="T94" s="232"/>
      <c r="U94" s="232"/>
      <c r="V94" s="232"/>
      <c r="W94" s="232"/>
      <c r="X94" s="232"/>
      <c r="Y94" s="232"/>
      <c r="Z94" s="232"/>
      <c r="AA94" s="232"/>
      <c r="AB94" s="232"/>
      <c r="AC94" s="232"/>
      <c r="AD94" s="232"/>
      <c r="AE94" s="232"/>
      <c r="AF94" s="232"/>
      <c r="AG94" s="233"/>
      <c r="AH94" s="202" t="s">
        <v>103</v>
      </c>
      <c r="AI94" s="234">
        <f>AH93+AI93+AK93+AL93+AM93</f>
        <v>50397500</v>
      </c>
      <c r="AJ94" s="145"/>
      <c r="AK94" s="235"/>
      <c r="AL94" s="236"/>
      <c r="AM94" s="133"/>
      <c r="AN94" s="148"/>
      <c r="AO94" s="148"/>
      <c r="AP94" s="148"/>
      <c r="AQ94" s="148"/>
      <c r="AR94" s="134"/>
      <c r="AS94" s="1"/>
    </row>
    <row r="95" ht="14.25" customHeight="1">
      <c r="A95" s="148"/>
      <c r="B95" s="148"/>
      <c r="C95" s="148"/>
      <c r="D95" s="148"/>
      <c r="E95" s="148"/>
      <c r="F95" s="148"/>
      <c r="G95" s="232"/>
      <c r="H95" s="232"/>
      <c r="I95" s="232"/>
      <c r="J95" s="232"/>
      <c r="K95" s="232"/>
      <c r="L95" s="232"/>
      <c r="M95" s="232"/>
      <c r="N95" s="232"/>
      <c r="O95" s="232"/>
      <c r="P95" s="232"/>
      <c r="Q95" s="232"/>
      <c r="R95" s="232"/>
      <c r="S95" s="232"/>
      <c r="T95" s="232"/>
      <c r="U95" s="232"/>
      <c r="V95" s="232"/>
      <c r="W95" s="232"/>
      <c r="X95" s="232"/>
      <c r="Y95" s="232"/>
      <c r="Z95" s="232"/>
      <c r="AA95" s="232"/>
      <c r="AB95" s="232"/>
      <c r="AC95" s="232"/>
      <c r="AD95" s="232"/>
      <c r="AE95" s="232"/>
      <c r="AF95" s="232"/>
      <c r="AG95" s="233"/>
      <c r="AH95" s="237"/>
      <c r="AI95" s="234">
        <f>AI94*17.5%</f>
        <v>8819562.5</v>
      </c>
      <c r="AJ95" s="238" t="s">
        <v>104</v>
      </c>
      <c r="AK95" s="235"/>
      <c r="AL95" s="236"/>
      <c r="AM95" s="133"/>
      <c r="AN95" s="148"/>
      <c r="AO95" s="148"/>
      <c r="AP95" s="148"/>
      <c r="AQ95" s="148"/>
      <c r="AR95" s="134"/>
      <c r="AS95" s="1"/>
    </row>
    <row r="96" ht="14.25" customHeight="1">
      <c r="A96" s="232"/>
      <c r="B96" s="148"/>
      <c r="C96" s="239"/>
      <c r="D96" s="148"/>
      <c r="E96" s="240"/>
      <c r="F96" s="240"/>
      <c r="G96" s="240"/>
      <c r="H96" s="240"/>
      <c r="I96" s="240"/>
      <c r="J96" s="240"/>
      <c r="K96" s="240"/>
      <c r="L96" s="240"/>
      <c r="M96" s="240"/>
      <c r="N96" s="240"/>
      <c r="O96" s="240"/>
      <c r="P96" s="240"/>
      <c r="Q96" s="240"/>
      <c r="R96" s="240"/>
      <c r="S96" s="240"/>
      <c r="T96" s="240"/>
      <c r="U96" s="240"/>
      <c r="V96" s="240"/>
      <c r="W96" s="240"/>
      <c r="X96" s="240"/>
      <c r="Y96" s="240"/>
      <c r="Z96" s="240"/>
      <c r="AA96" s="240"/>
      <c r="AB96" s="240"/>
      <c r="AC96" s="240"/>
      <c r="AD96" s="240"/>
      <c r="AE96" s="240"/>
      <c r="AF96" s="240"/>
      <c r="AG96" s="233"/>
      <c r="AH96" s="232"/>
      <c r="AI96" s="145"/>
      <c r="AJ96" s="241" t="s">
        <v>105</v>
      </c>
      <c r="AK96" s="145"/>
      <c r="AL96" s="236"/>
      <c r="AM96" s="133"/>
      <c r="AN96" s="236"/>
      <c r="AO96" s="148"/>
      <c r="AP96" s="148"/>
      <c r="AQ96" s="148"/>
      <c r="AR96" s="134"/>
      <c r="AS96" s="1"/>
    </row>
    <row r="97" ht="14.25" customHeight="1">
      <c r="A97" s="232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  <c r="AB97" s="148"/>
      <c r="AC97" s="148"/>
      <c r="AD97" s="148"/>
      <c r="AE97" s="148"/>
      <c r="AF97" s="232"/>
      <c r="AG97" s="233"/>
      <c r="AH97" s="242" t="s">
        <v>102</v>
      </c>
      <c r="AI97" s="234">
        <f>AH93+AI93+AI95</f>
        <v>58092062.5</v>
      </c>
      <c r="AJ97" s="243">
        <f>AI97/430</f>
        <v>135097.8198</v>
      </c>
      <c r="AK97" s="244">
        <f>AJ97/20</f>
        <v>6754.890988</v>
      </c>
      <c r="AL97" s="145"/>
      <c r="AM97" s="133"/>
      <c r="AN97" s="236"/>
      <c r="AO97" s="148"/>
      <c r="AP97" s="148"/>
      <c r="AQ97" s="148"/>
      <c r="AR97" s="134"/>
      <c r="AS97" s="1"/>
    </row>
    <row r="98" ht="14.25" customHeight="1">
      <c r="A98" s="232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232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  <c r="AD98" s="148"/>
      <c r="AE98" s="148"/>
      <c r="AF98" s="232"/>
      <c r="AG98" s="239"/>
      <c r="AH98" s="232"/>
      <c r="AI98" s="235"/>
      <c r="AJ98" s="235"/>
      <c r="AK98" s="145"/>
      <c r="AL98" s="145"/>
      <c r="AM98" s="170"/>
      <c r="AN98" s="148"/>
      <c r="AO98" s="148"/>
      <c r="AP98" s="148"/>
      <c r="AQ98" s="148"/>
      <c r="AR98" s="134"/>
      <c r="AS98" s="1"/>
    </row>
    <row r="99" ht="12.75" customHeight="1">
      <c r="A99" s="232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  <c r="AD99" s="148"/>
      <c r="AE99" s="148"/>
      <c r="AF99" s="232"/>
      <c r="AG99" s="239"/>
      <c r="AH99" s="245">
        <f>AG99/12</f>
        <v>0</v>
      </c>
      <c r="AI99" s="235"/>
      <c r="AJ99" s="235"/>
      <c r="AK99" s="235"/>
      <c r="AL99" s="236"/>
      <c r="AM99" s="133"/>
      <c r="AN99" s="148"/>
      <c r="AO99" s="148"/>
      <c r="AP99" s="148"/>
      <c r="AQ99" s="148"/>
      <c r="AR99" s="134"/>
      <c r="AS99" s="1"/>
    </row>
    <row r="100">
      <c r="A100" s="232"/>
      <c r="B100" s="148"/>
      <c r="C100" s="232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  <c r="AD100" s="148"/>
      <c r="AE100" s="148"/>
      <c r="AF100" s="232"/>
      <c r="AG100" s="239"/>
      <c r="AH100" s="232"/>
      <c r="AI100" s="235"/>
      <c r="AJ100" s="235"/>
      <c r="AK100" s="232"/>
      <c r="AL100" s="236"/>
      <c r="AM100" s="133"/>
      <c r="AN100" s="148"/>
      <c r="AO100" s="148"/>
      <c r="AP100" s="148"/>
      <c r="AQ100" s="148"/>
      <c r="AR100" s="134"/>
      <c r="AS100" s="1"/>
    </row>
    <row r="101">
      <c r="A101" s="148"/>
      <c r="B101" s="148"/>
      <c r="J101" s="148"/>
      <c r="K101" s="232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  <c r="AD101" s="148"/>
      <c r="AE101" s="148"/>
      <c r="AF101" s="148"/>
      <c r="AG101" s="246" t="s">
        <v>106</v>
      </c>
      <c r="AH101" s="247">
        <f>AI93</f>
        <v>14100000</v>
      </c>
      <c r="AI101" s="132"/>
      <c r="AJ101" s="235"/>
      <c r="AK101" s="232"/>
      <c r="AL101" s="148"/>
      <c r="AM101" s="133"/>
      <c r="AN101" s="148"/>
      <c r="AO101" s="148"/>
      <c r="AP101" s="148"/>
      <c r="AQ101" s="148"/>
      <c r="AR101" s="134"/>
      <c r="AS101" s="1"/>
    </row>
    <row r="102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  <c r="AD102" s="148"/>
      <c r="AE102" s="148"/>
      <c r="AF102" s="148"/>
      <c r="AG102" s="246" t="s">
        <v>107</v>
      </c>
      <c r="AH102" s="248">
        <f>AH93</f>
        <v>35172500</v>
      </c>
      <c r="AI102" s="132"/>
      <c r="AJ102" s="249">
        <f>AG95*AF3</f>
        <v>0</v>
      </c>
      <c r="AK102" s="232"/>
      <c r="AL102" s="148"/>
      <c r="AM102" s="133"/>
      <c r="AN102" s="148"/>
      <c r="AO102" s="148"/>
      <c r="AP102" s="148"/>
      <c r="AQ102" s="148"/>
      <c r="AR102" s="134"/>
      <c r="AS102" s="1"/>
    </row>
    <row r="103" ht="14.25" customHeight="1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  <c r="AD103" s="148"/>
      <c r="AE103" s="148"/>
      <c r="AF103" s="148"/>
      <c r="AG103" s="250" t="s">
        <v>102</v>
      </c>
      <c r="AH103" s="248">
        <f>AH101+AH102</f>
        <v>49272500</v>
      </c>
      <c r="AI103" s="132"/>
      <c r="AJ103" s="148"/>
      <c r="AK103" s="148"/>
      <c r="AL103" s="148"/>
      <c r="AM103" s="133"/>
      <c r="AN103" s="148"/>
      <c r="AO103" s="148"/>
      <c r="AP103" s="148"/>
      <c r="AQ103" s="148"/>
      <c r="AR103" s="1"/>
      <c r="AS103" s="1"/>
    </row>
    <row r="104" ht="14.25" customHeight="1">
      <c r="A104" s="148"/>
      <c r="B104" s="148"/>
      <c r="C104" s="148"/>
      <c r="D104" s="148"/>
      <c r="E104" s="232"/>
      <c r="U104" s="148"/>
      <c r="V104" s="148"/>
      <c r="W104" s="148"/>
      <c r="X104" s="148"/>
      <c r="Y104" s="148"/>
      <c r="Z104" s="148"/>
      <c r="AA104" s="148"/>
      <c r="AB104" s="148"/>
      <c r="AC104" s="148"/>
      <c r="AD104" s="148"/>
      <c r="AE104" s="148"/>
      <c r="AF104" s="148"/>
      <c r="AG104" s="148"/>
      <c r="AH104" s="148"/>
      <c r="AI104" s="148"/>
      <c r="AJ104" s="148"/>
      <c r="AK104" s="232"/>
      <c r="AL104" s="148"/>
      <c r="AM104" s="133"/>
      <c r="AN104" s="148"/>
      <c r="AO104" s="148"/>
      <c r="AP104" s="148"/>
      <c r="AQ104" s="148"/>
      <c r="AR104" s="1"/>
      <c r="AS104" s="1"/>
    </row>
    <row r="105" ht="14.25" customHeight="1">
      <c r="A105" s="1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  <c r="AD105" s="148"/>
      <c r="AE105" s="148"/>
      <c r="AF105" s="148"/>
      <c r="AG105" s="148"/>
      <c r="AH105" s="251"/>
      <c r="AI105" s="251"/>
      <c r="AJ105" s="252"/>
      <c r="AK105" s="253"/>
      <c r="AL105" s="254"/>
      <c r="AM105" s="2"/>
      <c r="AN105" s="1"/>
      <c r="AO105" s="29"/>
      <c r="AP105" s="1"/>
      <c r="AQ105" s="1"/>
      <c r="AR105" s="1"/>
      <c r="AS105" s="1"/>
    </row>
    <row r="106" ht="14.25" customHeight="1">
      <c r="A106" s="1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  <c r="AB106" s="148"/>
      <c r="AC106" s="148"/>
      <c r="AD106" s="148"/>
      <c r="AE106" s="148"/>
      <c r="AF106" s="148"/>
      <c r="AG106" s="148"/>
      <c r="AH106" s="255"/>
      <c r="AI106" s="256"/>
      <c r="AJ106" s="252"/>
      <c r="AK106" s="23" t="s">
        <v>321</v>
      </c>
      <c r="AL106" s="29" t="s">
        <v>322</v>
      </c>
      <c r="AM106" s="2"/>
      <c r="AN106" s="1"/>
      <c r="AO106" s="29"/>
      <c r="AP106" s="1"/>
      <c r="AQ106" s="1"/>
      <c r="AR106" s="1"/>
      <c r="AS106" s="1"/>
    </row>
    <row r="107" ht="14.25" customHeight="1">
      <c r="A107" s="1"/>
      <c r="B107" s="1"/>
      <c r="C107" s="1"/>
      <c r="D107" s="32" t="s">
        <v>19</v>
      </c>
      <c r="E107" s="37"/>
      <c r="F107" s="257">
        <v>1.0</v>
      </c>
      <c r="G107" s="258">
        <f t="shared" ref="G107:L107" si="25">SUM(F107+1)</f>
        <v>2</v>
      </c>
      <c r="H107" s="259">
        <f t="shared" si="25"/>
        <v>3</v>
      </c>
      <c r="I107" s="259">
        <f t="shared" si="25"/>
        <v>4</v>
      </c>
      <c r="J107" s="259">
        <f t="shared" si="25"/>
        <v>5</v>
      </c>
      <c r="K107" s="259">
        <f t="shared" si="25"/>
        <v>6</v>
      </c>
      <c r="L107" s="259">
        <f t="shared" si="25"/>
        <v>7</v>
      </c>
      <c r="M107" s="260"/>
      <c r="N107" s="261" t="s">
        <v>323</v>
      </c>
      <c r="P107" s="262"/>
      <c r="Q107" s="263">
        <v>8.0</v>
      </c>
      <c r="R107" s="258">
        <f t="shared" ref="R107:W107" si="26">SUM(Q107+1)</f>
        <v>9</v>
      </c>
      <c r="S107" s="259">
        <f t="shared" si="26"/>
        <v>10</v>
      </c>
      <c r="T107" s="259">
        <f t="shared" si="26"/>
        <v>11</v>
      </c>
      <c r="U107" s="259">
        <f t="shared" si="26"/>
        <v>12</v>
      </c>
      <c r="V107" s="259">
        <f t="shared" si="26"/>
        <v>13</v>
      </c>
      <c r="W107" s="259">
        <f t="shared" si="26"/>
        <v>14</v>
      </c>
      <c r="X107" s="260"/>
      <c r="Y107" s="261" t="s">
        <v>323</v>
      </c>
      <c r="AA107" s="262"/>
      <c r="AB107" s="263">
        <v>14.0</v>
      </c>
      <c r="AC107" s="258">
        <f t="shared" ref="AC107:AG107" si="27">SUM(AB107+1)</f>
        <v>15</v>
      </c>
      <c r="AD107" s="259">
        <f t="shared" si="27"/>
        <v>16</v>
      </c>
      <c r="AE107" s="259">
        <f t="shared" si="27"/>
        <v>17</v>
      </c>
      <c r="AF107" s="259">
        <f t="shared" si="27"/>
        <v>18</v>
      </c>
      <c r="AG107" s="259">
        <f t="shared" si="27"/>
        <v>19</v>
      </c>
      <c r="AH107" s="264"/>
      <c r="AI107" s="264"/>
      <c r="AJ107" s="252"/>
      <c r="AK107" s="23"/>
      <c r="AL107" s="29">
        <v>5000.0</v>
      </c>
      <c r="AM107" s="82"/>
      <c r="AN107" s="1"/>
      <c r="AO107" s="29"/>
      <c r="AP107" s="1"/>
      <c r="AQ107" s="1"/>
      <c r="AR107" s="1"/>
      <c r="AS107" s="1"/>
    </row>
    <row r="108" ht="14.25" customHeight="1">
      <c r="A108" s="1"/>
      <c r="B108" s="1"/>
      <c r="C108" s="1"/>
      <c r="D108" s="29" t="s">
        <v>137</v>
      </c>
      <c r="E108" s="29"/>
      <c r="F108" s="265"/>
      <c r="G108" s="266"/>
      <c r="H108" s="267">
        <v>1.0</v>
      </c>
      <c r="I108" s="267"/>
      <c r="J108" s="267"/>
      <c r="K108" s="267"/>
      <c r="L108" s="267"/>
      <c r="M108" s="268">
        <f>SUM(F108:L108)</f>
        <v>1</v>
      </c>
      <c r="N108" s="269">
        <f>MULTIPLY(M108,5000)</f>
        <v>5000</v>
      </c>
      <c r="O108" s="168"/>
      <c r="P108" s="73"/>
      <c r="Q108" s="265"/>
      <c r="R108" s="266"/>
      <c r="S108" s="267"/>
      <c r="T108" s="267"/>
      <c r="U108" s="267"/>
      <c r="V108" s="267"/>
      <c r="W108" s="267"/>
      <c r="X108" s="268">
        <f>SUM(Q108:W108)</f>
        <v>0</v>
      </c>
      <c r="Y108" s="269">
        <f>MULTIPLY(X108,5000)</f>
        <v>0</v>
      </c>
      <c r="Z108" s="168"/>
      <c r="AA108" s="73"/>
      <c r="AB108" s="265"/>
      <c r="AC108" s="266"/>
      <c r="AD108" s="267"/>
      <c r="AE108" s="267"/>
      <c r="AF108" s="267"/>
      <c r="AG108" s="267">
        <v>2.0</v>
      </c>
      <c r="AH108" s="251"/>
      <c r="AI108" s="251"/>
      <c r="AJ108" s="252"/>
      <c r="AK108" s="27">
        <f>SUM(AG108,V108:Z108,K108:O108,I108:J108,T108:U108,AE108:AF108)</f>
        <v>5003</v>
      </c>
      <c r="AL108" s="270">
        <f>AK108*5000</f>
        <v>25015000</v>
      </c>
      <c r="AM108" s="82"/>
      <c r="AN108" s="1"/>
      <c r="AO108" s="29"/>
      <c r="AP108" s="1"/>
      <c r="AQ108" s="1"/>
      <c r="AR108" s="1"/>
      <c r="AS108" s="1"/>
    </row>
    <row r="109" ht="14.25" customHeight="1">
      <c r="A109" s="1"/>
      <c r="B109" s="1"/>
      <c r="C109" s="271"/>
      <c r="D109" s="29" t="s">
        <v>116</v>
      </c>
      <c r="E109" s="29"/>
      <c r="F109" s="265"/>
      <c r="G109" s="266"/>
      <c r="H109" s="267"/>
      <c r="I109" s="267"/>
      <c r="J109" s="267"/>
      <c r="K109" s="267"/>
      <c r="L109" s="267"/>
      <c r="M109" s="268"/>
      <c r="N109" s="269"/>
      <c r="O109" s="168"/>
      <c r="P109" s="73"/>
      <c r="Q109" s="265"/>
      <c r="R109" s="266"/>
      <c r="S109" s="267"/>
      <c r="T109" s="267"/>
      <c r="U109" s="267"/>
      <c r="V109" s="267"/>
      <c r="W109" s="267"/>
      <c r="X109" s="268"/>
      <c r="Y109" s="269"/>
      <c r="Z109" s="168"/>
      <c r="AA109" s="73"/>
      <c r="AB109" s="265"/>
      <c r="AC109" s="266"/>
      <c r="AD109" s="267"/>
      <c r="AE109" s="267"/>
      <c r="AF109" s="267"/>
      <c r="AG109" s="267"/>
      <c r="AH109" s="251"/>
      <c r="AI109" s="251"/>
      <c r="AJ109" s="252"/>
      <c r="AK109" s="27"/>
      <c r="AL109" s="270"/>
      <c r="AM109" s="82"/>
      <c r="AN109" s="1"/>
      <c r="AO109" s="64"/>
      <c r="AP109" s="1"/>
      <c r="AQ109" s="1"/>
      <c r="AR109" s="1"/>
      <c r="AS109" s="1"/>
    </row>
    <row r="110" ht="14.25" customHeight="1">
      <c r="A110" s="1"/>
      <c r="B110" s="1"/>
      <c r="C110" s="271"/>
      <c r="D110" s="29" t="s">
        <v>324</v>
      </c>
      <c r="E110" s="29"/>
      <c r="F110" s="265"/>
      <c r="G110" s="266"/>
      <c r="H110" s="267"/>
      <c r="I110" s="267"/>
      <c r="J110" s="267"/>
      <c r="K110" s="267"/>
      <c r="L110" s="267"/>
      <c r="M110" s="268">
        <f t="shared" ref="M110:M125" si="28">SUM(F110:L110)</f>
        <v>0</v>
      </c>
      <c r="N110" s="269">
        <f t="shared" ref="N110:N125" si="29">MULTIPLY(M110,5000)</f>
        <v>0</v>
      </c>
      <c r="O110" s="168"/>
      <c r="P110" s="73"/>
      <c r="Q110" s="265"/>
      <c r="R110" s="266"/>
      <c r="S110" s="267"/>
      <c r="T110" s="267"/>
      <c r="U110" s="267"/>
      <c r="V110" s="267"/>
      <c r="W110" s="267"/>
      <c r="X110" s="268">
        <f t="shared" ref="X110:X125" si="30">SUM(Q110:W110)</f>
        <v>0</v>
      </c>
      <c r="Y110" s="269">
        <f t="shared" ref="Y110:Y125" si="31">MULTIPLY(X110,5000)</f>
        <v>0</v>
      </c>
      <c r="Z110" s="168"/>
      <c r="AA110" s="73"/>
      <c r="AB110" s="265"/>
      <c r="AC110" s="266"/>
      <c r="AD110" s="267"/>
      <c r="AE110" s="267"/>
      <c r="AF110" s="267"/>
      <c r="AG110" s="267"/>
      <c r="AH110" s="251"/>
      <c r="AI110" s="251"/>
      <c r="AJ110" s="252"/>
      <c r="AK110" s="27">
        <f t="shared" ref="AK110:AK125" si="32">SUM(AG110,V110:Z110,K110:O110,I110:J110,T110:U110,AE110:AF110)</f>
        <v>0</v>
      </c>
      <c r="AL110" s="29">
        <f t="shared" ref="AL110:AL111" si="33">AK110*5000</f>
        <v>0</v>
      </c>
      <c r="AM110" s="2"/>
      <c r="AN110" s="1"/>
      <c r="AO110" s="1"/>
      <c r="AP110" s="1"/>
      <c r="AQ110" s="1"/>
      <c r="AR110" s="1"/>
      <c r="AS110" s="1"/>
    </row>
    <row r="111" ht="14.25" customHeight="1">
      <c r="A111" s="1"/>
      <c r="B111" s="1"/>
      <c r="C111" s="1"/>
      <c r="D111" s="29" t="s">
        <v>325</v>
      </c>
      <c r="E111" s="29"/>
      <c r="F111" s="265"/>
      <c r="G111" s="266"/>
      <c r="H111" s="267"/>
      <c r="I111" s="267">
        <v>1.0</v>
      </c>
      <c r="J111" s="267"/>
      <c r="K111" s="267"/>
      <c r="L111" s="267"/>
      <c r="M111" s="268">
        <f t="shared" si="28"/>
        <v>1</v>
      </c>
      <c r="N111" s="269">
        <f t="shared" si="29"/>
        <v>5000</v>
      </c>
      <c r="O111" s="168"/>
      <c r="P111" s="73"/>
      <c r="Q111" s="265"/>
      <c r="R111" s="266"/>
      <c r="S111" s="267"/>
      <c r="T111" s="267"/>
      <c r="U111" s="267"/>
      <c r="V111" s="267"/>
      <c r="W111" s="267"/>
      <c r="X111" s="268">
        <f t="shared" si="30"/>
        <v>0</v>
      </c>
      <c r="Y111" s="269">
        <f t="shared" si="31"/>
        <v>0</v>
      </c>
      <c r="Z111" s="168"/>
      <c r="AA111" s="73"/>
      <c r="AB111" s="265"/>
      <c r="AC111" s="266"/>
      <c r="AD111" s="267"/>
      <c r="AE111" s="267">
        <v>1.0</v>
      </c>
      <c r="AF111" s="267">
        <v>1.0</v>
      </c>
      <c r="AG111" s="267">
        <v>2.0</v>
      </c>
      <c r="AH111" s="251"/>
      <c r="AI111" s="251"/>
      <c r="AJ111" s="252"/>
      <c r="AK111" s="27">
        <f t="shared" si="32"/>
        <v>5006</v>
      </c>
      <c r="AL111" s="270">
        <f t="shared" si="33"/>
        <v>25030000</v>
      </c>
      <c r="AM111" s="2"/>
      <c r="AN111" s="1"/>
      <c r="AO111" s="1"/>
      <c r="AP111" s="1"/>
      <c r="AQ111" s="1"/>
      <c r="AR111" s="1"/>
      <c r="AS111" s="1"/>
    </row>
    <row r="112" ht="14.25" customHeight="1">
      <c r="A112" s="1"/>
      <c r="B112" s="1"/>
      <c r="C112" s="1"/>
      <c r="D112" s="29" t="s">
        <v>197</v>
      </c>
      <c r="E112" s="29"/>
      <c r="F112" s="265"/>
      <c r="G112" s="266"/>
      <c r="H112" s="267"/>
      <c r="I112" s="267"/>
      <c r="J112" s="267"/>
      <c r="K112" s="267"/>
      <c r="L112" s="267"/>
      <c r="M112" s="268">
        <f t="shared" si="28"/>
        <v>0</v>
      </c>
      <c r="N112" s="269">
        <f t="shared" si="29"/>
        <v>0</v>
      </c>
      <c r="O112" s="168"/>
      <c r="P112" s="73"/>
      <c r="Q112" s="265"/>
      <c r="R112" s="266"/>
      <c r="S112" s="267"/>
      <c r="T112" s="267"/>
      <c r="U112" s="267"/>
      <c r="V112" s="267"/>
      <c r="W112" s="267"/>
      <c r="X112" s="268">
        <f t="shared" si="30"/>
        <v>0</v>
      </c>
      <c r="Y112" s="269">
        <f t="shared" si="31"/>
        <v>0</v>
      </c>
      <c r="Z112" s="168"/>
      <c r="AA112" s="73"/>
      <c r="AB112" s="265"/>
      <c r="AC112" s="266"/>
      <c r="AD112" s="267"/>
      <c r="AE112" s="267"/>
      <c r="AF112" s="267"/>
      <c r="AG112" s="267">
        <v>2.0</v>
      </c>
      <c r="AH112" s="251"/>
      <c r="AI112" s="251"/>
      <c r="AJ112" s="252"/>
      <c r="AK112" s="27">
        <f t="shared" si="32"/>
        <v>2</v>
      </c>
      <c r="AL112" s="272"/>
      <c r="AM112" s="2"/>
      <c r="AN112" s="1"/>
      <c r="AO112" s="1"/>
      <c r="AP112" s="1"/>
      <c r="AQ112" s="1"/>
      <c r="AR112" s="1"/>
      <c r="AS112" s="1"/>
    </row>
    <row r="113" ht="14.25" customHeight="1">
      <c r="A113" s="1"/>
      <c r="B113" s="1"/>
      <c r="C113" s="1"/>
      <c r="D113" s="29" t="s">
        <v>326</v>
      </c>
      <c r="E113" s="29"/>
      <c r="F113" s="265"/>
      <c r="G113" s="266"/>
      <c r="H113" s="267"/>
      <c r="I113" s="267"/>
      <c r="J113" s="267"/>
      <c r="K113" s="267"/>
      <c r="L113" s="267"/>
      <c r="M113" s="268">
        <f t="shared" si="28"/>
        <v>0</v>
      </c>
      <c r="N113" s="269">
        <f t="shared" si="29"/>
        <v>0</v>
      </c>
      <c r="O113" s="168"/>
      <c r="P113" s="73"/>
      <c r="Q113" s="265"/>
      <c r="R113" s="266"/>
      <c r="S113" s="267"/>
      <c r="T113" s="267"/>
      <c r="U113" s="267"/>
      <c r="V113" s="267"/>
      <c r="W113" s="267"/>
      <c r="X113" s="268">
        <f t="shared" si="30"/>
        <v>0</v>
      </c>
      <c r="Y113" s="269">
        <f t="shared" si="31"/>
        <v>0</v>
      </c>
      <c r="Z113" s="168"/>
      <c r="AA113" s="73"/>
      <c r="AB113" s="265"/>
      <c r="AC113" s="266"/>
      <c r="AD113" s="267"/>
      <c r="AE113" s="267"/>
      <c r="AF113" s="267"/>
      <c r="AG113" s="267"/>
      <c r="AH113" s="251"/>
      <c r="AI113" s="251"/>
      <c r="AJ113" s="252"/>
      <c r="AK113" s="27">
        <f t="shared" si="32"/>
        <v>0</v>
      </c>
      <c r="AL113" s="272">
        <f t="shared" ref="AL113:AL114" si="34">AK113*5000</f>
        <v>0</v>
      </c>
      <c r="AM113" s="2"/>
      <c r="AN113" s="1"/>
      <c r="AO113" s="1"/>
      <c r="AP113" s="1"/>
      <c r="AQ113" s="1"/>
      <c r="AR113" s="1"/>
      <c r="AS113" s="1"/>
    </row>
    <row r="114" ht="14.25" customHeight="1">
      <c r="A114" s="1"/>
      <c r="B114" s="1"/>
      <c r="C114" s="1"/>
      <c r="D114" s="29" t="s">
        <v>221</v>
      </c>
      <c r="E114" s="29"/>
      <c r="F114" s="265"/>
      <c r="G114" s="266"/>
      <c r="H114" s="267"/>
      <c r="I114" s="267"/>
      <c r="J114" s="267"/>
      <c r="K114" s="267"/>
      <c r="L114" s="267"/>
      <c r="M114" s="268">
        <f t="shared" si="28"/>
        <v>0</v>
      </c>
      <c r="N114" s="269">
        <f t="shared" si="29"/>
        <v>0</v>
      </c>
      <c r="O114" s="168"/>
      <c r="P114" s="73"/>
      <c r="Q114" s="265"/>
      <c r="R114" s="266"/>
      <c r="S114" s="267"/>
      <c r="T114" s="267"/>
      <c r="U114" s="267"/>
      <c r="V114" s="267"/>
      <c r="W114" s="267"/>
      <c r="X114" s="268">
        <f t="shared" si="30"/>
        <v>0</v>
      </c>
      <c r="Y114" s="269">
        <f t="shared" si="31"/>
        <v>0</v>
      </c>
      <c r="Z114" s="168"/>
      <c r="AA114" s="73"/>
      <c r="AB114" s="265"/>
      <c r="AC114" s="266"/>
      <c r="AD114" s="267"/>
      <c r="AE114" s="267"/>
      <c r="AF114" s="267"/>
      <c r="AG114" s="267"/>
      <c r="AH114" s="251"/>
      <c r="AI114" s="251"/>
      <c r="AJ114" s="252"/>
      <c r="AK114" s="27">
        <f t="shared" si="32"/>
        <v>0</v>
      </c>
      <c r="AL114" s="29">
        <f t="shared" si="34"/>
        <v>0</v>
      </c>
      <c r="AM114" s="2"/>
      <c r="AN114" s="1"/>
      <c r="AO114" s="1"/>
      <c r="AP114" s="1"/>
      <c r="AQ114" s="1"/>
      <c r="AR114" s="1"/>
      <c r="AS114" s="1"/>
    </row>
    <row r="115" ht="14.25" customHeight="1">
      <c r="A115" s="1"/>
      <c r="B115" s="1"/>
      <c r="C115" s="1"/>
      <c r="D115" s="29" t="s">
        <v>168</v>
      </c>
      <c r="E115" s="29"/>
      <c r="F115" s="265"/>
      <c r="G115" s="266"/>
      <c r="H115" s="267"/>
      <c r="I115" s="267"/>
      <c r="J115" s="267"/>
      <c r="K115" s="267"/>
      <c r="L115" s="267"/>
      <c r="M115" s="268">
        <f t="shared" si="28"/>
        <v>0</v>
      </c>
      <c r="N115" s="269">
        <f t="shared" si="29"/>
        <v>0</v>
      </c>
      <c r="O115" s="168"/>
      <c r="P115" s="73"/>
      <c r="Q115" s="265"/>
      <c r="R115" s="266"/>
      <c r="S115" s="267"/>
      <c r="T115" s="267"/>
      <c r="U115" s="267"/>
      <c r="V115" s="267"/>
      <c r="W115" s="267"/>
      <c r="X115" s="268">
        <f t="shared" si="30"/>
        <v>0</v>
      </c>
      <c r="Y115" s="269">
        <f t="shared" si="31"/>
        <v>0</v>
      </c>
      <c r="Z115" s="168"/>
      <c r="AA115" s="73"/>
      <c r="AB115" s="265"/>
      <c r="AC115" s="266"/>
      <c r="AD115" s="267"/>
      <c r="AE115" s="267">
        <v>1.0</v>
      </c>
      <c r="AF115" s="267">
        <v>1.0</v>
      </c>
      <c r="AG115" s="267">
        <v>2.0</v>
      </c>
      <c r="AH115" s="251"/>
      <c r="AI115" s="251"/>
      <c r="AJ115" s="252"/>
      <c r="AK115" s="27">
        <f t="shared" si="32"/>
        <v>4</v>
      </c>
      <c r="AL115" s="29"/>
      <c r="AM115" s="2"/>
      <c r="AN115" s="1"/>
      <c r="AO115" s="1"/>
      <c r="AP115" s="1"/>
      <c r="AQ115" s="1"/>
      <c r="AR115" s="1"/>
      <c r="AS115" s="1"/>
    </row>
    <row r="116" ht="14.25" customHeight="1">
      <c r="A116" s="1"/>
      <c r="B116" s="1"/>
      <c r="C116" s="1"/>
      <c r="D116" s="273" t="s">
        <v>224</v>
      </c>
      <c r="E116" s="273"/>
      <c r="F116" s="265"/>
      <c r="G116" s="266"/>
      <c r="H116" s="267">
        <v>1.0</v>
      </c>
      <c r="I116" s="267"/>
      <c r="J116" s="267"/>
      <c r="K116" s="267"/>
      <c r="L116" s="267"/>
      <c r="M116" s="268">
        <f t="shared" si="28"/>
        <v>1</v>
      </c>
      <c r="N116" s="269">
        <f t="shared" si="29"/>
        <v>5000</v>
      </c>
      <c r="O116" s="168"/>
      <c r="P116" s="73"/>
      <c r="Q116" s="265"/>
      <c r="R116" s="266"/>
      <c r="S116" s="267"/>
      <c r="T116" s="267"/>
      <c r="U116" s="267"/>
      <c r="V116" s="267"/>
      <c r="W116" s="267"/>
      <c r="X116" s="268">
        <f t="shared" si="30"/>
        <v>0</v>
      </c>
      <c r="Y116" s="269">
        <f t="shared" si="31"/>
        <v>0</v>
      </c>
      <c r="Z116" s="168"/>
      <c r="AA116" s="73"/>
      <c r="AB116" s="265"/>
      <c r="AC116" s="266"/>
      <c r="AD116" s="267"/>
      <c r="AE116" s="267"/>
      <c r="AF116" s="267"/>
      <c r="AG116" s="267">
        <v>2.0</v>
      </c>
      <c r="AH116" s="251"/>
      <c r="AI116" s="251"/>
      <c r="AJ116" s="252"/>
      <c r="AK116" s="27">
        <f t="shared" si="32"/>
        <v>5003</v>
      </c>
      <c r="AL116" s="274">
        <f t="shared" ref="AL116:AL125" si="35">AK116*5000</f>
        <v>25015000</v>
      </c>
      <c r="AM116" s="2"/>
      <c r="AN116" s="1"/>
      <c r="AO116" s="1"/>
      <c r="AP116" s="1"/>
      <c r="AQ116" s="1"/>
      <c r="AR116" s="1"/>
      <c r="AS116" s="1"/>
    </row>
    <row r="117" ht="14.25" customHeight="1">
      <c r="A117" s="1"/>
      <c r="B117" s="1"/>
      <c r="C117" s="1"/>
      <c r="D117" s="29" t="s">
        <v>229</v>
      </c>
      <c r="E117" s="29"/>
      <c r="F117" s="265"/>
      <c r="G117" s="266"/>
      <c r="H117" s="267"/>
      <c r="I117" s="267"/>
      <c r="J117" s="267"/>
      <c r="K117" s="267"/>
      <c r="L117" s="267"/>
      <c r="M117" s="268">
        <f t="shared" si="28"/>
        <v>0</v>
      </c>
      <c r="N117" s="269">
        <f t="shared" si="29"/>
        <v>0</v>
      </c>
      <c r="O117" s="168"/>
      <c r="P117" s="73"/>
      <c r="Q117" s="265"/>
      <c r="R117" s="266"/>
      <c r="S117" s="267"/>
      <c r="T117" s="267"/>
      <c r="U117" s="267"/>
      <c r="V117" s="267"/>
      <c r="W117" s="267"/>
      <c r="X117" s="268">
        <f t="shared" si="30"/>
        <v>0</v>
      </c>
      <c r="Y117" s="269">
        <f t="shared" si="31"/>
        <v>0</v>
      </c>
      <c r="Z117" s="168"/>
      <c r="AA117" s="73"/>
      <c r="AB117" s="265"/>
      <c r="AC117" s="266"/>
      <c r="AD117" s="267"/>
      <c r="AE117" s="267"/>
      <c r="AF117" s="267"/>
      <c r="AG117" s="267"/>
      <c r="AH117" s="251"/>
      <c r="AI117" s="251"/>
      <c r="AJ117" s="252"/>
      <c r="AK117" s="27">
        <f t="shared" si="32"/>
        <v>0</v>
      </c>
      <c r="AL117" s="270">
        <f t="shared" si="35"/>
        <v>0</v>
      </c>
      <c r="AM117" s="2"/>
      <c r="AN117" s="1"/>
      <c r="AO117" s="1"/>
      <c r="AP117" s="1"/>
      <c r="AQ117" s="1"/>
      <c r="AR117" s="1"/>
      <c r="AS117" s="1"/>
    </row>
    <row r="118" ht="14.25" customHeight="1">
      <c r="A118" s="1"/>
      <c r="B118" s="1"/>
      <c r="C118" s="1"/>
      <c r="D118" s="29" t="s">
        <v>241</v>
      </c>
      <c r="E118" s="29"/>
      <c r="F118" s="265"/>
      <c r="G118" s="266"/>
      <c r="H118" s="267">
        <v>1.0</v>
      </c>
      <c r="I118" s="267">
        <v>1.0</v>
      </c>
      <c r="J118" s="267"/>
      <c r="K118" s="267">
        <v>1.0</v>
      </c>
      <c r="L118" s="267"/>
      <c r="M118" s="268">
        <f t="shared" si="28"/>
        <v>3</v>
      </c>
      <c r="N118" s="269">
        <f t="shared" si="29"/>
        <v>15000</v>
      </c>
      <c r="O118" s="168"/>
      <c r="P118" s="73"/>
      <c r="Q118" s="265"/>
      <c r="R118" s="266"/>
      <c r="S118" s="267"/>
      <c r="T118" s="267"/>
      <c r="U118" s="267"/>
      <c r="V118" s="267"/>
      <c r="W118" s="267"/>
      <c r="X118" s="268">
        <f t="shared" si="30"/>
        <v>0</v>
      </c>
      <c r="Y118" s="269">
        <f t="shared" si="31"/>
        <v>0</v>
      </c>
      <c r="Z118" s="168"/>
      <c r="AA118" s="73"/>
      <c r="AB118" s="265"/>
      <c r="AC118" s="266"/>
      <c r="AD118" s="267"/>
      <c r="AE118" s="267"/>
      <c r="AF118" s="267"/>
      <c r="AG118" s="267">
        <v>2.0</v>
      </c>
      <c r="AH118" s="251"/>
      <c r="AI118" s="251"/>
      <c r="AJ118" s="252"/>
      <c r="AK118" s="27">
        <f t="shared" si="32"/>
        <v>15007</v>
      </c>
      <c r="AL118" s="270">
        <f t="shared" si="35"/>
        <v>75035000</v>
      </c>
      <c r="AM118" s="2"/>
      <c r="AN118" s="1"/>
      <c r="AO118" s="1"/>
      <c r="AP118" s="1"/>
      <c r="AQ118" s="1"/>
      <c r="AR118" s="1"/>
      <c r="AS118" s="1"/>
    </row>
    <row r="119" ht="14.25" customHeight="1">
      <c r="A119" s="1"/>
      <c r="B119" s="1"/>
      <c r="C119" s="1"/>
      <c r="D119" s="29" t="s">
        <v>244</v>
      </c>
      <c r="E119" s="29"/>
      <c r="F119" s="265"/>
      <c r="G119" s="266"/>
      <c r="H119" s="267"/>
      <c r="I119" s="267">
        <v>1.0</v>
      </c>
      <c r="J119" s="267">
        <v>1.0</v>
      </c>
      <c r="K119" s="267"/>
      <c r="L119" s="267"/>
      <c r="M119" s="268">
        <f t="shared" si="28"/>
        <v>2</v>
      </c>
      <c r="N119" s="269">
        <f t="shared" si="29"/>
        <v>10000</v>
      </c>
      <c r="O119" s="168"/>
      <c r="P119" s="73"/>
      <c r="Q119" s="265"/>
      <c r="R119" s="266"/>
      <c r="S119" s="267"/>
      <c r="T119" s="267"/>
      <c r="U119" s="267"/>
      <c r="V119" s="267"/>
      <c r="W119" s="267"/>
      <c r="X119" s="268">
        <f t="shared" si="30"/>
        <v>0</v>
      </c>
      <c r="Y119" s="269">
        <f t="shared" si="31"/>
        <v>0</v>
      </c>
      <c r="Z119" s="168"/>
      <c r="AA119" s="73"/>
      <c r="AB119" s="265"/>
      <c r="AC119" s="266"/>
      <c r="AD119" s="267"/>
      <c r="AE119" s="267"/>
      <c r="AF119" s="267">
        <v>1.0</v>
      </c>
      <c r="AG119" s="267"/>
      <c r="AH119" s="251"/>
      <c r="AI119" s="251"/>
      <c r="AJ119" s="252"/>
      <c r="AK119" s="27">
        <f t="shared" si="32"/>
        <v>10005</v>
      </c>
      <c r="AL119" s="270">
        <f t="shared" si="35"/>
        <v>50025000</v>
      </c>
      <c r="AM119" s="2"/>
      <c r="AN119" s="1"/>
      <c r="AO119" s="1"/>
      <c r="AP119" s="1"/>
      <c r="AQ119" s="1"/>
      <c r="AR119" s="1"/>
      <c r="AS119" s="1"/>
    </row>
    <row r="120" ht="14.25" customHeight="1">
      <c r="A120" s="1"/>
      <c r="B120" s="1"/>
      <c r="C120" s="1"/>
      <c r="D120" s="29" t="s">
        <v>247</v>
      </c>
      <c r="E120" s="29"/>
      <c r="F120" s="265"/>
      <c r="G120" s="266"/>
      <c r="H120" s="267"/>
      <c r="I120" s="267">
        <v>1.0</v>
      </c>
      <c r="J120" s="267"/>
      <c r="K120" s="267"/>
      <c r="L120" s="267"/>
      <c r="M120" s="268">
        <f t="shared" si="28"/>
        <v>1</v>
      </c>
      <c r="N120" s="269">
        <f t="shared" si="29"/>
        <v>5000</v>
      </c>
      <c r="O120" s="168"/>
      <c r="P120" s="73"/>
      <c r="Q120" s="265"/>
      <c r="R120" s="266"/>
      <c r="S120" s="267"/>
      <c r="T120" s="267"/>
      <c r="U120" s="267"/>
      <c r="V120" s="267"/>
      <c r="W120" s="267"/>
      <c r="X120" s="268">
        <f t="shared" si="30"/>
        <v>0</v>
      </c>
      <c r="Y120" s="269">
        <f t="shared" si="31"/>
        <v>0</v>
      </c>
      <c r="Z120" s="168"/>
      <c r="AA120" s="73"/>
      <c r="AB120" s="265"/>
      <c r="AC120" s="266"/>
      <c r="AD120" s="267"/>
      <c r="AE120" s="267"/>
      <c r="AF120" s="267"/>
      <c r="AG120" s="267"/>
      <c r="AH120" s="251"/>
      <c r="AI120" s="251"/>
      <c r="AJ120" s="252"/>
      <c r="AK120" s="27">
        <f t="shared" si="32"/>
        <v>5002</v>
      </c>
      <c r="AL120" s="270">
        <f t="shared" si="35"/>
        <v>25010000</v>
      </c>
      <c r="AM120" s="2"/>
      <c r="AN120" s="1"/>
      <c r="AO120" s="1"/>
      <c r="AP120" s="1"/>
      <c r="AQ120" s="1"/>
      <c r="AR120" s="1"/>
      <c r="AS120" s="1"/>
    </row>
    <row r="121" ht="14.25" customHeight="1">
      <c r="A121" s="1"/>
      <c r="B121" s="1"/>
      <c r="C121" s="1"/>
      <c r="D121" s="29" t="s">
        <v>258</v>
      </c>
      <c r="E121" s="29"/>
      <c r="F121" s="265"/>
      <c r="G121" s="266"/>
      <c r="H121" s="267"/>
      <c r="I121" s="267">
        <v>1.0</v>
      </c>
      <c r="J121" s="267"/>
      <c r="K121" s="267">
        <v>1.0</v>
      </c>
      <c r="L121" s="267"/>
      <c r="M121" s="268">
        <f t="shared" si="28"/>
        <v>2</v>
      </c>
      <c r="N121" s="269">
        <f t="shared" si="29"/>
        <v>10000</v>
      </c>
      <c r="O121" s="168"/>
      <c r="P121" s="73"/>
      <c r="Q121" s="265"/>
      <c r="R121" s="266"/>
      <c r="S121" s="267"/>
      <c r="T121" s="267"/>
      <c r="U121" s="267"/>
      <c r="V121" s="267"/>
      <c r="W121" s="267"/>
      <c r="X121" s="268">
        <f t="shared" si="30"/>
        <v>0</v>
      </c>
      <c r="Y121" s="269">
        <f t="shared" si="31"/>
        <v>0</v>
      </c>
      <c r="Z121" s="168"/>
      <c r="AA121" s="73"/>
      <c r="AB121" s="265"/>
      <c r="AC121" s="266"/>
      <c r="AD121" s="267"/>
      <c r="AE121" s="267">
        <v>1.0</v>
      </c>
      <c r="AF121" s="267">
        <v>1.0</v>
      </c>
      <c r="AG121" s="267">
        <v>2.0</v>
      </c>
      <c r="AH121" s="251"/>
      <c r="AI121" s="251"/>
      <c r="AJ121" s="252"/>
      <c r="AK121" s="27">
        <f t="shared" si="32"/>
        <v>10008</v>
      </c>
      <c r="AL121" s="270">
        <f t="shared" si="35"/>
        <v>50040000</v>
      </c>
      <c r="AM121" s="2"/>
      <c r="AN121" s="1"/>
      <c r="AO121" s="1"/>
      <c r="AP121" s="1"/>
      <c r="AQ121" s="1"/>
      <c r="AR121" s="1"/>
      <c r="AS121" s="1"/>
    </row>
    <row r="122" ht="14.25" customHeight="1">
      <c r="A122" s="1"/>
      <c r="B122" s="1"/>
      <c r="C122" s="1"/>
      <c r="D122" s="29" t="s">
        <v>260</v>
      </c>
      <c r="E122" s="29"/>
      <c r="F122" s="265"/>
      <c r="G122" s="266"/>
      <c r="H122" s="267"/>
      <c r="I122" s="267"/>
      <c r="J122" s="267"/>
      <c r="K122" s="267"/>
      <c r="L122" s="267"/>
      <c r="M122" s="268">
        <f t="shared" si="28"/>
        <v>0</v>
      </c>
      <c r="N122" s="269">
        <f t="shared" si="29"/>
        <v>0</v>
      </c>
      <c r="O122" s="168"/>
      <c r="P122" s="73"/>
      <c r="Q122" s="265"/>
      <c r="R122" s="266"/>
      <c r="S122" s="267"/>
      <c r="T122" s="267"/>
      <c r="U122" s="267"/>
      <c r="V122" s="267"/>
      <c r="W122" s="267"/>
      <c r="X122" s="268">
        <f t="shared" si="30"/>
        <v>0</v>
      </c>
      <c r="Y122" s="269">
        <f t="shared" si="31"/>
        <v>0</v>
      </c>
      <c r="Z122" s="168"/>
      <c r="AA122" s="73"/>
      <c r="AB122" s="265"/>
      <c r="AC122" s="266"/>
      <c r="AD122" s="267"/>
      <c r="AE122" s="267"/>
      <c r="AF122" s="267"/>
      <c r="AG122" s="267"/>
      <c r="AH122" s="251"/>
      <c r="AI122" s="251"/>
      <c r="AJ122" s="252"/>
      <c r="AK122" s="27">
        <f t="shared" si="32"/>
        <v>0</v>
      </c>
      <c r="AL122" s="270">
        <f t="shared" si="35"/>
        <v>0</v>
      </c>
      <c r="AM122" s="2"/>
      <c r="AN122" s="1"/>
      <c r="AO122" s="1"/>
      <c r="AP122" s="1"/>
      <c r="AQ122" s="1"/>
      <c r="AR122" s="1"/>
      <c r="AS122" s="1"/>
    </row>
    <row r="123" ht="14.25" customHeight="1">
      <c r="A123" s="1"/>
      <c r="B123" s="1"/>
      <c r="C123" s="1"/>
      <c r="D123" s="27" t="s">
        <v>263</v>
      </c>
      <c r="E123" s="27"/>
      <c r="F123" s="265"/>
      <c r="G123" s="266"/>
      <c r="H123" s="267">
        <v>1.0</v>
      </c>
      <c r="I123" s="267">
        <v>1.0</v>
      </c>
      <c r="J123" s="267">
        <v>1.0</v>
      </c>
      <c r="K123" s="267">
        <v>1.0</v>
      </c>
      <c r="L123" s="267"/>
      <c r="M123" s="268">
        <f t="shared" si="28"/>
        <v>4</v>
      </c>
      <c r="N123" s="269">
        <f t="shared" si="29"/>
        <v>20000</v>
      </c>
      <c r="O123" s="168"/>
      <c r="P123" s="73"/>
      <c r="Q123" s="265"/>
      <c r="R123" s="266"/>
      <c r="S123" s="267"/>
      <c r="T123" s="267"/>
      <c r="U123" s="267"/>
      <c r="V123" s="267"/>
      <c r="W123" s="267"/>
      <c r="X123" s="268">
        <f t="shared" si="30"/>
        <v>0</v>
      </c>
      <c r="Y123" s="269">
        <f t="shared" si="31"/>
        <v>0</v>
      </c>
      <c r="Z123" s="168"/>
      <c r="AA123" s="73"/>
      <c r="AB123" s="265"/>
      <c r="AC123" s="266"/>
      <c r="AD123" s="267"/>
      <c r="AE123" s="267">
        <v>1.0</v>
      </c>
      <c r="AF123" s="267">
        <v>1.0</v>
      </c>
      <c r="AG123" s="267">
        <v>2.0</v>
      </c>
      <c r="AH123" s="251"/>
      <c r="AI123" s="251"/>
      <c r="AJ123" s="252"/>
      <c r="AK123" s="27">
        <f t="shared" si="32"/>
        <v>20011</v>
      </c>
      <c r="AL123" s="270">
        <f t="shared" si="35"/>
        <v>100055000</v>
      </c>
      <c r="AM123" s="1"/>
      <c r="AN123" s="1"/>
      <c r="AO123" s="1"/>
      <c r="AP123" s="1"/>
      <c r="AQ123" s="1"/>
      <c r="AR123" s="1"/>
      <c r="AS123" s="1"/>
    </row>
    <row r="124" ht="14.25" customHeight="1">
      <c r="A124" s="1"/>
      <c r="B124" s="1"/>
      <c r="C124" s="1"/>
      <c r="D124" s="29" t="s">
        <v>272</v>
      </c>
      <c r="E124" s="29"/>
      <c r="F124" s="265"/>
      <c r="G124" s="266"/>
      <c r="H124" s="267"/>
      <c r="I124" s="267">
        <v>1.0</v>
      </c>
      <c r="J124" s="267">
        <v>1.0</v>
      </c>
      <c r="K124" s="267">
        <v>1.0</v>
      </c>
      <c r="L124" s="267"/>
      <c r="M124" s="268">
        <f t="shared" si="28"/>
        <v>3</v>
      </c>
      <c r="N124" s="269">
        <f t="shared" si="29"/>
        <v>15000</v>
      </c>
      <c r="O124" s="168"/>
      <c r="P124" s="73"/>
      <c r="Q124" s="265"/>
      <c r="R124" s="266"/>
      <c r="S124" s="267"/>
      <c r="T124" s="267"/>
      <c r="U124" s="267"/>
      <c r="V124" s="267"/>
      <c r="W124" s="267"/>
      <c r="X124" s="268">
        <f t="shared" si="30"/>
        <v>0</v>
      </c>
      <c r="Y124" s="269">
        <f t="shared" si="31"/>
        <v>0</v>
      </c>
      <c r="Z124" s="168"/>
      <c r="AA124" s="73"/>
      <c r="AB124" s="265"/>
      <c r="AC124" s="266"/>
      <c r="AD124" s="267"/>
      <c r="AE124" s="267">
        <v>1.0</v>
      </c>
      <c r="AF124" s="267">
        <v>1.0</v>
      </c>
      <c r="AG124" s="267">
        <v>2.0</v>
      </c>
      <c r="AH124" s="251"/>
      <c r="AI124" s="251"/>
      <c r="AJ124" s="252"/>
      <c r="AK124" s="27">
        <f t="shared" si="32"/>
        <v>15010</v>
      </c>
      <c r="AL124" s="270">
        <f t="shared" si="35"/>
        <v>75050000</v>
      </c>
      <c r="AM124" s="253"/>
      <c r="AN124" s="1"/>
      <c r="AO124" s="1"/>
      <c r="AP124" s="1"/>
      <c r="AQ124" s="1"/>
      <c r="AR124" s="1"/>
      <c r="AS124" s="1"/>
    </row>
    <row r="125" ht="14.25" customHeight="1">
      <c r="A125" s="1"/>
      <c r="B125" s="1"/>
      <c r="C125" s="1"/>
      <c r="D125" s="275" t="s">
        <v>279</v>
      </c>
      <c r="E125" s="275"/>
      <c r="F125" s="265"/>
      <c r="G125" s="266"/>
      <c r="H125" s="267">
        <v>1.0</v>
      </c>
      <c r="I125" s="267">
        <v>1.0</v>
      </c>
      <c r="J125" s="267">
        <v>1.0</v>
      </c>
      <c r="K125" s="267">
        <v>1.0</v>
      </c>
      <c r="L125" s="267"/>
      <c r="M125" s="268">
        <f t="shared" si="28"/>
        <v>4</v>
      </c>
      <c r="N125" s="269">
        <f t="shared" si="29"/>
        <v>20000</v>
      </c>
      <c r="O125" s="168"/>
      <c r="P125" s="73"/>
      <c r="Q125" s="265"/>
      <c r="R125" s="266"/>
      <c r="S125" s="267"/>
      <c r="T125" s="267"/>
      <c r="U125" s="267"/>
      <c r="V125" s="267"/>
      <c r="W125" s="267"/>
      <c r="X125" s="268">
        <f t="shared" si="30"/>
        <v>0</v>
      </c>
      <c r="Y125" s="269">
        <f t="shared" si="31"/>
        <v>0</v>
      </c>
      <c r="Z125" s="168"/>
      <c r="AA125" s="73"/>
      <c r="AB125" s="265"/>
      <c r="AC125" s="266"/>
      <c r="AD125" s="267"/>
      <c r="AE125" s="267"/>
      <c r="AF125" s="267">
        <v>1.0</v>
      </c>
      <c r="AG125" s="267">
        <v>2.0</v>
      </c>
      <c r="AH125" s="251"/>
      <c r="AI125" s="251"/>
      <c r="AJ125" s="252"/>
      <c r="AK125" s="27">
        <f t="shared" si="32"/>
        <v>20010</v>
      </c>
      <c r="AL125" s="270">
        <f t="shared" si="35"/>
        <v>100050000</v>
      </c>
      <c r="AM125" s="164"/>
      <c r="AN125" s="1"/>
      <c r="AO125" s="1"/>
      <c r="AP125" s="1"/>
      <c r="AQ125" s="1"/>
      <c r="AR125" s="1"/>
      <c r="AS125" s="1"/>
    </row>
    <row r="126" ht="14.25" customHeight="1">
      <c r="A126" s="1"/>
      <c r="B126" s="1"/>
      <c r="C126" s="1"/>
      <c r="D126" s="1"/>
      <c r="E126" s="1"/>
      <c r="F126" s="1"/>
      <c r="G126" s="1"/>
      <c r="H126" s="271"/>
      <c r="I126" s="67"/>
      <c r="J126" s="67"/>
      <c r="K126" s="67"/>
      <c r="L126" s="67"/>
      <c r="M126" s="276">
        <f t="shared" ref="M126:N126" si="36">SUM(M103:M125)</f>
        <v>22</v>
      </c>
      <c r="N126" s="277">
        <f t="shared" si="36"/>
        <v>110000</v>
      </c>
      <c r="O126" s="168"/>
      <c r="P126" s="73"/>
      <c r="Q126" s="278"/>
      <c r="R126" s="1"/>
      <c r="S126" s="1"/>
      <c r="T126" s="1"/>
      <c r="U126" s="1"/>
      <c r="V126" s="1"/>
      <c r="W126" s="271"/>
      <c r="X126" s="276">
        <f t="shared" ref="X126:Y126" si="37">SUM(X103:X125)</f>
        <v>0</v>
      </c>
      <c r="Y126" s="277">
        <f t="shared" si="37"/>
        <v>0</v>
      </c>
      <c r="Z126" s="168"/>
      <c r="AA126" s="73"/>
      <c r="AB126" s="1"/>
      <c r="AC126" s="1"/>
      <c r="AD126" s="1"/>
      <c r="AE126" s="1"/>
      <c r="AF126" s="1"/>
      <c r="AG126" s="1"/>
      <c r="AH126" s="251"/>
      <c r="AI126" s="251"/>
      <c r="AJ126" s="252"/>
      <c r="AK126" s="271" t="s">
        <v>327</v>
      </c>
      <c r="AL126" s="29">
        <f>SUM(AL108:AL125)</f>
        <v>550325000</v>
      </c>
      <c r="AM126" s="279"/>
      <c r="AN126" s="278"/>
      <c r="AO126" s="1"/>
      <c r="AP126" s="1"/>
      <c r="AQ126" s="1"/>
      <c r="AR126" s="1"/>
      <c r="AS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280"/>
      <c r="N127" s="280"/>
      <c r="O127" s="280"/>
      <c r="P127" s="280"/>
      <c r="Q127" s="1"/>
      <c r="R127" s="1"/>
      <c r="S127" s="1"/>
      <c r="T127" s="1"/>
      <c r="U127" s="1"/>
      <c r="V127" s="1"/>
      <c r="W127" s="1"/>
      <c r="X127" s="280"/>
      <c r="Y127" s="1"/>
      <c r="Z127" s="1"/>
      <c r="AA127" s="1"/>
      <c r="AB127" s="1"/>
      <c r="AC127" s="1"/>
      <c r="AD127" s="1"/>
      <c r="AE127" s="1"/>
      <c r="AF127" s="1"/>
      <c r="AG127" s="1"/>
      <c r="AH127" s="280"/>
      <c r="AI127" s="280"/>
      <c r="AJ127" s="1"/>
      <c r="AK127" s="1"/>
      <c r="AL127" s="1"/>
      <c r="AM127" s="280"/>
      <c r="AN127" s="1"/>
      <c r="AO127" s="1"/>
      <c r="AP127" s="1"/>
      <c r="AQ127" s="1"/>
      <c r="AR127" s="1"/>
      <c r="AS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</row>
    <row r="129" ht="14.25" customHeight="1">
      <c r="A129" s="1"/>
      <c r="B129" s="1"/>
      <c r="C129" s="1"/>
      <c r="D129" s="281" t="s">
        <v>328</v>
      </c>
      <c r="E129" s="282"/>
      <c r="F129" s="282"/>
      <c r="G129" s="282"/>
      <c r="H129" s="282"/>
      <c r="I129" s="282"/>
      <c r="J129" s="282"/>
      <c r="K129" s="282"/>
      <c r="L129" s="282"/>
      <c r="M129" s="282"/>
      <c r="N129" s="282"/>
      <c r="O129" s="282"/>
      <c r="P129" s="282"/>
      <c r="Q129" s="282"/>
      <c r="R129" s="282"/>
      <c r="S129" s="282"/>
      <c r="T129" s="282"/>
      <c r="U129" s="282"/>
      <c r="V129" s="282"/>
      <c r="W129" s="282"/>
      <c r="X129" s="282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2"/>
      <c r="AN129" s="1"/>
      <c r="AO129" s="1"/>
      <c r="AP129" s="1"/>
      <c r="AQ129" s="1"/>
      <c r="AR129" s="1"/>
      <c r="AS129" s="1"/>
    </row>
    <row r="130" ht="14.25" hidden="1" customHeight="1">
      <c r="A130" s="1"/>
      <c r="B130" s="1"/>
      <c r="C130" s="1"/>
      <c r="D130" s="283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2"/>
      <c r="AN130" s="1"/>
      <c r="AO130" s="1"/>
      <c r="AP130" s="1"/>
      <c r="AQ130" s="1"/>
      <c r="AR130" s="1"/>
      <c r="AS130" s="1"/>
    </row>
    <row r="131" ht="14.25" hidden="1" customHeight="1">
      <c r="A131" s="1"/>
      <c r="B131" s="1"/>
      <c r="C131" s="1"/>
      <c r="D131" s="283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2"/>
      <c r="AN131" s="1"/>
      <c r="AO131" s="1"/>
      <c r="AP131" s="1"/>
      <c r="AQ131" s="1"/>
      <c r="AR131" s="1"/>
      <c r="AS131" s="1"/>
    </row>
    <row r="132" ht="14.25" hidden="1" customHeight="1">
      <c r="A132" s="1"/>
      <c r="B132" s="1"/>
      <c r="C132" s="1"/>
      <c r="D132" s="283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2"/>
      <c r="AN132" s="1"/>
      <c r="AO132" s="1"/>
      <c r="AP132" s="1"/>
      <c r="AQ132" s="1"/>
      <c r="AR132" s="1"/>
      <c r="AS132" s="1"/>
    </row>
    <row r="133" ht="14.25" hidden="1" customHeight="1">
      <c r="A133" s="1"/>
      <c r="B133" s="1"/>
      <c r="C133" s="1"/>
      <c r="D133" s="283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2"/>
      <c r="AN133" s="1"/>
      <c r="AO133" s="1"/>
      <c r="AP133" s="1"/>
      <c r="AQ133" s="1"/>
      <c r="AR133" s="1"/>
      <c r="AS133" s="1"/>
    </row>
    <row r="134" ht="14.25" hidden="1" customHeight="1">
      <c r="A134" s="1"/>
      <c r="B134" s="1"/>
      <c r="C134" s="1"/>
      <c r="D134" s="283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2"/>
      <c r="AN134" s="1"/>
      <c r="AO134" s="1"/>
      <c r="AP134" s="1"/>
      <c r="AQ134" s="1"/>
      <c r="AR134" s="1"/>
      <c r="AS134" s="1"/>
    </row>
    <row r="135" ht="14.25" hidden="1" customHeight="1">
      <c r="A135" s="1"/>
      <c r="B135" s="1"/>
      <c r="C135" s="1"/>
      <c r="D135" s="283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2"/>
      <c r="AN135" s="1"/>
      <c r="AO135" s="1"/>
      <c r="AP135" s="1"/>
      <c r="AQ135" s="1"/>
      <c r="AR135" s="1"/>
      <c r="AS135" s="1"/>
    </row>
    <row r="136" ht="14.25" hidden="1" customHeight="1">
      <c r="A136" s="1"/>
      <c r="B136" s="1"/>
      <c r="C136" s="1"/>
      <c r="D136" s="283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2"/>
      <c r="AN136" s="1"/>
      <c r="AO136" s="1"/>
      <c r="AP136" s="1"/>
      <c r="AQ136" s="1"/>
      <c r="AR136" s="1"/>
      <c r="AS136" s="1"/>
    </row>
    <row r="137" ht="14.25" hidden="1" customHeight="1">
      <c r="A137" s="1"/>
      <c r="B137" s="1"/>
      <c r="C137" s="1"/>
      <c r="D137" s="283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2"/>
      <c r="AN137" s="1"/>
      <c r="AO137" s="1"/>
      <c r="AP137" s="1"/>
      <c r="AQ137" s="1"/>
      <c r="AR137" s="1"/>
      <c r="AS137" s="1"/>
    </row>
    <row r="138" ht="14.25" hidden="1" customHeight="1">
      <c r="A138" s="1"/>
      <c r="B138" s="1"/>
      <c r="C138" s="1"/>
      <c r="D138" s="283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</row>
    <row r="139" ht="14.25" hidden="1" customHeight="1">
      <c r="A139" s="1"/>
      <c r="B139" s="1"/>
      <c r="C139" s="1"/>
      <c r="D139" s="283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</row>
    <row r="140" ht="14.25" hidden="1" customHeight="1">
      <c r="A140" s="1"/>
      <c r="B140" s="1"/>
      <c r="C140" s="1"/>
      <c r="D140" s="283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</row>
    <row r="141" ht="14.25" hidden="1" customHeight="1">
      <c r="A141" s="1"/>
      <c r="B141" s="1"/>
      <c r="C141" s="1"/>
      <c r="D141" s="283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</row>
    <row r="142" ht="14.25" hidden="1" customHeight="1">
      <c r="A142" s="1"/>
      <c r="B142" s="1"/>
      <c r="C142" s="1"/>
      <c r="D142" s="283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</row>
    <row r="143" ht="14.25" hidden="1" customHeight="1">
      <c r="A143" s="1"/>
      <c r="B143" s="1"/>
      <c r="C143" s="1"/>
      <c r="D143" s="283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</row>
    <row r="144" ht="14.25" hidden="1" customHeight="1">
      <c r="A144" s="1"/>
      <c r="B144" s="1"/>
      <c r="C144" s="1"/>
      <c r="D144" s="283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</row>
    <row r="145" ht="14.25" hidden="1" customHeight="1">
      <c r="A145" s="1"/>
      <c r="B145" s="1"/>
      <c r="C145" s="1"/>
      <c r="D145" s="283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</row>
    <row r="146" ht="14.25" hidden="1" customHeight="1">
      <c r="A146" s="1"/>
      <c r="B146" s="1"/>
      <c r="C146" s="1"/>
      <c r="D146" s="283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</row>
    <row r="147" ht="14.25" hidden="1" customHeight="1">
      <c r="A147" s="1"/>
      <c r="B147" s="1"/>
      <c r="C147" s="1"/>
      <c r="D147" s="283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</row>
    <row r="148" ht="14.25" hidden="1" customHeight="1">
      <c r="A148" s="1"/>
      <c r="B148" s="1"/>
      <c r="C148" s="1"/>
      <c r="D148" s="283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</row>
    <row r="149" ht="14.25" hidden="1" customHeight="1">
      <c r="A149" s="1"/>
      <c r="B149" s="1"/>
      <c r="C149" s="1"/>
      <c r="D149" s="283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</row>
    <row r="150" ht="14.25" hidden="1" customHeight="1">
      <c r="A150" s="1"/>
      <c r="B150" s="1"/>
      <c r="C150" s="1"/>
      <c r="D150" s="283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</row>
    <row r="151" ht="14.25" hidden="1" customHeight="1">
      <c r="A151" s="1"/>
      <c r="B151" s="1"/>
      <c r="C151" s="1"/>
      <c r="D151" s="283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</row>
    <row r="152" ht="14.25" hidden="1" customHeight="1">
      <c r="A152" s="1"/>
      <c r="B152" s="1"/>
      <c r="C152" s="1"/>
      <c r="D152" s="283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</row>
    <row r="153" ht="14.25" hidden="1" customHeight="1">
      <c r="A153" s="1"/>
      <c r="B153" s="1"/>
      <c r="C153" s="1"/>
      <c r="D153" s="283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</row>
    <row r="154" ht="14.25" hidden="1" customHeight="1">
      <c r="A154" s="1"/>
      <c r="B154" s="1"/>
      <c r="C154" s="1"/>
      <c r="D154" s="283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</row>
    <row r="155" ht="14.25" hidden="1" customHeight="1">
      <c r="A155" s="1"/>
      <c r="B155" s="1"/>
      <c r="C155" s="1"/>
      <c r="D155" s="283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</row>
    <row r="156" ht="14.25" hidden="1" customHeight="1">
      <c r="A156" s="1"/>
      <c r="B156" s="1"/>
      <c r="C156" s="1"/>
      <c r="D156" s="283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</row>
    <row r="157" ht="14.25" hidden="1" customHeight="1">
      <c r="A157" s="1"/>
      <c r="B157" s="1"/>
      <c r="C157" s="1"/>
      <c r="D157" s="283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</row>
    <row r="158" ht="14.25" hidden="1" customHeight="1">
      <c r="A158" s="1"/>
      <c r="B158" s="1"/>
      <c r="C158" s="1"/>
      <c r="D158" s="283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</row>
    <row r="159" ht="14.25" hidden="1" customHeight="1">
      <c r="A159" s="1"/>
      <c r="B159" s="1"/>
      <c r="C159" s="1"/>
      <c r="D159" s="283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</row>
    <row r="160" ht="14.25" hidden="1" customHeight="1">
      <c r="A160" s="1"/>
      <c r="B160" s="1"/>
      <c r="C160" s="1"/>
      <c r="D160" s="283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</row>
    <row r="161" ht="3.0" hidden="1" customHeight="1">
      <c r="A161" s="1"/>
      <c r="B161" s="1"/>
      <c r="C161" s="1"/>
      <c r="D161" s="283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</row>
    <row r="162" ht="14.25" hidden="1" customHeight="1">
      <c r="A162" s="1"/>
      <c r="B162" s="1"/>
      <c r="C162" s="1"/>
      <c r="D162" s="283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</row>
    <row r="163" ht="14.25" hidden="1" customHeight="1">
      <c r="A163" s="1"/>
      <c r="B163" s="1"/>
      <c r="C163" s="1"/>
      <c r="D163" s="283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</row>
    <row r="164" ht="14.25" hidden="1" customHeight="1">
      <c r="A164" s="1"/>
      <c r="B164" s="1"/>
      <c r="C164" s="1"/>
      <c r="D164" s="283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</row>
    <row r="165" ht="14.25" hidden="1" customHeight="1">
      <c r="A165" s="1"/>
      <c r="B165" s="1"/>
      <c r="C165" s="1"/>
      <c r="D165" s="283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</row>
    <row r="166" ht="14.25" hidden="1" customHeight="1">
      <c r="A166" s="1"/>
      <c r="B166" s="1"/>
      <c r="C166" s="1"/>
      <c r="D166" s="283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</row>
    <row r="167" ht="14.25" hidden="1" customHeight="1">
      <c r="A167" s="1"/>
      <c r="B167" s="1"/>
      <c r="C167" s="1"/>
      <c r="D167" s="283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</row>
    <row r="168" ht="14.25" hidden="1" customHeight="1">
      <c r="A168" s="1"/>
      <c r="B168" s="1"/>
      <c r="C168" s="1"/>
      <c r="D168" s="283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</row>
    <row r="169" ht="14.25" hidden="1" customHeight="1">
      <c r="A169" s="1"/>
      <c r="B169" s="1"/>
      <c r="C169" s="1"/>
      <c r="D169" s="283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</row>
    <row r="170" ht="14.25" hidden="1" customHeight="1">
      <c r="A170" s="1"/>
      <c r="B170" s="1"/>
      <c r="C170" s="1"/>
      <c r="D170" s="283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</row>
    <row r="171" ht="14.25" hidden="1" customHeight="1">
      <c r="A171" s="1"/>
      <c r="B171" s="1"/>
      <c r="C171" s="1"/>
      <c r="D171" s="283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</row>
    <row r="172" ht="14.25" hidden="1" customHeight="1">
      <c r="A172" s="1"/>
      <c r="B172" s="1"/>
      <c r="C172" s="1"/>
      <c r="D172" s="283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</row>
    <row r="173" ht="14.25" hidden="1" customHeight="1">
      <c r="A173" s="1"/>
      <c r="B173" s="1"/>
      <c r="C173" s="1"/>
      <c r="D173" s="283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</row>
    <row r="174" ht="14.25" hidden="1" customHeight="1">
      <c r="A174" s="1"/>
      <c r="B174" s="1"/>
      <c r="C174" s="1"/>
      <c r="D174" s="283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</row>
    <row r="175" ht="14.25" hidden="1" customHeight="1">
      <c r="A175" s="1"/>
      <c r="B175" s="1"/>
      <c r="C175" s="1"/>
      <c r="D175" s="283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</row>
    <row r="176" ht="14.25" hidden="1" customHeight="1">
      <c r="A176" s="1"/>
      <c r="B176" s="1"/>
      <c r="C176" s="1"/>
      <c r="D176" s="283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</row>
    <row r="177" ht="14.25" hidden="1" customHeight="1">
      <c r="A177" s="1"/>
      <c r="B177" s="1"/>
      <c r="C177" s="1"/>
      <c r="D177" s="283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</row>
    <row r="178" ht="14.25" hidden="1" customHeight="1">
      <c r="A178" s="1"/>
      <c r="B178" s="1"/>
      <c r="C178" s="1"/>
      <c r="D178" s="283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</row>
    <row r="179" ht="14.25" hidden="1" customHeight="1">
      <c r="A179" s="1"/>
      <c r="B179" s="1"/>
      <c r="C179" s="1"/>
      <c r="D179" s="283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</row>
    <row r="180" ht="14.25" hidden="1" customHeight="1">
      <c r="A180" s="1"/>
      <c r="B180" s="1"/>
      <c r="C180" s="1"/>
      <c r="D180" s="283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</row>
    <row r="181" ht="14.25" hidden="1" customHeight="1">
      <c r="A181" s="1"/>
      <c r="B181" s="1"/>
      <c r="C181" s="1"/>
      <c r="D181" s="283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</row>
    <row r="182" ht="14.25" hidden="1" customHeight="1">
      <c r="A182" s="1"/>
      <c r="B182" s="1"/>
      <c r="C182" s="1"/>
      <c r="D182" s="283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</row>
    <row r="183" ht="14.25" hidden="1" customHeight="1">
      <c r="A183" s="1"/>
      <c r="B183" s="1"/>
      <c r="C183" s="1"/>
      <c r="D183" s="283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</row>
    <row r="184" ht="14.25" hidden="1" customHeight="1">
      <c r="A184" s="1"/>
      <c r="B184" s="1"/>
      <c r="C184" s="1"/>
      <c r="D184" s="283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</row>
    <row r="185" ht="14.25" hidden="1" customHeight="1">
      <c r="A185" s="1"/>
      <c r="B185" s="1"/>
      <c r="C185" s="1"/>
      <c r="D185" s="283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</row>
    <row r="186" ht="14.25" hidden="1" customHeight="1">
      <c r="A186" s="1"/>
      <c r="B186" s="1"/>
      <c r="C186" s="1"/>
      <c r="D186" s="283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</row>
    <row r="187" ht="14.25" hidden="1" customHeight="1">
      <c r="A187" s="1"/>
      <c r="B187" s="1"/>
      <c r="C187" s="1"/>
      <c r="D187" s="283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</row>
    <row r="188" ht="14.25" hidden="1" customHeight="1">
      <c r="A188" s="1"/>
      <c r="B188" s="1"/>
      <c r="C188" s="1"/>
      <c r="D188" s="283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</row>
    <row r="189" ht="14.25" hidden="1" customHeight="1">
      <c r="A189" s="1"/>
      <c r="B189" s="1"/>
      <c r="C189" s="1"/>
      <c r="D189" s="283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</row>
    <row r="190" ht="14.25" hidden="1" customHeight="1">
      <c r="A190" s="1"/>
      <c r="B190" s="1"/>
      <c r="C190" s="1"/>
      <c r="D190" s="283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</row>
    <row r="191" ht="14.25" hidden="1" customHeight="1">
      <c r="A191" s="1"/>
      <c r="B191" s="1"/>
      <c r="C191" s="1"/>
      <c r="D191" s="283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</row>
    <row r="192" ht="14.25" hidden="1" customHeight="1">
      <c r="A192" s="1"/>
      <c r="B192" s="1"/>
      <c r="C192" s="1"/>
      <c r="D192" s="283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</row>
    <row r="193" ht="14.25" hidden="1" customHeight="1">
      <c r="A193" s="1"/>
      <c r="B193" s="1"/>
      <c r="C193" s="1"/>
      <c r="D193" s="283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</row>
    <row r="194" ht="14.25" hidden="1" customHeight="1">
      <c r="A194" s="1"/>
      <c r="B194" s="1"/>
      <c r="C194" s="1"/>
      <c r="D194" s="283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</row>
    <row r="195" ht="14.25" hidden="1" customHeight="1">
      <c r="A195" s="1"/>
      <c r="B195" s="1"/>
      <c r="C195" s="1"/>
      <c r="D195" s="283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</row>
    <row r="196" ht="14.25" hidden="1" customHeight="1">
      <c r="A196" s="1"/>
      <c r="B196" s="1"/>
      <c r="C196" s="1"/>
      <c r="D196" s="283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</row>
    <row r="197" ht="14.25" hidden="1" customHeight="1">
      <c r="A197" s="1"/>
      <c r="B197" s="1"/>
      <c r="C197" s="1"/>
      <c r="D197" s="283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</row>
    <row r="198" ht="14.25" hidden="1" customHeight="1">
      <c r="A198" s="1"/>
      <c r="B198" s="1"/>
      <c r="C198" s="1"/>
      <c r="D198" s="283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</row>
    <row r="199" ht="14.25" hidden="1" customHeight="1">
      <c r="A199" s="1"/>
      <c r="B199" s="1"/>
      <c r="C199" s="1"/>
      <c r="D199" s="283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</row>
    <row r="200" ht="14.25" hidden="1" customHeight="1">
      <c r="A200" s="1"/>
      <c r="B200" s="1"/>
      <c r="C200" s="1"/>
      <c r="D200" s="283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</row>
    <row r="201" ht="14.25" hidden="1" customHeight="1">
      <c r="A201" s="1"/>
      <c r="B201" s="1"/>
      <c r="C201" s="1"/>
      <c r="D201" s="283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</row>
    <row r="202" ht="14.25" hidden="1" customHeight="1">
      <c r="A202" s="1"/>
      <c r="B202" s="1"/>
      <c r="C202" s="1"/>
      <c r="D202" s="283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</row>
    <row r="203" ht="14.25" hidden="1" customHeight="1">
      <c r="A203" s="1"/>
      <c r="B203" s="1"/>
      <c r="C203" s="1"/>
      <c r="D203" s="283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</row>
    <row r="204" ht="14.25" hidden="1" customHeight="1">
      <c r="A204" s="1"/>
      <c r="B204" s="1"/>
      <c r="C204" s="1"/>
      <c r="D204" s="283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</row>
    <row r="205" ht="14.25" hidden="1" customHeight="1">
      <c r="A205" s="1"/>
      <c r="B205" s="1"/>
      <c r="C205" s="1"/>
      <c r="D205" s="283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</row>
    <row r="206" ht="14.25" hidden="1" customHeight="1">
      <c r="A206" s="1"/>
      <c r="B206" s="1"/>
      <c r="C206" s="1"/>
      <c r="D206" s="283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</row>
    <row r="207" ht="14.25" hidden="1" customHeight="1">
      <c r="A207" s="1"/>
      <c r="B207" s="1"/>
      <c r="C207" s="1"/>
      <c r="D207" s="283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</row>
    <row r="208" ht="14.25" hidden="1" customHeight="1">
      <c r="A208" s="1"/>
      <c r="B208" s="1"/>
      <c r="C208" s="1"/>
      <c r="D208" s="283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</row>
    <row r="209" ht="14.25" hidden="1" customHeight="1">
      <c r="A209" s="1"/>
      <c r="B209" s="1"/>
      <c r="C209" s="1"/>
      <c r="D209" s="283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</row>
    <row r="210" ht="14.25" hidden="1" customHeight="1">
      <c r="A210" s="1"/>
      <c r="B210" s="1"/>
      <c r="C210" s="1"/>
      <c r="D210" s="283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</row>
    <row r="211" ht="14.25" hidden="1" customHeight="1">
      <c r="A211" s="1"/>
      <c r="B211" s="1"/>
      <c r="C211" s="1"/>
      <c r="D211" s="283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</row>
    <row r="212" ht="14.25" hidden="1" customHeight="1">
      <c r="A212" s="1"/>
      <c r="B212" s="1"/>
      <c r="C212" s="1"/>
      <c r="D212" s="283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</row>
    <row r="213" ht="14.25" hidden="1" customHeight="1">
      <c r="A213" s="1"/>
      <c r="B213" s="1"/>
      <c r="C213" s="1"/>
      <c r="D213" s="283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</row>
    <row r="214" ht="14.25" hidden="1" customHeight="1">
      <c r="A214" s="1"/>
      <c r="B214" s="1"/>
      <c r="C214" s="1"/>
      <c r="D214" s="283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</row>
    <row r="215" ht="14.25" hidden="1" customHeight="1">
      <c r="A215" s="1"/>
      <c r="B215" s="1"/>
      <c r="C215" s="1"/>
      <c r="D215" s="283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</row>
    <row r="216" ht="14.25" hidden="1" customHeight="1">
      <c r="A216" s="1"/>
      <c r="B216" s="1"/>
      <c r="C216" s="1"/>
      <c r="D216" s="283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</row>
    <row r="217" ht="14.25" hidden="1" customHeight="1">
      <c r="A217" s="1"/>
      <c r="B217" s="1"/>
      <c r="C217" s="1"/>
      <c r="D217" s="283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</row>
    <row r="218" ht="14.25" hidden="1" customHeight="1">
      <c r="A218" s="1"/>
      <c r="B218" s="1"/>
      <c r="C218" s="1"/>
      <c r="D218" s="283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</row>
    <row r="219" ht="14.25" hidden="1" customHeight="1">
      <c r="A219" s="1"/>
      <c r="B219" s="1"/>
      <c r="C219" s="1"/>
      <c r="D219" s="283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</row>
    <row r="220" ht="14.25" hidden="1" customHeight="1">
      <c r="A220" s="1"/>
      <c r="B220" s="1"/>
      <c r="C220" s="1"/>
      <c r="D220" s="283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</row>
    <row r="221" ht="14.25" hidden="1" customHeight="1">
      <c r="A221" s="1"/>
      <c r="B221" s="1"/>
      <c r="C221" s="1"/>
      <c r="D221" s="283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</row>
    <row r="222" ht="14.25" hidden="1" customHeight="1">
      <c r="A222" s="1"/>
      <c r="B222" s="1"/>
      <c r="C222" s="1"/>
      <c r="D222" s="283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</row>
    <row r="223" ht="14.25" hidden="1" customHeight="1">
      <c r="A223" s="1"/>
      <c r="B223" s="1"/>
      <c r="C223" s="1"/>
      <c r="D223" s="283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</row>
    <row r="224" ht="14.25" hidden="1" customHeight="1">
      <c r="A224" s="1"/>
      <c r="B224" s="1"/>
      <c r="C224" s="1"/>
      <c r="D224" s="283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</row>
    <row r="225" ht="7.5" customHeight="1">
      <c r="A225" s="1"/>
      <c r="B225" s="1"/>
      <c r="C225" s="1"/>
      <c r="D225" s="283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</row>
    <row r="226" ht="6.75" hidden="1" customHeight="1">
      <c r="A226" s="1"/>
      <c r="B226" s="1"/>
      <c r="C226" s="1"/>
      <c r="D226" s="283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</row>
    <row r="227" ht="14.25" hidden="1" customHeight="1">
      <c r="A227" s="1"/>
      <c r="B227" s="1"/>
      <c r="C227" s="1"/>
      <c r="D227" s="283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</row>
    <row r="228" ht="14.25" hidden="1" customHeight="1">
      <c r="A228" s="1"/>
      <c r="B228" s="1"/>
      <c r="C228" s="1"/>
      <c r="D228" s="283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</row>
    <row r="229" ht="14.25" hidden="1" customHeight="1">
      <c r="A229" s="1"/>
      <c r="B229" s="1"/>
      <c r="C229" s="1"/>
      <c r="D229" s="283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</row>
    <row r="230" ht="14.25" hidden="1" customHeight="1">
      <c r="A230" s="1"/>
      <c r="B230" s="1"/>
      <c r="C230" s="1"/>
      <c r="D230" s="283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</row>
    <row r="231" ht="14.25" hidden="1" customHeight="1">
      <c r="A231" s="1"/>
      <c r="B231" s="1"/>
      <c r="C231" s="1"/>
      <c r="D231" s="283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</row>
    <row r="232" ht="14.25" hidden="1" customHeight="1">
      <c r="A232" s="1"/>
      <c r="B232" s="1"/>
      <c r="C232" s="1"/>
      <c r="D232" s="283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</row>
    <row r="233" ht="14.25" hidden="1" customHeight="1">
      <c r="A233" s="1"/>
      <c r="B233" s="1"/>
      <c r="C233" s="1"/>
      <c r="D233" s="283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</row>
    <row r="234" ht="14.25" hidden="1" customHeight="1">
      <c r="A234" s="1"/>
      <c r="B234" s="1"/>
      <c r="C234" s="1"/>
      <c r="D234" s="283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</row>
    <row r="235" ht="14.25" hidden="1" customHeight="1">
      <c r="A235" s="1"/>
      <c r="B235" s="1"/>
      <c r="C235" s="1"/>
      <c r="D235" s="283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</row>
    <row r="236" ht="14.25" hidden="1" customHeight="1">
      <c r="A236" s="1"/>
      <c r="B236" s="1"/>
      <c r="C236" s="1"/>
      <c r="D236" s="283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</row>
    <row r="237" ht="14.25" hidden="1" customHeight="1">
      <c r="A237" s="1"/>
      <c r="B237" s="1"/>
      <c r="C237" s="1"/>
      <c r="D237" s="283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</row>
    <row r="238" ht="14.25" hidden="1" customHeight="1">
      <c r="A238" s="1"/>
      <c r="B238" s="1"/>
      <c r="C238" s="1"/>
      <c r="D238" s="283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</row>
    <row r="239" ht="14.25" hidden="1" customHeight="1">
      <c r="A239" s="1"/>
      <c r="B239" s="1"/>
      <c r="C239" s="1"/>
      <c r="D239" s="283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</row>
    <row r="240" ht="14.25" hidden="1" customHeight="1">
      <c r="A240" s="1"/>
      <c r="B240" s="1"/>
      <c r="C240" s="1"/>
      <c r="D240" s="283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</row>
    <row r="241" ht="14.25" hidden="1" customHeight="1">
      <c r="A241" s="1"/>
      <c r="B241" s="1"/>
      <c r="C241" s="1"/>
      <c r="D241" s="283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</row>
    <row r="242" ht="14.25" hidden="1" customHeight="1">
      <c r="A242" s="1"/>
      <c r="B242" s="1"/>
      <c r="C242" s="1"/>
      <c r="D242" s="283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</row>
    <row r="243" ht="14.25" hidden="1" customHeight="1">
      <c r="A243" s="1"/>
      <c r="B243" s="1"/>
      <c r="C243" s="1"/>
      <c r="D243" s="283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</row>
    <row r="244" ht="14.25" hidden="1" customHeight="1">
      <c r="A244" s="1"/>
      <c r="B244" s="1"/>
      <c r="C244" s="1"/>
      <c r="D244" s="283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</row>
    <row r="245" ht="14.25" hidden="1" customHeight="1">
      <c r="A245" s="1"/>
      <c r="B245" s="1"/>
      <c r="C245" s="1"/>
      <c r="D245" s="283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</row>
    <row r="246" ht="14.25" hidden="1" customHeight="1">
      <c r="A246" s="1"/>
      <c r="B246" s="1"/>
      <c r="C246" s="1"/>
      <c r="D246" s="283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</row>
    <row r="247" ht="14.25" hidden="1" customHeight="1">
      <c r="A247" s="1"/>
      <c r="B247" s="1"/>
      <c r="C247" s="1"/>
      <c r="D247" s="283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</row>
    <row r="248" ht="14.25" hidden="1" customHeight="1">
      <c r="A248" s="1"/>
      <c r="B248" s="1"/>
      <c r="C248" s="1"/>
      <c r="D248" s="283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</row>
    <row r="249" ht="14.25" hidden="1" customHeight="1">
      <c r="A249" s="1"/>
      <c r="B249" s="1"/>
      <c r="C249" s="1"/>
      <c r="D249" s="283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</row>
    <row r="250" ht="14.25" hidden="1" customHeight="1">
      <c r="A250" s="1"/>
      <c r="B250" s="1"/>
      <c r="C250" s="1"/>
      <c r="D250" s="283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</row>
    <row r="251" ht="14.25" hidden="1" customHeight="1">
      <c r="A251" s="1"/>
      <c r="B251" s="1"/>
      <c r="C251" s="1"/>
      <c r="D251" s="283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</row>
    <row r="252" ht="14.25" hidden="1" customHeight="1">
      <c r="A252" s="1"/>
      <c r="B252" s="1"/>
      <c r="C252" s="1"/>
      <c r="D252" s="283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</row>
    <row r="253" ht="14.25" hidden="1" customHeight="1">
      <c r="A253" s="1"/>
      <c r="B253" s="1"/>
      <c r="C253" s="1"/>
      <c r="D253" s="283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</row>
    <row r="254" ht="14.25" hidden="1" customHeight="1">
      <c r="A254" s="1"/>
      <c r="B254" s="1"/>
      <c r="C254" s="1"/>
      <c r="D254" s="283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</row>
    <row r="255" ht="14.25" hidden="1" customHeight="1">
      <c r="A255" s="1"/>
      <c r="B255" s="1"/>
      <c r="C255" s="1"/>
      <c r="D255" s="283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</row>
    <row r="256" ht="14.25" hidden="1" customHeight="1">
      <c r="A256" s="1"/>
      <c r="B256" s="1"/>
      <c r="C256" s="1"/>
      <c r="D256" s="283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</row>
    <row r="257" ht="14.25" hidden="1" customHeight="1">
      <c r="A257" s="1"/>
      <c r="B257" s="1"/>
      <c r="C257" s="1"/>
      <c r="D257" s="283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</row>
    <row r="258" ht="14.25" hidden="1" customHeight="1">
      <c r="A258" s="1"/>
      <c r="B258" s="1"/>
      <c r="C258" s="1"/>
      <c r="D258" s="283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</row>
    <row r="259" ht="14.25" hidden="1" customHeight="1">
      <c r="A259" s="1"/>
      <c r="B259" s="1"/>
      <c r="C259" s="1"/>
      <c r="D259" s="283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</row>
    <row r="260" ht="14.25" hidden="1" customHeight="1">
      <c r="A260" s="1"/>
      <c r="B260" s="1"/>
      <c r="C260" s="1"/>
      <c r="D260" s="283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</row>
    <row r="261" ht="14.25" hidden="1" customHeight="1">
      <c r="A261" s="1"/>
      <c r="B261" s="1"/>
      <c r="C261" s="1"/>
      <c r="D261" s="283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</row>
    <row r="262" ht="14.25" hidden="1" customHeight="1">
      <c r="A262" s="1"/>
      <c r="B262" s="1"/>
      <c r="C262" s="1"/>
      <c r="D262" s="283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</row>
    <row r="263" ht="14.25" hidden="1" customHeight="1">
      <c r="A263" s="1"/>
      <c r="B263" s="1"/>
      <c r="C263" s="1"/>
      <c r="D263" s="283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</row>
    <row r="264" ht="14.25" hidden="1" customHeight="1">
      <c r="A264" s="1"/>
      <c r="B264" s="1"/>
      <c r="C264" s="1"/>
      <c r="D264" s="283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</row>
    <row r="265" ht="14.25" hidden="1" customHeight="1">
      <c r="A265" s="1"/>
      <c r="B265" s="1"/>
      <c r="C265" s="1"/>
      <c r="D265" s="283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</row>
    <row r="266" ht="14.25" hidden="1" customHeight="1">
      <c r="A266" s="1"/>
      <c r="B266" s="1"/>
      <c r="C266" s="1"/>
      <c r="D266" s="283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</row>
    <row r="267" ht="14.25" hidden="1" customHeight="1">
      <c r="A267" s="1"/>
      <c r="B267" s="1"/>
      <c r="C267" s="1"/>
      <c r="D267" s="283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</row>
    <row r="268" ht="14.25" hidden="1" customHeight="1">
      <c r="A268" s="1"/>
      <c r="B268" s="1"/>
      <c r="C268" s="1"/>
      <c r="D268" s="283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</row>
    <row r="269" ht="14.25" hidden="1" customHeight="1">
      <c r="A269" s="1"/>
      <c r="B269" s="1"/>
      <c r="C269" s="1"/>
      <c r="D269" s="283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</row>
    <row r="270" ht="14.25" hidden="1" customHeight="1">
      <c r="A270" s="1"/>
      <c r="B270" s="1"/>
      <c r="C270" s="1"/>
      <c r="D270" s="283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</row>
    <row r="271" ht="14.25" hidden="1" customHeight="1">
      <c r="A271" s="1"/>
      <c r="B271" s="1"/>
      <c r="C271" s="1"/>
      <c r="D271" s="283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</row>
    <row r="272" ht="14.25" hidden="1" customHeight="1">
      <c r="A272" s="1"/>
      <c r="B272" s="1"/>
      <c r="C272" s="1"/>
      <c r="D272" s="283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</row>
    <row r="273" ht="14.25" hidden="1" customHeight="1">
      <c r="A273" s="1"/>
      <c r="B273" s="1"/>
      <c r="C273" s="1"/>
      <c r="D273" s="283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</row>
    <row r="274" ht="14.25" hidden="1" customHeight="1">
      <c r="A274" s="1"/>
      <c r="B274" s="1"/>
      <c r="C274" s="1"/>
      <c r="D274" s="283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</row>
    <row r="275" ht="14.25" hidden="1" customHeight="1">
      <c r="A275" s="1"/>
      <c r="B275" s="1"/>
      <c r="C275" s="1"/>
      <c r="D275" s="283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</row>
    <row r="276" ht="14.25" hidden="1" customHeight="1">
      <c r="A276" s="1"/>
      <c r="B276" s="1"/>
      <c r="C276" s="1"/>
      <c r="D276" s="283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</row>
    <row r="277" ht="14.25" hidden="1" customHeight="1">
      <c r="A277" s="1"/>
      <c r="B277" s="1"/>
      <c r="C277" s="1"/>
      <c r="D277" s="283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</row>
    <row r="278" ht="14.25" hidden="1" customHeight="1">
      <c r="A278" s="1"/>
      <c r="B278" s="1"/>
      <c r="C278" s="1"/>
      <c r="D278" s="283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</row>
    <row r="279" ht="14.25" hidden="1" customHeight="1">
      <c r="A279" s="1"/>
      <c r="B279" s="1"/>
      <c r="C279" s="1"/>
      <c r="D279" s="283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</row>
    <row r="280" ht="14.25" hidden="1" customHeight="1">
      <c r="A280" s="1"/>
      <c r="B280" s="1"/>
      <c r="C280" s="1"/>
      <c r="D280" s="283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</row>
    <row r="281" ht="14.25" hidden="1" customHeight="1">
      <c r="A281" s="1"/>
      <c r="B281" s="1"/>
      <c r="C281" s="1"/>
      <c r="D281" s="283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</row>
    <row r="282" ht="14.25" hidden="1" customHeight="1">
      <c r="A282" s="1"/>
      <c r="B282" s="1"/>
      <c r="C282" s="1"/>
      <c r="D282" s="283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</row>
    <row r="283" ht="14.25" hidden="1" customHeight="1">
      <c r="A283" s="1"/>
      <c r="B283" s="1"/>
      <c r="C283" s="1"/>
      <c r="D283" s="283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</row>
    <row r="284" ht="14.25" hidden="1" customHeight="1">
      <c r="A284" s="1"/>
      <c r="B284" s="1"/>
      <c r="C284" s="1"/>
      <c r="D284" s="283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</row>
    <row r="285" ht="14.25" hidden="1" customHeight="1">
      <c r="A285" s="1"/>
      <c r="B285" s="1"/>
      <c r="C285" s="1"/>
      <c r="D285" s="283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</row>
    <row r="286" ht="14.25" hidden="1" customHeight="1">
      <c r="A286" s="1"/>
      <c r="B286" s="1"/>
      <c r="C286" s="1"/>
      <c r="D286" s="283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</row>
    <row r="287" ht="14.25" hidden="1" customHeight="1">
      <c r="A287" s="1"/>
      <c r="B287" s="1"/>
      <c r="C287" s="1"/>
      <c r="D287" s="283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</row>
    <row r="288" ht="14.25" hidden="1" customHeight="1">
      <c r="A288" s="1"/>
      <c r="B288" s="1"/>
      <c r="C288" s="1"/>
      <c r="D288" s="283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</row>
    <row r="289" ht="14.25" customHeight="1">
      <c r="A289" s="1"/>
      <c r="B289" s="1"/>
      <c r="C289" s="1"/>
      <c r="D289" s="283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</row>
    <row r="290" ht="14.25" customHeight="1">
      <c r="A290" s="1"/>
      <c r="B290" s="1"/>
      <c r="C290" s="1"/>
      <c r="D290" s="283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</row>
    <row r="291" ht="14.25" customHeight="1">
      <c r="A291" s="1"/>
      <c r="B291" s="1"/>
      <c r="C291" s="1"/>
      <c r="D291" s="1"/>
      <c r="E291" s="64"/>
      <c r="F291" s="284" t="s">
        <v>5</v>
      </c>
      <c r="G291" s="14" t="s">
        <v>6</v>
      </c>
      <c r="H291" s="285" t="s">
        <v>7</v>
      </c>
      <c r="I291" s="285" t="s">
        <v>2</v>
      </c>
      <c r="J291" s="286" t="s">
        <v>2</v>
      </c>
      <c r="K291" s="285" t="s">
        <v>3</v>
      </c>
      <c r="L291" s="285" t="s">
        <v>4</v>
      </c>
      <c r="M291" s="287" t="s">
        <v>329</v>
      </c>
      <c r="N291" s="284" t="s">
        <v>5</v>
      </c>
      <c r="O291" s="14" t="s">
        <v>6</v>
      </c>
      <c r="P291" s="285" t="s">
        <v>7</v>
      </c>
      <c r="Q291" s="285" t="s">
        <v>2</v>
      </c>
      <c r="R291" s="286" t="s">
        <v>2</v>
      </c>
      <c r="S291" s="285" t="s">
        <v>3</v>
      </c>
      <c r="T291" s="285" t="s">
        <v>4</v>
      </c>
      <c r="U291" s="287" t="s">
        <v>329</v>
      </c>
      <c r="V291" s="288" t="s">
        <v>330</v>
      </c>
      <c r="W291" s="289"/>
      <c r="X291" s="290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</row>
    <row r="292" ht="14.25" customHeight="1">
      <c r="A292" s="1"/>
      <c r="B292" s="1"/>
      <c r="C292" s="1"/>
      <c r="D292" s="164"/>
      <c r="E292" s="291"/>
      <c r="F292" s="292"/>
      <c r="G292" s="258"/>
      <c r="H292" s="259">
        <v>17.0</v>
      </c>
      <c r="I292" s="259">
        <v>18.0</v>
      </c>
      <c r="J292" s="259">
        <v>19.0</v>
      </c>
      <c r="K292" s="259">
        <v>20.0</v>
      </c>
      <c r="L292" s="259">
        <v>21.0</v>
      </c>
      <c r="M292" s="260"/>
      <c r="N292" s="292">
        <v>22.0</v>
      </c>
      <c r="O292" s="258">
        <f t="shared" ref="O292:T292" si="38">SUM(N292+1)</f>
        <v>23</v>
      </c>
      <c r="P292" s="259">
        <f t="shared" si="38"/>
        <v>24</v>
      </c>
      <c r="Q292" s="259">
        <f t="shared" si="38"/>
        <v>25</v>
      </c>
      <c r="R292" s="259">
        <f t="shared" si="38"/>
        <v>26</v>
      </c>
      <c r="S292" s="259">
        <f t="shared" si="38"/>
        <v>27</v>
      </c>
      <c r="T292" s="259">
        <f t="shared" si="38"/>
        <v>28</v>
      </c>
      <c r="U292" s="260"/>
      <c r="V292" s="261" t="s">
        <v>323</v>
      </c>
      <c r="X292" s="262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</row>
    <row r="293" ht="14.25" customHeight="1">
      <c r="A293" s="1"/>
      <c r="B293" s="1"/>
      <c r="C293" s="271"/>
      <c r="D293" s="29" t="s">
        <v>116</v>
      </c>
      <c r="E293" s="29"/>
      <c r="F293" s="265"/>
      <c r="G293" s="266"/>
      <c r="H293" s="267"/>
      <c r="I293" s="267"/>
      <c r="J293" s="267"/>
      <c r="K293" s="267">
        <v>2.0</v>
      </c>
      <c r="L293" s="267"/>
      <c r="M293" s="268"/>
      <c r="N293" s="265"/>
      <c r="O293" s="266"/>
      <c r="P293" s="267"/>
      <c r="Q293" s="267"/>
      <c r="R293" s="267"/>
      <c r="S293" s="267"/>
      <c r="T293" s="267"/>
      <c r="U293" s="293">
        <f t="shared" ref="U293:U327" si="39">SUM(P293:T293,H293:L293)</f>
        <v>2</v>
      </c>
      <c r="V293" s="269">
        <f t="shared" ref="V293:V327" si="40">MULTIPLY(U293,5000)</f>
        <v>10000</v>
      </c>
      <c r="W293" s="168"/>
      <c r="X293" s="73"/>
      <c r="Y293" s="278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</row>
    <row r="294" ht="14.25" customHeight="1">
      <c r="A294" s="1"/>
      <c r="B294" s="1"/>
      <c r="C294" s="271"/>
      <c r="D294" s="29" t="s">
        <v>119</v>
      </c>
      <c r="E294" s="29"/>
      <c r="F294" s="265"/>
      <c r="G294" s="266"/>
      <c r="H294" s="267"/>
      <c r="I294" s="267"/>
      <c r="J294" s="267"/>
      <c r="K294" s="267">
        <v>1.0</v>
      </c>
      <c r="L294" s="267"/>
      <c r="M294" s="268"/>
      <c r="N294" s="265"/>
      <c r="O294" s="266"/>
      <c r="P294" s="267"/>
      <c r="Q294" s="267"/>
      <c r="R294" s="267"/>
      <c r="S294" s="267">
        <v>1.0</v>
      </c>
      <c r="T294" s="267"/>
      <c r="U294" s="293">
        <f t="shared" si="39"/>
        <v>2</v>
      </c>
      <c r="V294" s="269">
        <f t="shared" si="40"/>
        <v>10000</v>
      </c>
      <c r="W294" s="168"/>
      <c r="X294" s="73"/>
      <c r="Y294" s="278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</row>
    <row r="295" ht="14.25" customHeight="1">
      <c r="A295" s="1"/>
      <c r="B295" s="1"/>
      <c r="C295" s="271"/>
      <c r="D295" s="29" t="s">
        <v>127</v>
      </c>
      <c r="E295" s="29"/>
      <c r="F295" s="265"/>
      <c r="G295" s="266"/>
      <c r="H295" s="267"/>
      <c r="I295" s="267"/>
      <c r="J295" s="267"/>
      <c r="K295" s="267">
        <v>1.0</v>
      </c>
      <c r="L295" s="267"/>
      <c r="M295" s="268"/>
      <c r="N295" s="265"/>
      <c r="O295" s="266"/>
      <c r="P295" s="267"/>
      <c r="Q295" s="267"/>
      <c r="R295" s="267"/>
      <c r="S295" s="267"/>
      <c r="T295" s="267"/>
      <c r="U295" s="293">
        <f t="shared" si="39"/>
        <v>1</v>
      </c>
      <c r="V295" s="269">
        <f t="shared" si="40"/>
        <v>5000</v>
      </c>
      <c r="W295" s="168"/>
      <c r="X295" s="73"/>
      <c r="Y295" s="278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</row>
    <row r="296" ht="14.25" customHeight="1">
      <c r="A296" s="1"/>
      <c r="B296" s="1"/>
      <c r="C296" s="271"/>
      <c r="D296" s="29" t="s">
        <v>331</v>
      </c>
      <c r="E296" s="29"/>
      <c r="F296" s="265"/>
      <c r="G296" s="266"/>
      <c r="H296" s="267"/>
      <c r="I296" s="267"/>
      <c r="J296" s="267"/>
      <c r="K296" s="267"/>
      <c r="L296" s="267"/>
      <c r="M296" s="268"/>
      <c r="N296" s="265"/>
      <c r="O296" s="266"/>
      <c r="P296" s="267"/>
      <c r="Q296" s="267"/>
      <c r="R296" s="267"/>
      <c r="S296" s="267">
        <v>1.0</v>
      </c>
      <c r="T296" s="267"/>
      <c r="U296" s="293">
        <f t="shared" si="39"/>
        <v>1</v>
      </c>
      <c r="V296" s="269">
        <f t="shared" si="40"/>
        <v>5000</v>
      </c>
      <c r="W296" s="168"/>
      <c r="X296" s="73"/>
      <c r="Y296" s="278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</row>
    <row r="297" ht="14.25" customHeight="1">
      <c r="A297" s="1"/>
      <c r="B297" s="1"/>
      <c r="C297" s="271"/>
      <c r="D297" s="29" t="s">
        <v>133</v>
      </c>
      <c r="E297" s="29"/>
      <c r="F297" s="265"/>
      <c r="G297" s="266"/>
      <c r="H297" s="267"/>
      <c r="I297" s="267"/>
      <c r="J297" s="267"/>
      <c r="K297" s="267"/>
      <c r="L297" s="267"/>
      <c r="M297" s="268"/>
      <c r="N297" s="265"/>
      <c r="O297" s="266"/>
      <c r="P297" s="267">
        <v>1.0</v>
      </c>
      <c r="Q297" s="267">
        <v>2.0</v>
      </c>
      <c r="R297" s="267"/>
      <c r="S297" s="267"/>
      <c r="T297" s="267"/>
      <c r="U297" s="293">
        <f t="shared" si="39"/>
        <v>3</v>
      </c>
      <c r="V297" s="269">
        <f t="shared" si="40"/>
        <v>15000</v>
      </c>
      <c r="W297" s="168"/>
      <c r="X297" s="73"/>
      <c r="Y297" s="278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</row>
    <row r="298" ht="14.25" customHeight="1">
      <c r="A298" s="1"/>
      <c r="B298" s="1"/>
      <c r="C298" s="271"/>
      <c r="D298" s="29" t="s">
        <v>137</v>
      </c>
      <c r="E298" s="29"/>
      <c r="F298" s="265"/>
      <c r="G298" s="266"/>
      <c r="H298" s="267"/>
      <c r="I298" s="267"/>
      <c r="J298" s="267"/>
      <c r="K298" s="267">
        <v>2.0</v>
      </c>
      <c r="L298" s="267"/>
      <c r="M298" s="268">
        <f>SUM(F298:L298)</f>
        <v>2</v>
      </c>
      <c r="N298" s="265"/>
      <c r="O298" s="266"/>
      <c r="P298" s="267"/>
      <c r="Q298" s="267"/>
      <c r="R298" s="267"/>
      <c r="S298" s="267"/>
      <c r="T298" s="267"/>
      <c r="U298" s="293">
        <f t="shared" si="39"/>
        <v>2</v>
      </c>
      <c r="V298" s="269">
        <f t="shared" si="40"/>
        <v>10000</v>
      </c>
      <c r="W298" s="168"/>
      <c r="X298" s="73"/>
      <c r="Y298" s="278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</row>
    <row r="299" ht="14.25" customHeight="1">
      <c r="A299" s="1"/>
      <c r="B299" s="1"/>
      <c r="C299" s="271"/>
      <c r="D299" s="29" t="s">
        <v>332</v>
      </c>
      <c r="E299" s="29"/>
      <c r="F299" s="265"/>
      <c r="G299" s="266"/>
      <c r="H299" s="267"/>
      <c r="I299" s="267"/>
      <c r="J299" s="267"/>
      <c r="K299" s="267"/>
      <c r="L299" s="267"/>
      <c r="M299" s="268"/>
      <c r="N299" s="265"/>
      <c r="O299" s="266"/>
      <c r="P299" s="267"/>
      <c r="Q299" s="267"/>
      <c r="R299" s="267"/>
      <c r="S299" s="267">
        <v>1.0</v>
      </c>
      <c r="T299" s="267"/>
      <c r="U299" s="293">
        <f t="shared" si="39"/>
        <v>1</v>
      </c>
      <c r="V299" s="269">
        <f t="shared" si="40"/>
        <v>5000</v>
      </c>
      <c r="W299" s="168"/>
      <c r="X299" s="73"/>
      <c r="Y299" s="278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</row>
    <row r="300" ht="14.25" customHeight="1">
      <c r="A300" s="1"/>
      <c r="B300" s="1"/>
      <c r="C300" s="271"/>
      <c r="D300" s="29" t="s">
        <v>299</v>
      </c>
      <c r="E300" s="29"/>
      <c r="F300" s="265"/>
      <c r="G300" s="266"/>
      <c r="H300" s="267"/>
      <c r="I300" s="267"/>
      <c r="J300" s="267"/>
      <c r="K300" s="267">
        <v>2.0</v>
      </c>
      <c r="L300" s="267"/>
      <c r="M300" s="268"/>
      <c r="N300" s="265"/>
      <c r="O300" s="266"/>
      <c r="P300" s="267"/>
      <c r="Q300" s="267"/>
      <c r="R300" s="267"/>
      <c r="S300" s="267"/>
      <c r="T300" s="267"/>
      <c r="U300" s="293">
        <f t="shared" si="39"/>
        <v>2</v>
      </c>
      <c r="V300" s="269">
        <f t="shared" si="40"/>
        <v>10000</v>
      </c>
      <c r="W300" s="168"/>
      <c r="X300" s="73"/>
      <c r="Y300" s="278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</row>
    <row r="301" ht="14.25" customHeight="1">
      <c r="A301" s="1"/>
      <c r="B301" s="1"/>
      <c r="C301" s="271"/>
      <c r="D301" s="29" t="s">
        <v>298</v>
      </c>
      <c r="E301" s="29"/>
      <c r="F301" s="265"/>
      <c r="G301" s="266"/>
      <c r="H301" s="267"/>
      <c r="I301" s="267"/>
      <c r="J301" s="267"/>
      <c r="K301" s="267">
        <v>2.0</v>
      </c>
      <c r="L301" s="267"/>
      <c r="M301" s="268"/>
      <c r="N301" s="265"/>
      <c r="O301" s="266"/>
      <c r="P301" s="267"/>
      <c r="Q301" s="267"/>
      <c r="R301" s="267"/>
      <c r="S301" s="267"/>
      <c r="T301" s="267"/>
      <c r="U301" s="293">
        <f t="shared" si="39"/>
        <v>2</v>
      </c>
      <c r="V301" s="269">
        <f t="shared" si="40"/>
        <v>10000</v>
      </c>
      <c r="W301" s="168"/>
      <c r="X301" s="73"/>
      <c r="Y301" s="278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</row>
    <row r="302" ht="14.25" customHeight="1">
      <c r="A302" s="1"/>
      <c r="B302" s="1"/>
      <c r="C302" s="271"/>
      <c r="D302" s="29" t="s">
        <v>148</v>
      </c>
      <c r="E302" s="29"/>
      <c r="F302" s="265"/>
      <c r="G302" s="266"/>
      <c r="H302" s="267"/>
      <c r="I302" s="267"/>
      <c r="J302" s="267"/>
      <c r="K302" s="267"/>
      <c r="L302" s="267"/>
      <c r="M302" s="268">
        <f>SUM(F302:L302)</f>
        <v>0</v>
      </c>
      <c r="N302" s="265"/>
      <c r="O302" s="266"/>
      <c r="P302" s="267"/>
      <c r="Q302" s="267"/>
      <c r="R302" s="267"/>
      <c r="S302" s="267">
        <v>1.0</v>
      </c>
      <c r="T302" s="267"/>
      <c r="U302" s="293">
        <f t="shared" si="39"/>
        <v>1</v>
      </c>
      <c r="V302" s="269">
        <f t="shared" si="40"/>
        <v>5000</v>
      </c>
      <c r="W302" s="168"/>
      <c r="X302" s="73"/>
      <c r="Y302" s="278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</row>
    <row r="303" ht="14.25" customHeight="1">
      <c r="A303" s="1"/>
      <c r="B303" s="1"/>
      <c r="C303" s="271"/>
      <c r="D303" s="29" t="s">
        <v>151</v>
      </c>
      <c r="E303" s="29"/>
      <c r="F303" s="265"/>
      <c r="G303" s="266"/>
      <c r="H303" s="267"/>
      <c r="I303" s="267"/>
      <c r="J303" s="267"/>
      <c r="K303" s="267">
        <v>2.0</v>
      </c>
      <c r="L303" s="267"/>
      <c r="M303" s="268"/>
      <c r="N303" s="265"/>
      <c r="O303" s="266"/>
      <c r="P303" s="267"/>
      <c r="Q303" s="267"/>
      <c r="R303" s="267"/>
      <c r="S303" s="267"/>
      <c r="T303" s="267"/>
      <c r="U303" s="293">
        <f t="shared" si="39"/>
        <v>2</v>
      </c>
      <c r="V303" s="269">
        <f t="shared" si="40"/>
        <v>10000</v>
      </c>
      <c r="W303" s="168"/>
      <c r="X303" s="73"/>
      <c r="Y303" s="278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</row>
    <row r="304" ht="14.25" customHeight="1">
      <c r="A304" s="1"/>
      <c r="B304" s="1"/>
      <c r="C304" s="271"/>
      <c r="D304" s="29" t="s">
        <v>157</v>
      </c>
      <c r="E304" s="29"/>
      <c r="F304" s="265"/>
      <c r="G304" s="266"/>
      <c r="H304" s="267"/>
      <c r="I304" s="267"/>
      <c r="J304" s="267"/>
      <c r="K304" s="267">
        <v>2.0</v>
      </c>
      <c r="L304" s="267"/>
      <c r="M304" s="268"/>
      <c r="N304" s="265"/>
      <c r="O304" s="266"/>
      <c r="P304" s="267"/>
      <c r="Q304" s="267"/>
      <c r="R304" s="267"/>
      <c r="S304" s="267"/>
      <c r="T304" s="267"/>
      <c r="U304" s="293">
        <f t="shared" si="39"/>
        <v>2</v>
      </c>
      <c r="V304" s="269">
        <f t="shared" si="40"/>
        <v>10000</v>
      </c>
      <c r="W304" s="168"/>
      <c r="X304" s="73"/>
      <c r="Y304" s="278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</row>
    <row r="305" ht="14.25" customHeight="1">
      <c r="A305" s="1"/>
      <c r="B305" s="1"/>
      <c r="C305" s="271"/>
      <c r="D305" s="29" t="s">
        <v>162</v>
      </c>
      <c r="E305" s="29"/>
      <c r="F305" s="265"/>
      <c r="G305" s="266"/>
      <c r="H305" s="267"/>
      <c r="I305" s="267"/>
      <c r="J305" s="267"/>
      <c r="K305" s="267">
        <v>2.0</v>
      </c>
      <c r="L305" s="267"/>
      <c r="M305" s="268"/>
      <c r="N305" s="265"/>
      <c r="O305" s="266"/>
      <c r="P305" s="267"/>
      <c r="Q305" s="267"/>
      <c r="R305" s="267"/>
      <c r="S305" s="267"/>
      <c r="T305" s="267"/>
      <c r="U305" s="293">
        <f t="shared" si="39"/>
        <v>2</v>
      </c>
      <c r="V305" s="269">
        <f t="shared" si="40"/>
        <v>10000</v>
      </c>
      <c r="W305" s="168"/>
      <c r="X305" s="73"/>
      <c r="Y305" s="278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</row>
    <row r="306" ht="14.25" customHeight="1">
      <c r="A306" s="1"/>
      <c r="B306" s="1"/>
      <c r="C306" s="271"/>
      <c r="D306" s="29" t="s">
        <v>171</v>
      </c>
      <c r="E306" s="29"/>
      <c r="F306" s="265"/>
      <c r="G306" s="266"/>
      <c r="H306" s="267"/>
      <c r="I306" s="267">
        <v>1.0</v>
      </c>
      <c r="J306" s="267">
        <v>1.0</v>
      </c>
      <c r="K306" s="267">
        <v>2.0</v>
      </c>
      <c r="L306" s="267"/>
      <c r="M306" s="268"/>
      <c r="N306" s="265"/>
      <c r="O306" s="266"/>
      <c r="P306" s="267"/>
      <c r="Q306" s="267"/>
      <c r="R306" s="267"/>
      <c r="S306" s="267"/>
      <c r="T306" s="267"/>
      <c r="U306" s="293">
        <f t="shared" si="39"/>
        <v>4</v>
      </c>
      <c r="V306" s="269">
        <f t="shared" si="40"/>
        <v>20000</v>
      </c>
      <c r="W306" s="168"/>
      <c r="X306" s="73"/>
      <c r="Y306" s="278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</row>
    <row r="307" ht="14.25" customHeight="1">
      <c r="A307" s="1"/>
      <c r="B307" s="1"/>
      <c r="C307" s="271"/>
      <c r="D307" s="29" t="s">
        <v>177</v>
      </c>
      <c r="E307" s="29"/>
      <c r="F307" s="265"/>
      <c r="G307" s="266"/>
      <c r="H307" s="267"/>
      <c r="I307" s="267"/>
      <c r="J307" s="267"/>
      <c r="K307" s="267"/>
      <c r="L307" s="267"/>
      <c r="M307" s="268"/>
      <c r="N307" s="265"/>
      <c r="O307" s="266"/>
      <c r="P307" s="267"/>
      <c r="Q307" s="267"/>
      <c r="R307" s="267"/>
      <c r="S307" s="267">
        <v>1.0</v>
      </c>
      <c r="T307" s="267"/>
      <c r="U307" s="293">
        <f t="shared" si="39"/>
        <v>1</v>
      </c>
      <c r="V307" s="269">
        <f t="shared" si="40"/>
        <v>5000</v>
      </c>
      <c r="W307" s="168"/>
      <c r="X307" s="73"/>
      <c r="Y307" s="278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</row>
    <row r="308" ht="14.25" customHeight="1">
      <c r="A308" s="1"/>
      <c r="B308" s="1"/>
      <c r="C308" s="271"/>
      <c r="D308" s="29" t="s">
        <v>182</v>
      </c>
      <c r="E308" s="29"/>
      <c r="F308" s="265"/>
      <c r="G308" s="266"/>
      <c r="H308" s="267"/>
      <c r="I308" s="267"/>
      <c r="J308" s="267"/>
      <c r="K308" s="267">
        <v>1.0</v>
      </c>
      <c r="L308" s="267"/>
      <c r="M308" s="268"/>
      <c r="N308" s="265"/>
      <c r="O308" s="266"/>
      <c r="P308" s="267"/>
      <c r="Q308" s="267"/>
      <c r="R308" s="267"/>
      <c r="S308" s="267"/>
      <c r="T308" s="267"/>
      <c r="U308" s="293">
        <f t="shared" si="39"/>
        <v>1</v>
      </c>
      <c r="V308" s="269">
        <f t="shared" si="40"/>
        <v>5000</v>
      </c>
      <c r="W308" s="168"/>
      <c r="X308" s="73"/>
      <c r="Y308" s="278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</row>
    <row r="309" ht="14.25" customHeight="1">
      <c r="A309" s="1"/>
      <c r="B309" s="1"/>
      <c r="C309" s="271"/>
      <c r="D309" s="29" t="s">
        <v>325</v>
      </c>
      <c r="E309" s="29"/>
      <c r="F309" s="265"/>
      <c r="G309" s="266"/>
      <c r="H309" s="267"/>
      <c r="I309" s="267">
        <v>1.0</v>
      </c>
      <c r="J309" s="267">
        <v>1.0</v>
      </c>
      <c r="K309" s="267">
        <v>2.0</v>
      </c>
      <c r="L309" s="267"/>
      <c r="M309" s="268">
        <f>SUM(F309:L309)</f>
        <v>4</v>
      </c>
      <c r="N309" s="265"/>
      <c r="O309" s="266"/>
      <c r="P309" s="267"/>
      <c r="Q309" s="267"/>
      <c r="R309" s="267"/>
      <c r="S309" s="267">
        <v>1.0</v>
      </c>
      <c r="T309" s="267"/>
      <c r="U309" s="293">
        <f t="shared" si="39"/>
        <v>5</v>
      </c>
      <c r="V309" s="269">
        <f t="shared" si="40"/>
        <v>25000</v>
      </c>
      <c r="W309" s="168"/>
      <c r="X309" s="73"/>
      <c r="Y309" s="278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</row>
    <row r="310" ht="14.25" customHeight="1">
      <c r="A310" s="1"/>
      <c r="B310" s="1"/>
      <c r="C310" s="271"/>
      <c r="D310" s="29" t="s">
        <v>193</v>
      </c>
      <c r="E310" s="29"/>
      <c r="F310" s="265"/>
      <c r="G310" s="266"/>
      <c r="H310" s="267"/>
      <c r="I310" s="267"/>
      <c r="J310" s="267"/>
      <c r="K310" s="267">
        <v>2.0</v>
      </c>
      <c r="L310" s="267"/>
      <c r="M310" s="268"/>
      <c r="N310" s="265"/>
      <c r="O310" s="266"/>
      <c r="P310" s="267"/>
      <c r="Q310" s="267"/>
      <c r="R310" s="267"/>
      <c r="S310" s="267"/>
      <c r="T310" s="267"/>
      <c r="U310" s="293">
        <f t="shared" si="39"/>
        <v>2</v>
      </c>
      <c r="V310" s="269">
        <f t="shared" si="40"/>
        <v>10000</v>
      </c>
      <c r="W310" s="168"/>
      <c r="X310" s="73"/>
      <c r="Y310" s="278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</row>
    <row r="311" ht="14.25" customHeight="1">
      <c r="A311" s="1"/>
      <c r="B311" s="1"/>
      <c r="C311" s="271"/>
      <c r="D311" s="29" t="s">
        <v>197</v>
      </c>
      <c r="E311" s="29"/>
      <c r="F311" s="265"/>
      <c r="G311" s="266"/>
      <c r="H311" s="267"/>
      <c r="I311" s="267"/>
      <c r="J311" s="267"/>
      <c r="K311" s="267">
        <v>2.0</v>
      </c>
      <c r="L311" s="267"/>
      <c r="M311" s="268">
        <f>SUM(F311:L311)</f>
        <v>2</v>
      </c>
      <c r="N311" s="265"/>
      <c r="O311" s="266"/>
      <c r="P311" s="267"/>
      <c r="Q311" s="267"/>
      <c r="R311" s="267"/>
      <c r="S311" s="267">
        <v>1.0</v>
      </c>
      <c r="T311" s="267"/>
      <c r="U311" s="293">
        <f t="shared" si="39"/>
        <v>3</v>
      </c>
      <c r="V311" s="269">
        <f t="shared" si="40"/>
        <v>15000</v>
      </c>
      <c r="W311" s="168"/>
      <c r="X311" s="73"/>
      <c r="Y311" s="278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</row>
    <row r="312" ht="14.25" customHeight="1">
      <c r="A312" s="1"/>
      <c r="B312" s="1"/>
      <c r="C312" s="271"/>
      <c r="D312" s="29" t="s">
        <v>205</v>
      </c>
      <c r="E312" s="29"/>
      <c r="F312" s="265"/>
      <c r="G312" s="266"/>
      <c r="H312" s="267"/>
      <c r="I312" s="267"/>
      <c r="J312" s="267"/>
      <c r="K312" s="267">
        <v>1.0</v>
      </c>
      <c r="L312" s="267"/>
      <c r="M312" s="268"/>
      <c r="N312" s="265"/>
      <c r="O312" s="266"/>
      <c r="P312" s="267"/>
      <c r="Q312" s="267"/>
      <c r="R312" s="267"/>
      <c r="S312" s="267"/>
      <c r="T312" s="267"/>
      <c r="U312" s="293">
        <f t="shared" si="39"/>
        <v>1</v>
      </c>
      <c r="V312" s="269">
        <f t="shared" si="40"/>
        <v>5000</v>
      </c>
      <c r="W312" s="168"/>
      <c r="X312" s="73"/>
      <c r="Y312" s="278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</row>
    <row r="313" ht="14.25" customHeight="1">
      <c r="A313" s="1"/>
      <c r="B313" s="1"/>
      <c r="C313" s="271"/>
      <c r="D313" s="29" t="s">
        <v>326</v>
      </c>
      <c r="E313" s="29"/>
      <c r="F313" s="265"/>
      <c r="G313" s="266"/>
      <c r="H313" s="267"/>
      <c r="I313" s="267"/>
      <c r="J313" s="267"/>
      <c r="K313" s="267"/>
      <c r="L313" s="267"/>
      <c r="M313" s="268">
        <f>SUM(F313:L313)</f>
        <v>0</v>
      </c>
      <c r="N313" s="265"/>
      <c r="O313" s="266"/>
      <c r="P313" s="267"/>
      <c r="Q313" s="267"/>
      <c r="R313" s="267"/>
      <c r="S313" s="267">
        <v>1.0</v>
      </c>
      <c r="T313" s="267"/>
      <c r="U313" s="293">
        <f t="shared" si="39"/>
        <v>1</v>
      </c>
      <c r="V313" s="269">
        <f t="shared" si="40"/>
        <v>5000</v>
      </c>
      <c r="W313" s="168"/>
      <c r="X313" s="73"/>
      <c r="Y313" s="278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</row>
    <row r="314" ht="14.25" customHeight="1">
      <c r="A314" s="1"/>
      <c r="B314" s="1"/>
      <c r="C314" s="271"/>
      <c r="D314" s="29" t="s">
        <v>213</v>
      </c>
      <c r="E314" s="29"/>
      <c r="F314" s="265"/>
      <c r="G314" s="266"/>
      <c r="H314" s="267"/>
      <c r="I314" s="267"/>
      <c r="J314" s="267"/>
      <c r="K314" s="267">
        <v>1.0</v>
      </c>
      <c r="L314" s="267"/>
      <c r="M314" s="268"/>
      <c r="N314" s="265"/>
      <c r="O314" s="266"/>
      <c r="P314" s="267"/>
      <c r="Q314" s="267"/>
      <c r="R314" s="267"/>
      <c r="S314" s="267"/>
      <c r="T314" s="267"/>
      <c r="U314" s="293">
        <f t="shared" si="39"/>
        <v>1</v>
      </c>
      <c r="V314" s="269">
        <f t="shared" si="40"/>
        <v>5000</v>
      </c>
      <c r="W314" s="168"/>
      <c r="X314" s="73"/>
      <c r="Y314" s="278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</row>
    <row r="315" ht="14.25" customHeight="1">
      <c r="A315" s="1"/>
      <c r="B315" s="1"/>
      <c r="C315" s="271"/>
      <c r="D315" s="29" t="s">
        <v>219</v>
      </c>
      <c r="E315" s="29"/>
      <c r="F315" s="265"/>
      <c r="G315" s="266"/>
      <c r="H315" s="267"/>
      <c r="I315" s="267"/>
      <c r="J315" s="267"/>
      <c r="K315" s="267">
        <v>1.0</v>
      </c>
      <c r="L315" s="267"/>
      <c r="M315" s="268"/>
      <c r="N315" s="265"/>
      <c r="O315" s="266"/>
      <c r="P315" s="267"/>
      <c r="Q315" s="267"/>
      <c r="R315" s="267"/>
      <c r="S315" s="267">
        <v>1.0</v>
      </c>
      <c r="T315" s="267"/>
      <c r="U315" s="293">
        <f t="shared" si="39"/>
        <v>2</v>
      </c>
      <c r="V315" s="269">
        <f t="shared" si="40"/>
        <v>10000</v>
      </c>
      <c r="W315" s="168"/>
      <c r="X315" s="73"/>
      <c r="Y315" s="278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</row>
    <row r="316" ht="14.25" customHeight="1">
      <c r="A316" s="1"/>
      <c r="B316" s="1"/>
      <c r="C316" s="271"/>
      <c r="D316" s="273" t="s">
        <v>224</v>
      </c>
      <c r="E316" s="273"/>
      <c r="F316" s="265"/>
      <c r="G316" s="266"/>
      <c r="H316" s="267"/>
      <c r="I316" s="267"/>
      <c r="J316" s="267"/>
      <c r="K316" s="267">
        <v>2.0</v>
      </c>
      <c r="L316" s="267"/>
      <c r="M316" s="268">
        <f>SUM(F316:L316)</f>
        <v>2</v>
      </c>
      <c r="N316" s="265"/>
      <c r="O316" s="266"/>
      <c r="P316" s="267"/>
      <c r="Q316" s="267"/>
      <c r="R316" s="267"/>
      <c r="S316" s="267"/>
      <c r="T316" s="267"/>
      <c r="U316" s="293">
        <f t="shared" si="39"/>
        <v>2</v>
      </c>
      <c r="V316" s="269">
        <f t="shared" si="40"/>
        <v>10000</v>
      </c>
      <c r="W316" s="168"/>
      <c r="X316" s="73"/>
      <c r="Y316" s="278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</row>
    <row r="317" ht="14.25" customHeight="1">
      <c r="A317" s="1"/>
      <c r="B317" s="1"/>
      <c r="C317" s="271"/>
      <c r="D317" s="29" t="s">
        <v>227</v>
      </c>
      <c r="E317" s="29"/>
      <c r="F317" s="265"/>
      <c r="G317" s="266"/>
      <c r="H317" s="267"/>
      <c r="I317" s="267"/>
      <c r="J317" s="267"/>
      <c r="K317" s="267">
        <v>1.0</v>
      </c>
      <c r="L317" s="267"/>
      <c r="M317" s="268"/>
      <c r="N317" s="265"/>
      <c r="O317" s="266"/>
      <c r="P317" s="267"/>
      <c r="Q317" s="267"/>
      <c r="R317" s="267"/>
      <c r="S317" s="267"/>
      <c r="T317" s="267"/>
      <c r="U317" s="293">
        <f t="shared" si="39"/>
        <v>1</v>
      </c>
      <c r="V317" s="269">
        <f t="shared" si="40"/>
        <v>5000</v>
      </c>
      <c r="W317" s="168"/>
      <c r="X317" s="73"/>
      <c r="Y317" s="278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</row>
    <row r="318" ht="14.25" customHeight="1">
      <c r="A318" s="1"/>
      <c r="B318" s="1"/>
      <c r="C318" s="271"/>
      <c r="D318" s="29" t="s">
        <v>232</v>
      </c>
      <c r="E318" s="29"/>
      <c r="F318" s="265"/>
      <c r="G318" s="266"/>
      <c r="H318" s="267"/>
      <c r="I318" s="267"/>
      <c r="J318" s="267"/>
      <c r="K318" s="267">
        <v>2.0</v>
      </c>
      <c r="L318" s="267"/>
      <c r="M318" s="268"/>
      <c r="N318" s="265"/>
      <c r="O318" s="266"/>
      <c r="P318" s="267"/>
      <c r="Q318" s="267"/>
      <c r="R318" s="267"/>
      <c r="S318" s="267"/>
      <c r="T318" s="267"/>
      <c r="U318" s="293">
        <f t="shared" si="39"/>
        <v>2</v>
      </c>
      <c r="V318" s="269">
        <f t="shared" si="40"/>
        <v>10000</v>
      </c>
      <c r="W318" s="168"/>
      <c r="X318" s="73"/>
      <c r="Y318" s="278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</row>
    <row r="319" ht="14.25" customHeight="1">
      <c r="A319" s="1"/>
      <c r="B319" s="1"/>
      <c r="C319" s="271"/>
      <c r="D319" s="29" t="s">
        <v>239</v>
      </c>
      <c r="E319" s="29"/>
      <c r="F319" s="265"/>
      <c r="G319" s="266"/>
      <c r="H319" s="267"/>
      <c r="I319" s="267"/>
      <c r="J319" s="267"/>
      <c r="K319" s="267">
        <v>1.0</v>
      </c>
      <c r="L319" s="267"/>
      <c r="M319" s="268"/>
      <c r="N319" s="265"/>
      <c r="O319" s="266"/>
      <c r="P319" s="267"/>
      <c r="Q319" s="267"/>
      <c r="R319" s="267"/>
      <c r="S319" s="267"/>
      <c r="T319" s="267"/>
      <c r="U319" s="293">
        <f t="shared" si="39"/>
        <v>1</v>
      </c>
      <c r="V319" s="269">
        <f t="shared" si="40"/>
        <v>5000</v>
      </c>
      <c r="W319" s="168"/>
      <c r="X319" s="73"/>
      <c r="Y319" s="278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</row>
    <row r="320" ht="14.25" customHeight="1">
      <c r="A320" s="1"/>
      <c r="B320" s="1"/>
      <c r="C320" s="271"/>
      <c r="D320" s="29" t="s">
        <v>241</v>
      </c>
      <c r="E320" s="29"/>
      <c r="F320" s="265"/>
      <c r="G320" s="266"/>
      <c r="H320" s="267"/>
      <c r="I320" s="267"/>
      <c r="J320" s="267"/>
      <c r="K320" s="267">
        <v>2.0</v>
      </c>
      <c r="L320" s="267"/>
      <c r="M320" s="268">
        <f t="shared" ref="M320:M321" si="41">SUM(F320:L320)</f>
        <v>2</v>
      </c>
      <c r="N320" s="265"/>
      <c r="O320" s="266"/>
      <c r="P320" s="267"/>
      <c r="Q320" s="267"/>
      <c r="R320" s="267"/>
      <c r="S320" s="267">
        <v>1.0</v>
      </c>
      <c r="T320" s="267"/>
      <c r="U320" s="293">
        <f t="shared" si="39"/>
        <v>3</v>
      </c>
      <c r="V320" s="269">
        <f t="shared" si="40"/>
        <v>15000</v>
      </c>
      <c r="W320" s="168"/>
      <c r="X320" s="73"/>
      <c r="Y320" s="278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</row>
    <row r="321" ht="14.25" customHeight="1">
      <c r="A321" s="1"/>
      <c r="B321" s="1"/>
      <c r="C321" s="271"/>
      <c r="D321" s="29" t="s">
        <v>247</v>
      </c>
      <c r="E321" s="29"/>
      <c r="F321" s="265"/>
      <c r="G321" s="266"/>
      <c r="H321" s="267"/>
      <c r="I321" s="267"/>
      <c r="J321" s="267"/>
      <c r="K321" s="267">
        <v>2.0</v>
      </c>
      <c r="L321" s="267"/>
      <c r="M321" s="268">
        <f t="shared" si="41"/>
        <v>2</v>
      </c>
      <c r="N321" s="265"/>
      <c r="O321" s="266"/>
      <c r="P321" s="267"/>
      <c r="Q321" s="267"/>
      <c r="R321" s="267"/>
      <c r="S321" s="267"/>
      <c r="T321" s="267"/>
      <c r="U321" s="293">
        <f t="shared" si="39"/>
        <v>2</v>
      </c>
      <c r="V321" s="269">
        <f t="shared" si="40"/>
        <v>10000</v>
      </c>
      <c r="W321" s="168"/>
      <c r="X321" s="73"/>
      <c r="Y321" s="278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</row>
    <row r="322" ht="14.25" customHeight="1">
      <c r="A322" s="1"/>
      <c r="B322" s="1"/>
      <c r="C322" s="271"/>
      <c r="D322" s="29" t="s">
        <v>317</v>
      </c>
      <c r="E322" s="29"/>
      <c r="F322" s="265"/>
      <c r="G322" s="266"/>
      <c r="H322" s="267"/>
      <c r="I322" s="267"/>
      <c r="J322" s="267"/>
      <c r="K322" s="267"/>
      <c r="L322" s="267"/>
      <c r="M322" s="268"/>
      <c r="N322" s="265"/>
      <c r="O322" s="266"/>
      <c r="P322" s="267"/>
      <c r="Q322" s="267"/>
      <c r="R322" s="267"/>
      <c r="S322" s="267">
        <v>1.0</v>
      </c>
      <c r="T322" s="267"/>
      <c r="U322" s="293">
        <f t="shared" si="39"/>
        <v>1</v>
      </c>
      <c r="V322" s="269">
        <f t="shared" si="40"/>
        <v>5000</v>
      </c>
      <c r="W322" s="168"/>
      <c r="X322" s="73"/>
      <c r="Y322" s="278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</row>
    <row r="323" ht="14.25" customHeight="1">
      <c r="A323" s="1"/>
      <c r="B323" s="1"/>
      <c r="C323" s="271"/>
      <c r="D323" s="29" t="s">
        <v>258</v>
      </c>
      <c r="E323" s="29"/>
      <c r="F323" s="265"/>
      <c r="G323" s="266"/>
      <c r="H323" s="267"/>
      <c r="I323" s="267">
        <v>1.0</v>
      </c>
      <c r="J323" s="267">
        <v>1.0</v>
      </c>
      <c r="K323" s="267">
        <v>2.0</v>
      </c>
      <c r="L323" s="267"/>
      <c r="M323" s="268">
        <f t="shared" ref="M323:M327" si="42">SUM(F323:L323)</f>
        <v>4</v>
      </c>
      <c r="N323" s="265"/>
      <c r="O323" s="266"/>
      <c r="P323" s="267"/>
      <c r="Q323" s="267"/>
      <c r="R323" s="267"/>
      <c r="S323" s="267">
        <v>1.0</v>
      </c>
      <c r="T323" s="267"/>
      <c r="U323" s="293">
        <f t="shared" si="39"/>
        <v>5</v>
      </c>
      <c r="V323" s="269">
        <f t="shared" si="40"/>
        <v>25000</v>
      </c>
      <c r="W323" s="168"/>
      <c r="X323" s="73"/>
      <c r="Y323" s="278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</row>
    <row r="324" ht="14.25" customHeight="1">
      <c r="A324" s="1"/>
      <c r="B324" s="1"/>
      <c r="C324" s="271"/>
      <c r="D324" s="29" t="s">
        <v>260</v>
      </c>
      <c r="E324" s="29"/>
      <c r="F324" s="265"/>
      <c r="G324" s="266"/>
      <c r="H324" s="267"/>
      <c r="I324" s="267"/>
      <c r="J324" s="267"/>
      <c r="K324" s="267">
        <v>2.0</v>
      </c>
      <c r="L324" s="267"/>
      <c r="M324" s="268">
        <f t="shared" si="42"/>
        <v>2</v>
      </c>
      <c r="N324" s="265"/>
      <c r="O324" s="266"/>
      <c r="P324" s="267"/>
      <c r="Q324" s="267"/>
      <c r="R324" s="267"/>
      <c r="S324" s="267"/>
      <c r="T324" s="267"/>
      <c r="U324" s="293">
        <f t="shared" si="39"/>
        <v>2</v>
      </c>
      <c r="V324" s="269">
        <f t="shared" si="40"/>
        <v>10000</v>
      </c>
      <c r="W324" s="168"/>
      <c r="X324" s="73"/>
      <c r="Y324" s="278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</row>
    <row r="325" ht="14.25" customHeight="1">
      <c r="A325" s="1"/>
      <c r="B325" s="1"/>
      <c r="C325" s="271"/>
      <c r="D325" s="27" t="s">
        <v>263</v>
      </c>
      <c r="E325" s="27"/>
      <c r="F325" s="265"/>
      <c r="G325" s="266"/>
      <c r="H325" s="267"/>
      <c r="I325" s="267">
        <v>2.0</v>
      </c>
      <c r="J325" s="267">
        <v>1.0</v>
      </c>
      <c r="K325" s="267">
        <v>2.0</v>
      </c>
      <c r="L325" s="267"/>
      <c r="M325" s="268">
        <f t="shared" si="42"/>
        <v>5</v>
      </c>
      <c r="N325" s="265"/>
      <c r="O325" s="266"/>
      <c r="P325" s="267"/>
      <c r="Q325" s="267"/>
      <c r="R325" s="267"/>
      <c r="S325" s="267">
        <v>2.0</v>
      </c>
      <c r="T325" s="267"/>
      <c r="U325" s="293">
        <f t="shared" si="39"/>
        <v>7</v>
      </c>
      <c r="V325" s="269">
        <f t="shared" si="40"/>
        <v>35000</v>
      </c>
      <c r="W325" s="168"/>
      <c r="X325" s="73"/>
      <c r="Y325" s="278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</row>
    <row r="326" ht="14.25" customHeight="1">
      <c r="A326" s="1"/>
      <c r="B326" s="1"/>
      <c r="C326" s="271"/>
      <c r="D326" s="29" t="s">
        <v>272</v>
      </c>
      <c r="E326" s="29"/>
      <c r="F326" s="265"/>
      <c r="G326" s="266"/>
      <c r="H326" s="267"/>
      <c r="I326" s="267">
        <v>1.0</v>
      </c>
      <c r="J326" s="267">
        <v>1.0</v>
      </c>
      <c r="K326" s="267">
        <v>2.0</v>
      </c>
      <c r="L326" s="267"/>
      <c r="M326" s="268">
        <f t="shared" si="42"/>
        <v>4</v>
      </c>
      <c r="N326" s="265"/>
      <c r="O326" s="266"/>
      <c r="P326" s="267"/>
      <c r="Q326" s="267"/>
      <c r="R326" s="267"/>
      <c r="S326" s="267">
        <v>1.0</v>
      </c>
      <c r="T326" s="267"/>
      <c r="U326" s="293">
        <f t="shared" si="39"/>
        <v>5</v>
      </c>
      <c r="V326" s="269">
        <f t="shared" si="40"/>
        <v>25000</v>
      </c>
      <c r="W326" s="168"/>
      <c r="X326" s="73"/>
      <c r="Y326" s="278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</row>
    <row r="327" ht="14.25" customHeight="1">
      <c r="A327" s="1"/>
      <c r="B327" s="1"/>
      <c r="C327" s="271"/>
      <c r="D327" s="275" t="s">
        <v>279</v>
      </c>
      <c r="E327" s="275"/>
      <c r="F327" s="265"/>
      <c r="G327" s="266"/>
      <c r="H327" s="267"/>
      <c r="I327" s="267"/>
      <c r="J327" s="267">
        <v>1.0</v>
      </c>
      <c r="K327" s="267">
        <v>2.0</v>
      </c>
      <c r="L327" s="267"/>
      <c r="M327" s="268">
        <f t="shared" si="42"/>
        <v>3</v>
      </c>
      <c r="N327" s="265"/>
      <c r="O327" s="266"/>
      <c r="P327" s="267"/>
      <c r="Q327" s="267"/>
      <c r="R327" s="267"/>
      <c r="S327" s="267">
        <v>1.0</v>
      </c>
      <c r="T327" s="267"/>
      <c r="U327" s="293">
        <f t="shared" si="39"/>
        <v>4</v>
      </c>
      <c r="V327" s="269">
        <f t="shared" si="40"/>
        <v>20000</v>
      </c>
      <c r="W327" s="168"/>
      <c r="X327" s="73"/>
      <c r="Y327" s="278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</row>
    <row r="328" ht="14.25" customHeight="1">
      <c r="A328" s="1"/>
      <c r="B328" s="1"/>
      <c r="C328" s="271"/>
      <c r="D328" s="29"/>
      <c r="E328" s="29"/>
      <c r="F328" s="29"/>
      <c r="G328" s="29"/>
      <c r="H328" s="294"/>
      <c r="I328" s="168"/>
      <c r="J328" s="168"/>
      <c r="K328" s="168"/>
      <c r="L328" s="73"/>
      <c r="M328" s="276">
        <f>SUM(M288:M327)</f>
        <v>32</v>
      </c>
      <c r="N328" s="29"/>
      <c r="O328" s="29"/>
      <c r="P328" s="294"/>
      <c r="Q328" s="168"/>
      <c r="R328" s="168"/>
      <c r="S328" s="168"/>
      <c r="T328" s="73"/>
      <c r="U328" s="276">
        <f t="shared" ref="U328:V328" si="43">SUM(U288:U327)</f>
        <v>79</v>
      </c>
      <c r="V328" s="277">
        <f t="shared" si="43"/>
        <v>395000</v>
      </c>
      <c r="W328" s="168"/>
      <c r="X328" s="73"/>
      <c r="Y328" s="278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</row>
    <row r="329" ht="14.25" customHeight="1">
      <c r="A329" s="1"/>
      <c r="B329" s="1"/>
      <c r="C329" s="1"/>
      <c r="D329" s="280"/>
      <c r="E329" s="280"/>
      <c r="F329" s="280"/>
      <c r="G329" s="280"/>
      <c r="H329" s="280"/>
      <c r="I329" s="280"/>
      <c r="J329" s="280"/>
      <c r="K329" s="280"/>
      <c r="L329" s="280"/>
      <c r="M329" s="280"/>
      <c r="N329" s="280"/>
      <c r="O329" s="280"/>
      <c r="P329" s="280"/>
      <c r="Q329" s="280"/>
      <c r="R329" s="280"/>
      <c r="S329" s="280"/>
      <c r="T329" s="280"/>
      <c r="U329" s="280"/>
      <c r="V329" s="280"/>
      <c r="W329" s="280"/>
      <c r="X329" s="280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</row>
    <row r="1001" ht="14.2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</row>
    <row r="1002" ht="14.2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</row>
    <row r="1003" ht="14.2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</row>
    <row r="1004" ht="14.2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</row>
    <row r="1005" ht="14.2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</row>
    <row r="1006" ht="14.2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</row>
    <row r="1007" ht="14.2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</row>
    <row r="1008" ht="14.2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</row>
    <row r="1009" ht="14.2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</row>
    <row r="1010" ht="14.2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</row>
    <row r="1011" ht="14.2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</row>
    <row r="1012" ht="14.2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</row>
    <row r="1013" ht="14.2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</row>
    <row r="1014" ht="14.2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</row>
    <row r="1015" ht="14.2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</row>
    <row r="1016" ht="14.2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</row>
    <row r="1017" ht="14.2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</row>
    <row r="1018" ht="14.2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</row>
    <row r="1019" ht="14.2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</row>
    <row r="1020" ht="14.2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</row>
    <row r="1021" ht="14.2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</row>
    <row r="1022" ht="14.25" customHeight="1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</row>
    <row r="1023" ht="14.25" customHeight="1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</row>
    <row r="1024" ht="14.25" customHeight="1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</row>
    <row r="1025" ht="14.25" customHeight="1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</row>
    <row r="1026" ht="14.25" customHeight="1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</row>
    <row r="1027" ht="14.25" customHeight="1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</row>
    <row r="1028" ht="14.25" customHeight="1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</row>
    <row r="1029" ht="14.25" customHeight="1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</row>
    <row r="1030" ht="14.25" customHeight="1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</row>
    <row r="1031" ht="14.25" customHeight="1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</row>
    <row r="1032" ht="14.25" customHeight="1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</row>
    <row r="1033" ht="14.25" customHeight="1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</row>
    <row r="1034" ht="14.25" customHeight="1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</row>
    <row r="1035" ht="14.25" customHeight="1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</row>
    <row r="1036" ht="14.25" customHeight="1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</row>
    <row r="1037" ht="14.25" customHeight="1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</row>
    <row r="1038" ht="14.25" customHeight="1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</row>
    <row r="1039" ht="14.25" customHeight="1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</row>
    <row r="1040" ht="14.25" customHeight="1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</row>
    <row r="1041" ht="14.25" customHeight="1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</row>
    <row r="1042" ht="14.25" customHeight="1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</row>
    <row r="1043" ht="14.25" customHeight="1">
      <c r="A1043" s="1"/>
      <c r="B1043" s="1"/>
      <c r="C1043" s="1"/>
      <c r="D1043" s="1"/>
      <c r="E1043" s="1"/>
      <c r="F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</row>
    <row r="1044" ht="14.25" customHeight="1">
      <c r="A1044" s="1"/>
      <c r="B1044" s="1"/>
      <c r="C1044" s="1"/>
      <c r="D1044" s="1"/>
      <c r="E1044" s="1"/>
      <c r="F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</row>
    <row r="1045" ht="14.25" customHeight="1">
      <c r="A1045" s="1"/>
      <c r="B1045" s="1"/>
      <c r="C1045" s="1"/>
      <c r="D1045" s="1"/>
      <c r="E1045" s="1"/>
      <c r="F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</row>
    <row r="1046" ht="14.25" customHeight="1">
      <c r="A1046" s="1"/>
      <c r="B1046" s="1"/>
      <c r="C1046" s="1"/>
      <c r="D1046" s="1"/>
      <c r="E1046" s="1"/>
      <c r="F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</row>
    <row r="1047" ht="14.25" customHeight="1">
      <c r="A1047" s="1"/>
      <c r="B1047" s="1"/>
      <c r="C1047" s="1"/>
      <c r="D1047" s="1"/>
      <c r="E1047" s="1"/>
      <c r="F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</row>
    <row r="1048" ht="14.25" customHeight="1">
      <c r="A1048" s="1"/>
      <c r="B1048" s="1"/>
      <c r="C1048" s="1"/>
      <c r="D1048" s="1"/>
      <c r="E1048" s="1"/>
      <c r="F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</row>
    <row r="1049" ht="14.25" customHeight="1">
      <c r="A1049" s="1"/>
      <c r="B1049" s="1"/>
      <c r="C1049" s="1"/>
      <c r="D1049" s="1"/>
      <c r="E1049" s="1"/>
      <c r="F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</row>
    <row r="1050" ht="14.25" customHeight="1">
      <c r="A1050" s="1"/>
      <c r="B1050" s="1"/>
      <c r="C1050" s="1"/>
      <c r="D1050" s="1"/>
      <c r="E1050" s="1"/>
      <c r="F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</row>
    <row r="1051" ht="14.25" customHeight="1">
      <c r="A1051" s="1"/>
      <c r="B1051" s="1"/>
      <c r="C1051" s="1"/>
      <c r="D1051" s="1"/>
      <c r="E1051" s="1"/>
      <c r="F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</row>
    <row r="1052" ht="14.25" customHeight="1">
      <c r="A1052" s="1"/>
      <c r="B1052" s="1"/>
      <c r="C1052" s="1"/>
      <c r="D1052" s="1"/>
      <c r="E1052" s="1"/>
      <c r="F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</row>
    <row r="1053" ht="14.25" customHeight="1">
      <c r="A1053" s="1"/>
      <c r="B1053" s="1"/>
      <c r="C1053" s="1"/>
      <c r="D1053" s="1"/>
      <c r="E1053" s="1"/>
      <c r="F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</row>
    <row r="1054" ht="14.25" customHeight="1">
      <c r="A1054" s="1"/>
      <c r="B1054" s="1"/>
      <c r="C1054" s="1"/>
      <c r="D1054" s="1"/>
      <c r="E1054" s="1"/>
      <c r="F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</row>
    <row r="1055" ht="14.25" customHeight="1">
      <c r="A1055" s="1"/>
      <c r="B1055" s="1"/>
      <c r="C1055" s="1"/>
      <c r="D1055" s="1"/>
      <c r="E1055" s="1"/>
      <c r="F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</row>
    <row r="1056" ht="14.25" customHeight="1">
      <c r="A1056" s="1"/>
      <c r="B1056" s="1"/>
      <c r="C1056" s="1"/>
      <c r="D1056" s="1"/>
      <c r="E1056" s="1"/>
      <c r="F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</row>
    <row r="1057" ht="14.25" customHeight="1">
      <c r="A1057" s="1"/>
      <c r="B1057" s="1"/>
      <c r="C1057" s="1"/>
      <c r="D1057" s="1"/>
      <c r="E1057" s="1"/>
      <c r="F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</row>
    <row r="1058" ht="14.25" customHeight="1">
      <c r="A1058" s="1"/>
      <c r="B1058" s="1"/>
      <c r="C1058" s="1"/>
      <c r="D1058" s="1"/>
      <c r="E1058" s="1"/>
      <c r="F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</row>
    <row r="1059" ht="14.25" customHeight="1">
      <c r="A1059" s="1"/>
      <c r="B1059" s="1"/>
      <c r="C1059" s="1"/>
      <c r="D1059" s="1"/>
      <c r="E1059" s="1"/>
      <c r="F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</row>
    <row r="1060" ht="14.25" customHeight="1">
      <c r="A1060" s="1"/>
      <c r="B1060" s="1"/>
      <c r="C1060" s="1"/>
      <c r="D1060" s="1"/>
      <c r="E1060" s="1"/>
      <c r="F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</row>
    <row r="1061" ht="14.25" customHeight="1">
      <c r="A1061" s="1"/>
      <c r="B1061" s="1"/>
      <c r="C1061" s="1"/>
      <c r="D1061" s="1"/>
      <c r="E1061" s="1"/>
      <c r="F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</row>
    <row r="1062" ht="14.25" customHeight="1">
      <c r="A1062" s="1"/>
      <c r="B1062" s="1"/>
      <c r="C1062" s="1"/>
      <c r="D1062" s="1"/>
      <c r="E1062" s="1"/>
      <c r="F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</row>
  </sheetData>
  <mergeCells count="92">
    <mergeCell ref="N111:P111"/>
    <mergeCell ref="N112:P112"/>
    <mergeCell ref="N113:P113"/>
    <mergeCell ref="N114:P114"/>
    <mergeCell ref="N115:P115"/>
    <mergeCell ref="N116:P116"/>
    <mergeCell ref="N117:P117"/>
    <mergeCell ref="N118:P118"/>
    <mergeCell ref="N119:P119"/>
    <mergeCell ref="N120:P120"/>
    <mergeCell ref="N121:P121"/>
    <mergeCell ref="N122:P122"/>
    <mergeCell ref="N123:P123"/>
    <mergeCell ref="N124:P124"/>
    <mergeCell ref="D129:X290"/>
    <mergeCell ref="V291:X291"/>
    <mergeCell ref="V292:X292"/>
    <mergeCell ref="V293:X293"/>
    <mergeCell ref="V294:X294"/>
    <mergeCell ref="V295:X295"/>
    <mergeCell ref="V296:X296"/>
    <mergeCell ref="V297:X297"/>
    <mergeCell ref="V298:X298"/>
    <mergeCell ref="V299:X299"/>
    <mergeCell ref="V300:X300"/>
    <mergeCell ref="V301:X301"/>
    <mergeCell ref="V302:X302"/>
    <mergeCell ref="V303:X303"/>
    <mergeCell ref="V304:X304"/>
    <mergeCell ref="V305:X305"/>
    <mergeCell ref="V306:X306"/>
    <mergeCell ref="V307:X307"/>
    <mergeCell ref="V308:X308"/>
    <mergeCell ref="V309:X309"/>
    <mergeCell ref="V310:X310"/>
    <mergeCell ref="V311:X311"/>
    <mergeCell ref="V312:X312"/>
    <mergeCell ref="V313:X313"/>
    <mergeCell ref="V314:X314"/>
    <mergeCell ref="V315:X315"/>
    <mergeCell ref="V316:X316"/>
    <mergeCell ref="V317:X317"/>
    <mergeCell ref="V325:X325"/>
    <mergeCell ref="V326:X326"/>
    <mergeCell ref="V327:X327"/>
    <mergeCell ref="H328:L328"/>
    <mergeCell ref="P328:T328"/>
    <mergeCell ref="V328:X328"/>
    <mergeCell ref="V318:X318"/>
    <mergeCell ref="V319:X319"/>
    <mergeCell ref="V320:X320"/>
    <mergeCell ref="V321:X321"/>
    <mergeCell ref="V322:X322"/>
    <mergeCell ref="V323:X323"/>
    <mergeCell ref="V324:X324"/>
    <mergeCell ref="M8:AE8"/>
    <mergeCell ref="O49:AE49"/>
    <mergeCell ref="Y50:AE50"/>
    <mergeCell ref="U52:AE52"/>
    <mergeCell ref="O62:AE62"/>
    <mergeCell ref="J69:AE69"/>
    <mergeCell ref="A93:B93"/>
    <mergeCell ref="Y108:AA108"/>
    <mergeCell ref="Y109:AA109"/>
    <mergeCell ref="C100:I101"/>
    <mergeCell ref="K101:O101"/>
    <mergeCell ref="E104:T104"/>
    <mergeCell ref="N107:P107"/>
    <mergeCell ref="N108:P108"/>
    <mergeCell ref="N109:P109"/>
    <mergeCell ref="N110:P110"/>
    <mergeCell ref="Y107:AA107"/>
    <mergeCell ref="Y110:AA110"/>
    <mergeCell ref="Y111:AA111"/>
    <mergeCell ref="Y112:AA112"/>
    <mergeCell ref="Y113:AA113"/>
    <mergeCell ref="Y114:AA114"/>
    <mergeCell ref="Y115:AA115"/>
    <mergeCell ref="Y123:AA123"/>
    <mergeCell ref="Y124:AA124"/>
    <mergeCell ref="Y125:AA125"/>
    <mergeCell ref="Y126:AA126"/>
    <mergeCell ref="Y116:AA116"/>
    <mergeCell ref="Y117:AA117"/>
    <mergeCell ref="Y118:AA118"/>
    <mergeCell ref="Y119:AA119"/>
    <mergeCell ref="Y120:AA120"/>
    <mergeCell ref="Y121:AA121"/>
    <mergeCell ref="Y122:AA122"/>
    <mergeCell ref="N125:P125"/>
    <mergeCell ref="H126:L126"/>
    <mergeCell ref="N126:P126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6.14"/>
    <col customWidth="1" min="3" max="3" width="3.71"/>
    <col customWidth="1" min="4" max="4" width="11.71"/>
    <col customWidth="1" min="5" max="5" width="58.14"/>
    <col customWidth="1" min="6" max="6" width="5.0"/>
    <col customWidth="1" min="7" max="8" width="4.43"/>
    <col customWidth="1" min="9" max="9" width="4.86"/>
    <col customWidth="1" min="10" max="10" width="4.57"/>
    <col customWidth="1" min="11" max="11" width="4.29"/>
    <col customWidth="1" min="12" max="12" width="4.86"/>
    <col customWidth="1" min="13" max="13" width="5.14"/>
    <col customWidth="1" min="14" max="16" width="4.86"/>
    <col customWidth="1" min="17" max="18" width="4.29"/>
    <col customWidth="1" min="19" max="19" width="4.86"/>
    <col customWidth="1" min="20" max="20" width="4.43"/>
    <col customWidth="1" min="21" max="24" width="4.29"/>
    <col customWidth="1" min="25" max="25" width="4.0"/>
    <col customWidth="1" min="26" max="36" width="4.29"/>
    <col customWidth="1" min="37" max="37" width="9.14"/>
    <col customWidth="1" min="38" max="38" width="16.57"/>
    <col customWidth="1" min="39" max="39" width="19.0"/>
    <col customWidth="1" min="40" max="40" width="15.43"/>
    <col customWidth="1" min="41" max="41" width="15.29"/>
    <col customWidth="1" min="42" max="42" width="21.14"/>
    <col customWidth="1" min="43" max="43" width="19.71"/>
    <col customWidth="1" min="44" max="44" width="19.57"/>
    <col customWidth="1" min="46" max="46" width="12.57"/>
    <col customWidth="1" min="47" max="47" width="57.0"/>
    <col customWidth="1" min="48" max="48" width="68.43"/>
    <col customWidth="1" min="49" max="49" width="10.14"/>
    <col customWidth="1" min="50" max="50" width="8.57"/>
    <col customWidth="1" min="51" max="51" width="14.71"/>
    <col customWidth="1" min="52" max="52" width="46.0"/>
    <col customWidth="1" min="53" max="53" width="8.14"/>
    <col customWidth="1" min="54" max="54" width="70.14"/>
    <col customWidth="1" min="55" max="55" width="31.43"/>
    <col customWidth="1" min="56" max="56" width="51.14"/>
  </cols>
  <sheetData>
    <row r="1" ht="40.5" customHeight="1">
      <c r="A1" s="1"/>
      <c r="B1" s="295"/>
      <c r="C1" s="295"/>
      <c r="D1" s="295"/>
      <c r="E1" s="164"/>
      <c r="F1" s="164"/>
      <c r="G1" s="164"/>
      <c r="H1" s="164"/>
      <c r="I1" s="164"/>
      <c r="J1" s="164"/>
      <c r="K1" s="164"/>
      <c r="L1" s="295"/>
      <c r="M1" s="164"/>
      <c r="N1" s="164"/>
      <c r="O1" s="295"/>
      <c r="P1" s="295"/>
      <c r="Q1" s="295"/>
      <c r="R1" s="295"/>
      <c r="S1" s="295"/>
      <c r="T1" s="164"/>
      <c r="U1" s="164"/>
      <c r="V1" s="296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164"/>
      <c r="AL1" s="297"/>
      <c r="AM1" s="164"/>
      <c r="AN1" s="164"/>
      <c r="AO1" s="164"/>
      <c r="AP1" s="295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64"/>
      <c r="BB1" s="64"/>
      <c r="BC1" s="64"/>
      <c r="BD1" s="64"/>
    </row>
    <row r="2" ht="27.75" customHeight="1">
      <c r="A2" s="271"/>
      <c r="B2" s="298"/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299"/>
      <c r="AI2" s="299"/>
      <c r="AJ2" s="299"/>
      <c r="AK2" s="299"/>
      <c r="AL2" s="299"/>
      <c r="AM2" s="299"/>
      <c r="AN2" s="299"/>
      <c r="AO2" s="300"/>
      <c r="AP2" s="301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64"/>
      <c r="BB2" s="64"/>
      <c r="BC2" s="64"/>
      <c r="BD2" s="64"/>
    </row>
    <row r="3" ht="10.5" customHeight="1">
      <c r="A3" s="271"/>
      <c r="B3" s="302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4"/>
      <c r="AP3" s="301"/>
      <c r="AQ3" s="29"/>
      <c r="AR3" s="305"/>
      <c r="AS3" s="29"/>
      <c r="AT3" s="29"/>
      <c r="AU3" s="29"/>
      <c r="AV3" s="29"/>
      <c r="AW3" s="29"/>
      <c r="AX3" s="29"/>
      <c r="AY3" s="29"/>
      <c r="AZ3" s="29"/>
      <c r="BA3" s="64"/>
      <c r="BB3" s="64"/>
      <c r="BC3" s="64"/>
      <c r="BD3" s="64"/>
    </row>
    <row r="4" ht="24.75" customHeight="1">
      <c r="A4" s="271"/>
      <c r="B4" s="30" t="s">
        <v>1</v>
      </c>
      <c r="C4" s="30"/>
      <c r="D4" s="96"/>
      <c r="E4" s="30" t="s">
        <v>19</v>
      </c>
      <c r="F4" s="44" t="s">
        <v>5</v>
      </c>
      <c r="G4" s="45" t="s">
        <v>6</v>
      </c>
      <c r="H4" s="306" t="s">
        <v>7</v>
      </c>
      <c r="I4" s="306" t="s">
        <v>2</v>
      </c>
      <c r="J4" s="306" t="s">
        <v>2</v>
      </c>
      <c r="K4" s="306" t="s">
        <v>3</v>
      </c>
      <c r="L4" s="306" t="s">
        <v>4</v>
      </c>
      <c r="M4" s="44" t="s">
        <v>5</v>
      </c>
      <c r="N4" s="45" t="s">
        <v>6</v>
      </c>
      <c r="O4" s="306" t="s">
        <v>7</v>
      </c>
      <c r="P4" s="306" t="s">
        <v>2</v>
      </c>
      <c r="Q4" s="306" t="s">
        <v>2</v>
      </c>
      <c r="R4" s="306" t="s">
        <v>3</v>
      </c>
      <c r="S4" s="306" t="s">
        <v>4</v>
      </c>
      <c r="T4" s="44" t="s">
        <v>5</v>
      </c>
      <c r="U4" s="45" t="s">
        <v>6</v>
      </c>
      <c r="V4" s="306" t="s">
        <v>7</v>
      </c>
      <c r="W4" s="306" t="s">
        <v>2</v>
      </c>
      <c r="X4" s="306" t="s">
        <v>2</v>
      </c>
      <c r="Y4" s="306" t="s">
        <v>3</v>
      </c>
      <c r="Z4" s="306" t="s">
        <v>4</v>
      </c>
      <c r="AA4" s="44" t="s">
        <v>5</v>
      </c>
      <c r="AB4" s="45" t="s">
        <v>6</v>
      </c>
      <c r="AC4" s="306" t="s">
        <v>7</v>
      </c>
      <c r="AD4" s="306" t="s">
        <v>2</v>
      </c>
      <c r="AE4" s="306" t="s">
        <v>2</v>
      </c>
      <c r="AF4" s="306" t="s">
        <v>3</v>
      </c>
      <c r="AG4" s="306" t="s">
        <v>4</v>
      </c>
      <c r="AH4" s="44" t="s">
        <v>5</v>
      </c>
      <c r="AI4" s="45" t="s">
        <v>6</v>
      </c>
      <c r="AJ4" s="306" t="s">
        <v>7</v>
      </c>
      <c r="AK4" s="25" t="s">
        <v>8</v>
      </c>
      <c r="AL4" s="25" t="s">
        <v>9</v>
      </c>
      <c r="AM4" s="25" t="s">
        <v>10</v>
      </c>
      <c r="AN4" s="25" t="s">
        <v>11</v>
      </c>
      <c r="AO4" s="25" t="s">
        <v>12</v>
      </c>
      <c r="AP4" s="25" t="s">
        <v>333</v>
      </c>
      <c r="AQ4" s="25" t="s">
        <v>112</v>
      </c>
      <c r="AR4" s="25" t="s">
        <v>113</v>
      </c>
      <c r="AS4" s="307" t="s">
        <v>334</v>
      </c>
      <c r="AT4" s="27" t="s">
        <v>17</v>
      </c>
      <c r="AU4" s="96" t="s">
        <v>335</v>
      </c>
      <c r="AV4" s="29" t="s">
        <v>115</v>
      </c>
      <c r="AW4" s="27" t="s">
        <v>336</v>
      </c>
      <c r="AX4" s="27" t="s">
        <v>337</v>
      </c>
      <c r="AY4" s="27" t="s">
        <v>338</v>
      </c>
      <c r="AZ4" s="27" t="s">
        <v>114</v>
      </c>
      <c r="BA4" s="64"/>
      <c r="BB4" s="64"/>
      <c r="BC4" s="64"/>
      <c r="BD4" s="64"/>
    </row>
    <row r="5" ht="15.0" customHeight="1">
      <c r="A5" s="271"/>
      <c r="B5" s="30" t="s">
        <v>1</v>
      </c>
      <c r="C5" s="30"/>
      <c r="D5" s="30" t="s">
        <v>18</v>
      </c>
      <c r="E5" s="30" t="s">
        <v>19</v>
      </c>
      <c r="F5" s="44">
        <v>1.0</v>
      </c>
      <c r="G5" s="45">
        <f t="shared" ref="G5:AJ5" si="1">F5+1</f>
        <v>2</v>
      </c>
      <c r="H5" s="306">
        <f t="shared" si="1"/>
        <v>3</v>
      </c>
      <c r="I5" s="306">
        <f t="shared" si="1"/>
        <v>4</v>
      </c>
      <c r="J5" s="306">
        <f t="shared" si="1"/>
        <v>5</v>
      </c>
      <c r="K5" s="306">
        <f t="shared" si="1"/>
        <v>6</v>
      </c>
      <c r="L5" s="306">
        <f t="shared" si="1"/>
        <v>7</v>
      </c>
      <c r="M5" s="44">
        <f t="shared" si="1"/>
        <v>8</v>
      </c>
      <c r="N5" s="45">
        <f t="shared" si="1"/>
        <v>9</v>
      </c>
      <c r="O5" s="308">
        <f t="shared" si="1"/>
        <v>10</v>
      </c>
      <c r="P5" s="308">
        <f t="shared" si="1"/>
        <v>11</v>
      </c>
      <c r="Q5" s="308">
        <f t="shared" si="1"/>
        <v>12</v>
      </c>
      <c r="R5" s="308">
        <f t="shared" si="1"/>
        <v>13</v>
      </c>
      <c r="S5" s="308">
        <f t="shared" si="1"/>
        <v>14</v>
      </c>
      <c r="T5" s="44">
        <f t="shared" si="1"/>
        <v>15</v>
      </c>
      <c r="U5" s="45">
        <f t="shared" si="1"/>
        <v>16</v>
      </c>
      <c r="V5" s="306">
        <f t="shared" si="1"/>
        <v>17</v>
      </c>
      <c r="W5" s="306">
        <f t="shared" si="1"/>
        <v>18</v>
      </c>
      <c r="X5" s="306">
        <f t="shared" si="1"/>
        <v>19</v>
      </c>
      <c r="Y5" s="306">
        <f t="shared" si="1"/>
        <v>20</v>
      </c>
      <c r="Z5" s="306">
        <f t="shared" si="1"/>
        <v>21</v>
      </c>
      <c r="AA5" s="44">
        <f t="shared" si="1"/>
        <v>22</v>
      </c>
      <c r="AB5" s="45">
        <f t="shared" si="1"/>
        <v>23</v>
      </c>
      <c r="AC5" s="306">
        <f t="shared" si="1"/>
        <v>24</v>
      </c>
      <c r="AD5" s="306">
        <f t="shared" si="1"/>
        <v>25</v>
      </c>
      <c r="AE5" s="306">
        <f t="shared" si="1"/>
        <v>26</v>
      </c>
      <c r="AF5" s="306">
        <f t="shared" si="1"/>
        <v>27</v>
      </c>
      <c r="AG5" s="306">
        <f t="shared" si="1"/>
        <v>28</v>
      </c>
      <c r="AH5" s="44">
        <f t="shared" si="1"/>
        <v>29</v>
      </c>
      <c r="AI5" s="45">
        <f t="shared" si="1"/>
        <v>30</v>
      </c>
      <c r="AJ5" s="306">
        <f t="shared" si="1"/>
        <v>31</v>
      </c>
      <c r="AK5" s="25"/>
      <c r="AL5" s="25" t="str">
        <f t="shared" ref="AL5:AL8" si="2">IF(D5="CATEGORIA", "DEPENDE", IF(D5="SP", 60000,IF(D5="PR", 60000, IF(D5="M10", 65000, IF(D5="M1", 50000, IF(D5="M2", 40000, IF(D5="AYUDANTE", 30000, IF(D5="EDIT", "EDITABLE", "editable"))))))))</f>
        <v>DEPENDE</v>
      </c>
      <c r="AM5" s="25"/>
      <c r="AN5" s="25" t="str">
        <f>IF(OR(D5="", AK5="", NOT(ISNUMBER(AK5))), "ERROR: Verifica datos", 
    IF(D5="CATEGORIA", "DEPENDE", 
    IF(D5="SP", IF(AK5&lt;4, "SIN ANTICIPO", IF(AK5&gt;=20, 300000, IF(AK5&gt;=10, 150000, 50000))), 
    IF(D5="PR", "SIN ANTICIPO", 
    IF(D5="M10", IF(AK5&lt;4, "SIN ANTICIPO", IF(AK5&gt;=20, 500000, IF(AK5&gt;=10, 150000, 50000))), 
    IF(D5="M1", IF(AK5&lt;4, "SIN ANTICIPO", IF(AK5&gt;=20, 300000, IF(AK5&gt;=10, 150000, 50000))), 
    IF(D5="M2", IF(AK5&lt;4, "SIN ANTICIPO", IF(AK5&gt;=20, 300000, IF(AK5&gt;=10, 150000, 50000))), 
    IF(D5="AYUDANTE", IF(AK5&lt;4, "SIN ANTICIPO", IF(AK5&gt;=20, 250000, IF(AK5&gt;=10, 150000, 50000))), 
    IF(D5="EDIT", "EDITABLE", "editable")))))))))</f>
        <v>ERROR: Verifica datos</v>
      </c>
      <c r="AO5" s="25" t="s">
        <v>20</v>
      </c>
      <c r="AP5" s="39" t="s">
        <v>339</v>
      </c>
      <c r="AQ5" s="39" t="s">
        <v>339</v>
      </c>
      <c r="AR5" s="39" t="s">
        <v>339</v>
      </c>
      <c r="AS5" s="29"/>
      <c r="AT5" s="29"/>
      <c r="AU5" s="29"/>
      <c r="AV5" s="29"/>
      <c r="AW5" s="29"/>
      <c r="AX5" s="29"/>
      <c r="AY5" s="29"/>
      <c r="AZ5" s="29"/>
      <c r="BA5" s="64"/>
      <c r="BB5" s="64"/>
      <c r="BC5" s="64"/>
      <c r="BD5" s="64"/>
    </row>
    <row r="6" ht="14.25" customHeight="1">
      <c r="A6" s="271"/>
      <c r="B6" s="30">
        <v>1.0</v>
      </c>
      <c r="C6" s="30">
        <v>1.0</v>
      </c>
      <c r="D6" s="30" t="s">
        <v>27</v>
      </c>
      <c r="E6" s="55" t="s">
        <v>340</v>
      </c>
      <c r="F6" s="44"/>
      <c r="G6" s="45"/>
      <c r="H6" s="306"/>
      <c r="I6" s="306">
        <v>1.0</v>
      </c>
      <c r="J6" s="306">
        <v>1.0</v>
      </c>
      <c r="K6" s="306">
        <v>1.0</v>
      </c>
      <c r="L6" s="306">
        <v>1.0</v>
      </c>
      <c r="M6" s="44"/>
      <c r="N6" s="45"/>
      <c r="O6" s="306">
        <v>1.0</v>
      </c>
      <c r="P6" s="306">
        <v>1.0</v>
      </c>
      <c r="Q6" s="306">
        <v>1.0</v>
      </c>
      <c r="R6" s="306">
        <v>1.0</v>
      </c>
      <c r="S6" s="306">
        <v>1.0</v>
      </c>
      <c r="T6" s="44" t="s">
        <v>37</v>
      </c>
      <c r="U6" s="45"/>
      <c r="V6" s="306">
        <v>1.0</v>
      </c>
      <c r="W6" s="306">
        <v>1.0</v>
      </c>
      <c r="X6" s="306">
        <v>1.0</v>
      </c>
      <c r="Y6" s="306">
        <v>1.0</v>
      </c>
      <c r="Z6" s="306">
        <v>1.0</v>
      </c>
      <c r="AA6" s="44"/>
      <c r="AB6" s="45"/>
      <c r="AC6" s="306">
        <v>1.0</v>
      </c>
      <c r="AD6" s="306">
        <v>1.0</v>
      </c>
      <c r="AE6" s="306">
        <v>1.0</v>
      </c>
      <c r="AF6" s="306">
        <v>1.0</v>
      </c>
      <c r="AG6" s="306">
        <v>1.0</v>
      </c>
      <c r="AH6" s="44"/>
      <c r="AI6" s="45"/>
      <c r="AJ6" s="306">
        <v>1.0</v>
      </c>
      <c r="AK6" s="46">
        <f t="shared" ref="AK6:AK46" si="3">SUM(H6:L6,O6:S6,V6:Z6,AC6:AG6,AJ6)</f>
        <v>20</v>
      </c>
      <c r="AL6" s="25">
        <f t="shared" si="2"/>
        <v>50000</v>
      </c>
      <c r="AM6" s="309"/>
      <c r="AN6" s="25">
        <f t="shared" ref="AN6:AN8" si="4">IF(D6="CATEGORIA", "DEPENDE", IF(D6="SP", 300000,IF(D6="PR", "SIN ANTICIPO", IF(D6="M10", 500000, IF(D6="M1", 300000, IF(D6="M2", 300000, IF(D6="AYUDANTE", 250000, IF(D6="EDIT", "EDITABLE", "editable"))))))))</f>
        <v>300000</v>
      </c>
      <c r="AO6" s="310"/>
      <c r="AP6" s="51">
        <v>40000.0</v>
      </c>
      <c r="AQ6" s="110"/>
      <c r="AR6" s="110"/>
      <c r="AS6" s="311" t="s">
        <v>341</v>
      </c>
      <c r="AT6" s="311">
        <v>1.41780476E8</v>
      </c>
      <c r="AU6" s="55" t="s">
        <v>340</v>
      </c>
      <c r="AV6" s="29" t="s">
        <v>342</v>
      </c>
      <c r="AW6" s="312" t="s">
        <v>343</v>
      </c>
      <c r="AX6" s="313" t="s">
        <v>344</v>
      </c>
      <c r="AY6" s="311">
        <v>1.983098833E10</v>
      </c>
      <c r="AZ6" s="27" t="s">
        <v>345</v>
      </c>
      <c r="BA6" s="64"/>
      <c r="BB6" s="64"/>
      <c r="BC6" s="64"/>
      <c r="BD6" s="64"/>
    </row>
    <row r="7" ht="15.0" customHeight="1">
      <c r="A7" s="271"/>
      <c r="B7" s="30">
        <f t="shared" ref="B7:B20" si="5">B6+1</f>
        <v>2</v>
      </c>
      <c r="C7" s="30">
        <v>1.0</v>
      </c>
      <c r="D7" s="30" t="s">
        <v>27</v>
      </c>
      <c r="E7" s="314" t="s">
        <v>116</v>
      </c>
      <c r="F7" s="44"/>
      <c r="G7" s="45"/>
      <c r="H7" s="306">
        <v>1.0</v>
      </c>
      <c r="I7" s="306">
        <v>1.0</v>
      </c>
      <c r="J7" s="306">
        <v>1.0</v>
      </c>
      <c r="K7" s="306">
        <v>1.0</v>
      </c>
      <c r="L7" s="306">
        <v>1.0</v>
      </c>
      <c r="M7" s="44"/>
      <c r="N7" s="45"/>
      <c r="O7" s="306">
        <v>1.0</v>
      </c>
      <c r="P7" s="306">
        <v>1.0</v>
      </c>
      <c r="Q7" s="306">
        <v>1.0</v>
      </c>
      <c r="R7" s="306">
        <v>1.0</v>
      </c>
      <c r="S7" s="306">
        <v>1.0</v>
      </c>
      <c r="T7" s="44"/>
      <c r="U7" s="45"/>
      <c r="V7" s="306">
        <v>1.0</v>
      </c>
      <c r="W7" s="306">
        <v>1.0</v>
      </c>
      <c r="X7" s="306">
        <v>1.0</v>
      </c>
      <c r="Y7" s="306">
        <v>1.0</v>
      </c>
      <c r="Z7" s="306">
        <v>1.0</v>
      </c>
      <c r="AA7" s="44"/>
      <c r="AB7" s="45"/>
      <c r="AC7" s="306">
        <v>1.0</v>
      </c>
      <c r="AD7" s="306">
        <v>1.0</v>
      </c>
      <c r="AE7" s="306">
        <v>1.0</v>
      </c>
      <c r="AF7" s="306">
        <v>1.0</v>
      </c>
      <c r="AG7" s="306">
        <v>1.0</v>
      </c>
      <c r="AH7" s="44"/>
      <c r="AI7" s="45"/>
      <c r="AJ7" s="44" t="s">
        <v>50</v>
      </c>
      <c r="AK7" s="46">
        <f t="shared" si="3"/>
        <v>20</v>
      </c>
      <c r="AL7" s="25">
        <f t="shared" si="2"/>
        <v>50000</v>
      </c>
      <c r="AM7" s="309"/>
      <c r="AN7" s="25">
        <f t="shared" si="4"/>
        <v>300000</v>
      </c>
      <c r="AO7" s="310">
        <f t="shared" ref="AO7:AO8" si="6">AK7*AL7</f>
        <v>1000000</v>
      </c>
      <c r="AP7" s="51"/>
      <c r="AQ7" s="39"/>
      <c r="AR7" s="110"/>
      <c r="AS7" s="311" t="s">
        <v>117</v>
      </c>
      <c r="AT7" s="311">
        <v>1.71681154E8</v>
      </c>
      <c r="AU7" s="314" t="s">
        <v>116</v>
      </c>
      <c r="AV7" s="29" t="s">
        <v>118</v>
      </c>
      <c r="AW7" s="312" t="s">
        <v>346</v>
      </c>
      <c r="AX7" s="313">
        <v>30.0</v>
      </c>
      <c r="AY7" s="311">
        <v>1.7168115E7</v>
      </c>
      <c r="AZ7" s="27" t="s">
        <v>17</v>
      </c>
      <c r="BA7" s="64"/>
      <c r="BB7" s="64"/>
      <c r="BC7" s="64"/>
      <c r="BD7" s="64"/>
    </row>
    <row r="8" ht="14.25" customHeight="1">
      <c r="A8" s="271"/>
      <c r="B8" s="30">
        <f t="shared" si="5"/>
        <v>3</v>
      </c>
      <c r="C8" s="30">
        <v>1.0</v>
      </c>
      <c r="D8" s="30" t="s">
        <v>27</v>
      </c>
      <c r="E8" s="315" t="s">
        <v>119</v>
      </c>
      <c r="F8" s="44"/>
      <c r="G8" s="45"/>
      <c r="H8" s="306">
        <v>1.0</v>
      </c>
      <c r="I8" s="306">
        <v>1.0</v>
      </c>
      <c r="J8" s="306">
        <v>1.0</v>
      </c>
      <c r="K8" s="306">
        <v>1.0</v>
      </c>
      <c r="L8" s="306">
        <v>1.0</v>
      </c>
      <c r="M8" s="44"/>
      <c r="N8" s="45"/>
      <c r="O8" s="306">
        <v>1.0</v>
      </c>
      <c r="P8" s="306">
        <v>1.0</v>
      </c>
      <c r="Q8" s="306">
        <v>1.0</v>
      </c>
      <c r="R8" s="306">
        <v>1.0</v>
      </c>
      <c r="S8" s="306">
        <v>1.0</v>
      </c>
      <c r="T8" s="44"/>
      <c r="U8" s="45"/>
      <c r="V8" s="306">
        <v>1.0</v>
      </c>
      <c r="W8" s="306">
        <v>1.0</v>
      </c>
      <c r="X8" s="306">
        <v>1.0</v>
      </c>
      <c r="Y8" s="44" t="s">
        <v>50</v>
      </c>
      <c r="Z8" s="306">
        <v>1.0</v>
      </c>
      <c r="AA8" s="44"/>
      <c r="AB8" s="45"/>
      <c r="AC8" s="306">
        <v>1.0</v>
      </c>
      <c r="AD8" s="306">
        <v>1.0</v>
      </c>
      <c r="AE8" s="45" t="s">
        <v>23</v>
      </c>
      <c r="AF8" s="306">
        <v>1.0</v>
      </c>
      <c r="AG8" s="306">
        <v>1.0</v>
      </c>
      <c r="AH8" s="44"/>
      <c r="AI8" s="45"/>
      <c r="AJ8" s="306">
        <v>1.0</v>
      </c>
      <c r="AK8" s="46">
        <f t="shared" si="3"/>
        <v>19</v>
      </c>
      <c r="AL8" s="25">
        <f t="shared" si="2"/>
        <v>50000</v>
      </c>
      <c r="AM8" s="309">
        <f>MULTIPLY(AL8, SUM(I8:M8, P8:T8, W8:AA8)) - IF(AN8="SIN ANTICIPO", 0, AN8)</f>
        <v>250000</v>
      </c>
      <c r="AN8" s="25">
        <f t="shared" si="4"/>
        <v>300000</v>
      </c>
      <c r="AO8" s="310">
        <f t="shared" si="6"/>
        <v>950000</v>
      </c>
      <c r="AP8" s="51"/>
      <c r="AQ8" s="39"/>
      <c r="AR8" s="110"/>
      <c r="AS8" s="316" t="s">
        <v>26</v>
      </c>
      <c r="AT8" s="316">
        <v>1.9115088E8</v>
      </c>
      <c r="AU8" s="315" t="s">
        <v>119</v>
      </c>
      <c r="AV8" s="29" t="s">
        <v>120</v>
      </c>
      <c r="AW8" s="312" t="s">
        <v>346</v>
      </c>
      <c r="AX8" s="313">
        <v>30.0</v>
      </c>
      <c r="AY8" s="316">
        <v>1.9115088E7</v>
      </c>
      <c r="AZ8" s="29" t="s">
        <v>17</v>
      </c>
      <c r="BA8" s="64"/>
      <c r="BB8" s="64"/>
      <c r="BC8" s="64"/>
      <c r="BD8" s="64"/>
    </row>
    <row r="9" ht="14.25" customHeight="1">
      <c r="A9" s="271"/>
      <c r="B9" s="30">
        <f t="shared" si="5"/>
        <v>4</v>
      </c>
      <c r="C9" s="30">
        <v>1.0</v>
      </c>
      <c r="D9" s="30" t="s">
        <v>27</v>
      </c>
      <c r="E9" s="317" t="s">
        <v>347</v>
      </c>
      <c r="F9" s="44"/>
      <c r="G9" s="45"/>
      <c r="H9" s="306"/>
      <c r="I9" s="306"/>
      <c r="J9" s="306"/>
      <c r="K9" s="306"/>
      <c r="L9" s="306"/>
      <c r="M9" s="44"/>
      <c r="N9" s="45"/>
      <c r="O9" s="306"/>
      <c r="P9" s="306"/>
      <c r="Q9" s="306"/>
      <c r="R9" s="306"/>
      <c r="S9" s="306"/>
      <c r="T9" s="44"/>
      <c r="U9" s="45"/>
      <c r="V9" s="306"/>
      <c r="W9" s="306"/>
      <c r="X9" s="318">
        <v>1.0</v>
      </c>
      <c r="Y9" s="318"/>
      <c r="Z9" s="318"/>
      <c r="AA9" s="44"/>
      <c r="AB9" s="45"/>
      <c r="AC9" s="306"/>
      <c r="AD9" s="306"/>
      <c r="AE9" s="306"/>
      <c r="AF9" s="306"/>
      <c r="AG9" s="133"/>
      <c r="AH9" s="44"/>
      <c r="AI9" s="45"/>
      <c r="AJ9" s="306"/>
      <c r="AK9" s="46">
        <f t="shared" si="3"/>
        <v>1</v>
      </c>
      <c r="AL9" s="25">
        <v>50000.0</v>
      </c>
      <c r="AM9" s="309"/>
      <c r="AN9" s="25"/>
      <c r="AO9" s="310"/>
      <c r="AP9" s="51"/>
      <c r="AQ9" s="110"/>
      <c r="AR9" s="110"/>
      <c r="AS9" s="311" t="s">
        <v>348</v>
      </c>
      <c r="AT9" s="311">
        <v>1.99856324E8</v>
      </c>
      <c r="AU9" s="317" t="s">
        <v>347</v>
      </c>
      <c r="AV9" s="29" t="s">
        <v>349</v>
      </c>
      <c r="AW9" s="312" t="s">
        <v>346</v>
      </c>
      <c r="AX9" s="313">
        <v>30.0</v>
      </c>
      <c r="AY9" s="311">
        <v>1.9985632E7</v>
      </c>
      <c r="AZ9" s="27" t="s">
        <v>17</v>
      </c>
      <c r="BA9" s="64"/>
      <c r="BB9" s="64"/>
      <c r="BC9" s="64"/>
      <c r="BD9" s="64"/>
    </row>
    <row r="10">
      <c r="A10" s="271"/>
      <c r="B10" s="30">
        <f t="shared" si="5"/>
        <v>5</v>
      </c>
      <c r="C10" s="30">
        <v>1.0</v>
      </c>
      <c r="D10" s="30" t="s">
        <v>27</v>
      </c>
      <c r="E10" s="315" t="s">
        <v>180</v>
      </c>
      <c r="F10" s="44"/>
      <c r="G10" s="45"/>
      <c r="H10" s="306">
        <v>1.0</v>
      </c>
      <c r="I10" s="306">
        <v>1.0</v>
      </c>
      <c r="J10" s="306">
        <v>1.0</v>
      </c>
      <c r="K10" s="306">
        <v>1.0</v>
      </c>
      <c r="L10" s="306">
        <v>1.0</v>
      </c>
      <c r="M10" s="44"/>
      <c r="N10" s="45"/>
      <c r="O10" s="306">
        <v>0.5</v>
      </c>
      <c r="P10" s="306">
        <v>1.0</v>
      </c>
      <c r="Q10" s="306">
        <v>1.0</v>
      </c>
      <c r="R10" s="306">
        <v>1.0</v>
      </c>
      <c r="S10" s="306">
        <v>1.0</v>
      </c>
      <c r="T10" s="44"/>
      <c r="U10" s="45"/>
      <c r="V10" s="306">
        <v>1.0</v>
      </c>
      <c r="W10" s="306">
        <v>1.0</v>
      </c>
      <c r="X10" s="306">
        <v>1.0</v>
      </c>
      <c r="Y10" s="306">
        <v>1.0</v>
      </c>
      <c r="Z10" s="306">
        <v>1.0</v>
      </c>
      <c r="AA10" s="44"/>
      <c r="AB10" s="45"/>
      <c r="AC10" s="306"/>
      <c r="AD10" s="306"/>
      <c r="AE10" s="306"/>
      <c r="AF10" s="306"/>
      <c r="AG10" s="133"/>
      <c r="AH10" s="44"/>
      <c r="AI10" s="45"/>
      <c r="AJ10" s="306"/>
      <c r="AK10" s="46">
        <f t="shared" si="3"/>
        <v>14.5</v>
      </c>
      <c r="AL10" s="25">
        <f t="shared" ref="AL10:AL15" si="7">IF(D10="CATEGORIA", "DEPENDE", IF(D10="SP", 60000,IF(D10="PR", 60000, IF(D10="M10", 65000, IF(D10="M1", 50000, IF(D10="M2", 40000, IF(D10="AYUDANTE", 30000, IF(D10="EDIT", "EDITABLE", "editable"))))))))</f>
        <v>50000</v>
      </c>
      <c r="AM10" s="309">
        <f>MULTIPLY(AL10, SUM(I10:M10, P10:T10, W10:AA10)) - IF(AN10="SIN ANTICIPO", 0, AN10)</f>
        <v>300000</v>
      </c>
      <c r="AN10" s="25">
        <f t="shared" ref="AN10:AN15" si="8">IF(D10="CATEGORIA", "DEPENDE", IF(D10="SP", 300000,IF(D10="PR", "SIN ANTICIPO", IF(D10="M10", 500000, IF(D10="M1", 300000, IF(D10="M2", 300000, IF(D10="AYUDANTE", 250000, IF(D10="EDIT", "EDITABLE", "editable"))))))))</f>
        <v>300000</v>
      </c>
      <c r="AO10" s="310">
        <f>AK10*AL10</f>
        <v>725000</v>
      </c>
      <c r="AP10" s="51"/>
      <c r="AQ10" s="39"/>
      <c r="AR10" s="110"/>
      <c r="AS10" s="311" t="s">
        <v>122</v>
      </c>
      <c r="AT10" s="311">
        <v>1.6620018E8</v>
      </c>
      <c r="AU10" s="315" t="s">
        <v>180</v>
      </c>
      <c r="AV10" s="29" t="s">
        <v>181</v>
      </c>
      <c r="AW10" s="312" t="s">
        <v>346</v>
      </c>
      <c r="AX10" s="313">
        <v>30.0</v>
      </c>
      <c r="AY10" s="311">
        <v>1.6620018E7</v>
      </c>
      <c r="AZ10" s="27" t="s">
        <v>17</v>
      </c>
      <c r="BA10" s="319" t="s">
        <v>350</v>
      </c>
      <c r="BB10" s="319" t="s">
        <v>351</v>
      </c>
      <c r="BC10" s="64"/>
      <c r="BD10" s="64"/>
    </row>
    <row r="11" ht="14.25" customHeight="1">
      <c r="A11" s="271"/>
      <c r="B11" s="30">
        <f t="shared" si="5"/>
        <v>6</v>
      </c>
      <c r="C11" s="30">
        <v>1.0</v>
      </c>
      <c r="D11" s="30" t="s">
        <v>27</v>
      </c>
      <c r="E11" s="317" t="s">
        <v>352</v>
      </c>
      <c r="F11" s="44"/>
      <c r="G11" s="45"/>
      <c r="H11" s="306">
        <v>1.0</v>
      </c>
      <c r="I11" s="306">
        <v>1.0</v>
      </c>
      <c r="J11" s="306">
        <v>1.0</v>
      </c>
      <c r="K11" s="306">
        <v>1.0</v>
      </c>
      <c r="L11" s="306">
        <v>1.0</v>
      </c>
      <c r="M11" s="44"/>
      <c r="N11" s="45"/>
      <c r="O11" s="306">
        <v>1.0</v>
      </c>
      <c r="P11" s="306">
        <v>1.0</v>
      </c>
      <c r="Q11" s="306">
        <v>1.0</v>
      </c>
      <c r="R11" s="306">
        <v>1.0</v>
      </c>
      <c r="S11" s="306">
        <v>1.0</v>
      </c>
      <c r="T11" s="44"/>
      <c r="U11" s="45"/>
      <c r="V11" s="306">
        <v>1.0</v>
      </c>
      <c r="W11" s="306">
        <v>1.0</v>
      </c>
      <c r="X11" s="306">
        <v>1.0</v>
      </c>
      <c r="Y11" s="306">
        <v>1.0</v>
      </c>
      <c r="Z11" s="306">
        <v>1.0</v>
      </c>
      <c r="AA11" s="44"/>
      <c r="AB11" s="45"/>
      <c r="AC11" s="306"/>
      <c r="AD11" s="306"/>
      <c r="AE11" s="306"/>
      <c r="AF11" s="306"/>
      <c r="AG11" s="133"/>
      <c r="AH11" s="44"/>
      <c r="AI11" s="45"/>
      <c r="AJ11" s="306"/>
      <c r="AK11" s="46">
        <f t="shared" si="3"/>
        <v>15</v>
      </c>
      <c r="AL11" s="25">
        <f t="shared" si="7"/>
        <v>50000</v>
      </c>
      <c r="AM11" s="309"/>
      <c r="AN11" s="25">
        <f t="shared" si="8"/>
        <v>300000</v>
      </c>
      <c r="AO11" s="310"/>
      <c r="AP11" s="51"/>
      <c r="AQ11" s="39"/>
      <c r="AR11" s="110"/>
      <c r="AS11" s="311" t="s">
        <v>353</v>
      </c>
      <c r="AT11" s="311">
        <v>1.77771163E8</v>
      </c>
      <c r="AU11" s="317" t="s">
        <v>352</v>
      </c>
      <c r="AV11" s="29" t="s">
        <v>354</v>
      </c>
      <c r="AW11" s="312" t="s">
        <v>346</v>
      </c>
      <c r="AX11" s="313">
        <v>30.0</v>
      </c>
      <c r="AY11" s="311">
        <v>1.7777116E7</v>
      </c>
      <c r="AZ11" s="27" t="s">
        <v>17</v>
      </c>
      <c r="BA11" s="312" t="s">
        <v>355</v>
      </c>
      <c r="BB11" s="320" t="s">
        <v>356</v>
      </c>
      <c r="BC11" s="64"/>
      <c r="BD11" s="64"/>
    </row>
    <row r="12" ht="14.25" customHeight="1">
      <c r="A12" s="271"/>
      <c r="B12" s="30">
        <f t="shared" si="5"/>
        <v>7</v>
      </c>
      <c r="C12" s="30">
        <v>1.0</v>
      </c>
      <c r="D12" s="30" t="s">
        <v>27</v>
      </c>
      <c r="E12" s="315" t="s">
        <v>127</v>
      </c>
      <c r="F12" s="44"/>
      <c r="G12" s="45"/>
      <c r="H12" s="306">
        <v>1.0</v>
      </c>
      <c r="I12" s="306">
        <v>1.0</v>
      </c>
      <c r="J12" s="306">
        <v>1.0</v>
      </c>
      <c r="K12" s="306">
        <v>1.0</v>
      </c>
      <c r="L12" s="306">
        <v>1.0</v>
      </c>
      <c r="M12" s="44"/>
      <c r="N12" s="45"/>
      <c r="O12" s="306">
        <v>1.0</v>
      </c>
      <c r="P12" s="306">
        <v>1.0</v>
      </c>
      <c r="Q12" s="306">
        <v>1.0</v>
      </c>
      <c r="R12" s="306">
        <v>1.0</v>
      </c>
      <c r="S12" s="306">
        <v>1.0</v>
      </c>
      <c r="T12" s="44"/>
      <c r="U12" s="45"/>
      <c r="V12" s="306">
        <v>1.0</v>
      </c>
      <c r="W12" s="306">
        <v>1.0</v>
      </c>
      <c r="X12" s="306">
        <v>1.0</v>
      </c>
      <c r="Y12" s="306">
        <v>1.0</v>
      </c>
      <c r="Z12" s="306">
        <v>1.0</v>
      </c>
      <c r="AA12" s="44"/>
      <c r="AB12" s="45"/>
      <c r="AC12" s="306"/>
      <c r="AD12" s="306"/>
      <c r="AE12" s="306"/>
      <c r="AF12" s="306"/>
      <c r="AG12" s="133"/>
      <c r="AH12" s="44"/>
      <c r="AI12" s="45"/>
      <c r="AJ12" s="306"/>
      <c r="AK12" s="46">
        <f t="shared" si="3"/>
        <v>15</v>
      </c>
      <c r="AL12" s="25">
        <f t="shared" si="7"/>
        <v>50000</v>
      </c>
      <c r="AM12" s="309">
        <f>MULTIPLY(AL12, SUM(I12:M12, P12:T12, W12:AA12)) - IF(AN12="SIN ANTICIPO", 0, AN12)</f>
        <v>300000</v>
      </c>
      <c r="AN12" s="25">
        <f t="shared" si="8"/>
        <v>300000</v>
      </c>
      <c r="AO12" s="310">
        <f t="shared" ref="AO12:AO15" si="9">AK12*AL12</f>
        <v>750000</v>
      </c>
      <c r="AP12" s="51"/>
      <c r="AQ12" s="39"/>
      <c r="AR12" s="110"/>
      <c r="AS12" s="311" t="s">
        <v>128</v>
      </c>
      <c r="AT12" s="311">
        <v>1.86051629E8</v>
      </c>
      <c r="AU12" s="315" t="s">
        <v>127</v>
      </c>
      <c r="AV12" s="29" t="s">
        <v>129</v>
      </c>
      <c r="AW12" s="312" t="s">
        <v>346</v>
      </c>
      <c r="AX12" s="313">
        <v>30.0</v>
      </c>
      <c r="AY12" s="311">
        <v>1.8605162E7</v>
      </c>
      <c r="AZ12" s="27" t="s">
        <v>17</v>
      </c>
      <c r="BA12" s="312" t="s">
        <v>357</v>
      </c>
      <c r="BB12" s="320" t="s">
        <v>358</v>
      </c>
      <c r="BC12" s="64"/>
      <c r="BD12" s="64"/>
    </row>
    <row r="13" ht="14.25" customHeight="1">
      <c r="A13" s="271"/>
      <c r="B13" s="30">
        <f t="shared" si="5"/>
        <v>8</v>
      </c>
      <c r="C13" s="30">
        <v>1.0</v>
      </c>
      <c r="D13" s="30" t="s">
        <v>27</v>
      </c>
      <c r="E13" s="317" t="s">
        <v>315</v>
      </c>
      <c r="F13" s="44"/>
      <c r="G13" s="45"/>
      <c r="H13" s="306">
        <v>1.0</v>
      </c>
      <c r="I13" s="45" t="s">
        <v>23</v>
      </c>
      <c r="J13" s="306">
        <v>1.0</v>
      </c>
      <c r="K13" s="306">
        <v>1.0</v>
      </c>
      <c r="L13" s="306">
        <v>1.0</v>
      </c>
      <c r="M13" s="44"/>
      <c r="N13" s="45"/>
      <c r="O13" s="44" t="s">
        <v>50</v>
      </c>
      <c r="P13" s="306">
        <v>1.0</v>
      </c>
      <c r="Q13" s="306">
        <v>1.0</v>
      </c>
      <c r="R13" s="306">
        <v>1.0</v>
      </c>
      <c r="S13" s="306">
        <v>1.0</v>
      </c>
      <c r="T13" s="44"/>
      <c r="U13" s="45"/>
      <c r="V13" s="306">
        <v>1.0</v>
      </c>
      <c r="W13" s="306">
        <v>1.0</v>
      </c>
      <c r="X13" s="306">
        <v>1.0</v>
      </c>
      <c r="Y13" s="306">
        <v>1.0</v>
      </c>
      <c r="Z13" s="306">
        <v>1.0</v>
      </c>
      <c r="AA13" s="44"/>
      <c r="AB13" s="45"/>
      <c r="AC13" s="306"/>
      <c r="AD13" s="306"/>
      <c r="AE13" s="306"/>
      <c r="AF13" s="306"/>
      <c r="AG13" s="133"/>
      <c r="AH13" s="44"/>
      <c r="AI13" s="45"/>
      <c r="AJ13" s="306"/>
      <c r="AK13" s="46">
        <f t="shared" si="3"/>
        <v>13</v>
      </c>
      <c r="AL13" s="25">
        <f t="shared" si="7"/>
        <v>50000</v>
      </c>
      <c r="AM13" s="309"/>
      <c r="AN13" s="25">
        <f t="shared" si="8"/>
        <v>300000</v>
      </c>
      <c r="AO13" s="310">
        <f t="shared" si="9"/>
        <v>650000</v>
      </c>
      <c r="AP13" s="51"/>
      <c r="AQ13" s="39"/>
      <c r="AR13" s="110"/>
      <c r="AS13" s="311" t="s">
        <v>359</v>
      </c>
      <c r="AT13" s="311">
        <v>2.10695737E8</v>
      </c>
      <c r="AU13" s="317" t="s">
        <v>315</v>
      </c>
      <c r="AV13" s="29" t="s">
        <v>360</v>
      </c>
      <c r="AW13" s="312" t="s">
        <v>346</v>
      </c>
      <c r="AX13" s="313">
        <v>30.0</v>
      </c>
      <c r="AY13" s="311">
        <v>2.1069573E7</v>
      </c>
      <c r="AZ13" s="27" t="s">
        <v>17</v>
      </c>
      <c r="BA13" s="312" t="s">
        <v>361</v>
      </c>
      <c r="BB13" s="320" t="s">
        <v>362</v>
      </c>
      <c r="BC13" s="64"/>
      <c r="BD13" s="64"/>
    </row>
    <row r="14" ht="14.25" customHeight="1">
      <c r="A14" s="271"/>
      <c r="B14" s="30">
        <f t="shared" si="5"/>
        <v>9</v>
      </c>
      <c r="C14" s="30">
        <v>1.0</v>
      </c>
      <c r="D14" s="30" t="s">
        <v>27</v>
      </c>
      <c r="E14" s="317" t="s">
        <v>331</v>
      </c>
      <c r="F14" s="44"/>
      <c r="G14" s="45"/>
      <c r="H14" s="306">
        <v>1.0</v>
      </c>
      <c r="I14" s="306">
        <v>1.0</v>
      </c>
      <c r="J14" s="306">
        <v>1.0</v>
      </c>
      <c r="K14" s="306">
        <v>1.0</v>
      </c>
      <c r="L14" s="306">
        <v>1.0</v>
      </c>
      <c r="M14" s="44"/>
      <c r="N14" s="45"/>
      <c r="O14" s="306">
        <v>1.0</v>
      </c>
      <c r="P14" s="306">
        <v>1.0</v>
      </c>
      <c r="Q14" s="306">
        <v>1.0</v>
      </c>
      <c r="R14" s="306">
        <v>1.0</v>
      </c>
      <c r="S14" s="306">
        <v>1.0</v>
      </c>
      <c r="T14" s="44"/>
      <c r="U14" s="45"/>
      <c r="V14" s="306">
        <v>1.0</v>
      </c>
      <c r="W14" s="306">
        <v>1.0</v>
      </c>
      <c r="X14" s="306">
        <v>1.0</v>
      </c>
      <c r="Y14" s="306">
        <v>1.0</v>
      </c>
      <c r="Z14" s="306">
        <v>1.0</v>
      </c>
      <c r="AA14" s="44"/>
      <c r="AB14" s="45"/>
      <c r="AC14" s="306"/>
      <c r="AD14" s="306"/>
      <c r="AE14" s="306"/>
      <c r="AF14" s="306"/>
      <c r="AG14" s="133"/>
      <c r="AH14" s="44"/>
      <c r="AI14" s="45"/>
      <c r="AJ14" s="306"/>
      <c r="AK14" s="46">
        <f t="shared" si="3"/>
        <v>15</v>
      </c>
      <c r="AL14" s="25">
        <f t="shared" si="7"/>
        <v>50000</v>
      </c>
      <c r="AM14" s="309"/>
      <c r="AN14" s="25">
        <f t="shared" si="8"/>
        <v>300000</v>
      </c>
      <c r="AO14" s="310">
        <f t="shared" si="9"/>
        <v>750000</v>
      </c>
      <c r="AP14" s="51"/>
      <c r="AQ14" s="39"/>
      <c r="AR14" s="110"/>
      <c r="AS14" s="311" t="s">
        <v>363</v>
      </c>
      <c r="AT14" s="311">
        <v>1.03437725E8</v>
      </c>
      <c r="AU14" s="317" t="s">
        <v>331</v>
      </c>
      <c r="AV14" s="29" t="s">
        <v>364</v>
      </c>
      <c r="AW14" s="312" t="s">
        <v>346</v>
      </c>
      <c r="AX14" s="313">
        <v>30.0</v>
      </c>
      <c r="AY14" s="311">
        <v>1.0343772E7</v>
      </c>
      <c r="AZ14" s="27" t="s">
        <v>17</v>
      </c>
      <c r="BA14" s="312" t="s">
        <v>365</v>
      </c>
      <c r="BB14" s="320" t="s">
        <v>366</v>
      </c>
      <c r="BC14" s="64"/>
      <c r="BD14" s="64"/>
    </row>
    <row r="15" ht="14.25" customHeight="1">
      <c r="A15" s="271"/>
      <c r="B15" s="30">
        <f t="shared" si="5"/>
        <v>10</v>
      </c>
      <c r="C15" s="30">
        <v>1.0</v>
      </c>
      <c r="D15" s="30" t="s">
        <v>92</v>
      </c>
      <c r="E15" s="315" t="s">
        <v>133</v>
      </c>
      <c r="F15" s="44"/>
      <c r="G15" s="45"/>
      <c r="H15" s="306">
        <v>1.0</v>
      </c>
      <c r="I15" s="306">
        <v>1.0</v>
      </c>
      <c r="J15" s="306">
        <v>1.0</v>
      </c>
      <c r="K15" s="306">
        <v>1.0</v>
      </c>
      <c r="L15" s="306">
        <v>1.0</v>
      </c>
      <c r="M15" s="44"/>
      <c r="N15" s="45"/>
      <c r="O15" s="306">
        <v>1.0</v>
      </c>
      <c r="P15" s="306">
        <v>1.0</v>
      </c>
      <c r="Q15" s="306">
        <v>1.0</v>
      </c>
      <c r="R15" s="306">
        <v>1.0</v>
      </c>
      <c r="S15" s="306">
        <v>1.0</v>
      </c>
      <c r="T15" s="44"/>
      <c r="U15" s="45"/>
      <c r="V15" s="306">
        <v>1.0</v>
      </c>
      <c r="W15" s="306">
        <v>1.0</v>
      </c>
      <c r="X15" s="306">
        <v>1.0</v>
      </c>
      <c r="Y15" s="306">
        <v>1.0</v>
      </c>
      <c r="Z15" s="306">
        <v>1.0</v>
      </c>
      <c r="AA15" s="44"/>
      <c r="AB15" s="45"/>
      <c r="AC15" s="306">
        <v>1.0</v>
      </c>
      <c r="AD15" s="306">
        <v>1.0</v>
      </c>
      <c r="AE15" s="306">
        <v>1.0</v>
      </c>
      <c r="AF15" s="306">
        <v>1.0</v>
      </c>
      <c r="AG15" s="306">
        <v>1.0</v>
      </c>
      <c r="AH15" s="44"/>
      <c r="AI15" s="45"/>
      <c r="AJ15" s="306">
        <v>1.0</v>
      </c>
      <c r="AK15" s="46">
        <f t="shared" si="3"/>
        <v>21</v>
      </c>
      <c r="AL15" s="25">
        <f t="shared" si="7"/>
        <v>30000</v>
      </c>
      <c r="AM15" s="309">
        <f>MULTIPLY(AL15, SUM(I15:M15, P15:T15, W15:AA15)) - IF(AN15="SIN ANTICIPO", 0, AN15)</f>
        <v>110000</v>
      </c>
      <c r="AN15" s="25">
        <f t="shared" si="8"/>
        <v>250000</v>
      </c>
      <c r="AO15" s="310">
        <f t="shared" si="9"/>
        <v>630000</v>
      </c>
      <c r="AP15" s="51">
        <v>30000.0</v>
      </c>
      <c r="AQ15" s="39">
        <v>30000.0</v>
      </c>
      <c r="AR15" s="110"/>
      <c r="AS15" s="311" t="s">
        <v>134</v>
      </c>
      <c r="AT15" s="311">
        <v>2.17391253E8</v>
      </c>
      <c r="AU15" s="315" t="s">
        <v>133</v>
      </c>
      <c r="AV15" s="29" t="s">
        <v>136</v>
      </c>
      <c r="AW15" s="321">
        <v>730.0</v>
      </c>
      <c r="AX15" s="313" t="s">
        <v>344</v>
      </c>
      <c r="AY15" s="311">
        <v>1.11121739125E11</v>
      </c>
      <c r="AZ15" s="27" t="s">
        <v>367</v>
      </c>
      <c r="BA15" s="312" t="s">
        <v>346</v>
      </c>
      <c r="BB15" s="320" t="s">
        <v>368</v>
      </c>
      <c r="BC15" s="64"/>
      <c r="BD15" s="64"/>
    </row>
    <row r="16" ht="14.25" customHeight="1">
      <c r="A16" s="271"/>
      <c r="B16" s="30">
        <f t="shared" si="5"/>
        <v>11</v>
      </c>
      <c r="C16" s="30">
        <v>1.0</v>
      </c>
      <c r="D16" s="30" t="s">
        <v>27</v>
      </c>
      <c r="E16" s="317" t="s">
        <v>369</v>
      </c>
      <c r="F16" s="44"/>
      <c r="G16" s="45"/>
      <c r="H16" s="306"/>
      <c r="I16" s="306"/>
      <c r="J16" s="306"/>
      <c r="K16" s="306"/>
      <c r="L16" s="306"/>
      <c r="M16" s="44"/>
      <c r="N16" s="45"/>
      <c r="O16" s="306"/>
      <c r="P16" s="306"/>
      <c r="Q16" s="306"/>
      <c r="R16" s="306"/>
      <c r="S16" s="306"/>
      <c r="T16" s="44"/>
      <c r="U16" s="45"/>
      <c r="V16" s="306"/>
      <c r="W16" s="306">
        <v>1.0</v>
      </c>
      <c r="X16" s="306">
        <v>1.0</v>
      </c>
      <c r="Y16" s="306">
        <v>1.0</v>
      </c>
      <c r="Z16" s="44" t="s">
        <v>50</v>
      </c>
      <c r="AA16" s="44"/>
      <c r="AB16" s="45"/>
      <c r="AC16" s="306">
        <v>1.0</v>
      </c>
      <c r="AD16" s="306">
        <v>1.0</v>
      </c>
      <c r="AE16" s="44" t="s">
        <v>50</v>
      </c>
      <c r="AF16" s="306">
        <v>1.0</v>
      </c>
      <c r="AG16" s="306">
        <v>1.0</v>
      </c>
      <c r="AH16" s="44"/>
      <c r="AI16" s="45"/>
      <c r="AJ16" s="45" t="s">
        <v>23</v>
      </c>
      <c r="AK16" s="46">
        <f t="shared" si="3"/>
        <v>7</v>
      </c>
      <c r="AL16" s="25">
        <v>49000.0</v>
      </c>
      <c r="AM16" s="309"/>
      <c r="AN16" s="25"/>
      <c r="AO16" s="310"/>
      <c r="AP16" s="51"/>
      <c r="AQ16" s="110"/>
      <c r="AR16" s="110"/>
      <c r="AS16" s="311" t="s">
        <v>370</v>
      </c>
      <c r="AT16" s="311">
        <v>1.61719242E8</v>
      </c>
      <c r="AU16" s="317" t="s">
        <v>369</v>
      </c>
      <c r="AV16" s="29" t="s">
        <v>371</v>
      </c>
      <c r="AW16" s="312" t="s">
        <v>365</v>
      </c>
      <c r="AX16" s="313" t="s">
        <v>344</v>
      </c>
      <c r="AY16" s="311">
        <v>7.77916171924E11</v>
      </c>
      <c r="AZ16" s="27" t="s">
        <v>372</v>
      </c>
      <c r="BA16" s="312" t="s">
        <v>343</v>
      </c>
      <c r="BB16" s="320" t="s">
        <v>373</v>
      </c>
      <c r="BC16" s="64"/>
      <c r="BD16" s="64"/>
    </row>
    <row r="17" ht="14.25" customHeight="1">
      <c r="A17" s="271"/>
      <c r="B17" s="30">
        <f t="shared" si="5"/>
        <v>12</v>
      </c>
      <c r="C17" s="30">
        <v>1.0</v>
      </c>
      <c r="D17" s="30" t="s">
        <v>27</v>
      </c>
      <c r="E17" s="322" t="s">
        <v>374</v>
      </c>
      <c r="F17" s="44"/>
      <c r="G17" s="45"/>
      <c r="H17" s="306"/>
      <c r="I17" s="306"/>
      <c r="J17" s="306"/>
      <c r="K17" s="306"/>
      <c r="L17" s="306"/>
      <c r="M17" s="44"/>
      <c r="N17" s="45"/>
      <c r="O17" s="306"/>
      <c r="P17" s="306"/>
      <c r="Q17" s="306"/>
      <c r="R17" s="306"/>
      <c r="S17" s="306"/>
      <c r="T17" s="44"/>
      <c r="U17" s="45"/>
      <c r="V17" s="306"/>
      <c r="W17" s="306"/>
      <c r="X17" s="306">
        <v>1.0</v>
      </c>
      <c r="Y17" s="45" t="s">
        <v>23</v>
      </c>
      <c r="Z17" s="45" t="s">
        <v>23</v>
      </c>
      <c r="AA17" s="323" t="s">
        <v>375</v>
      </c>
      <c r="AB17" s="168"/>
      <c r="AC17" s="168"/>
      <c r="AD17" s="168"/>
      <c r="AE17" s="168"/>
      <c r="AF17" s="168"/>
      <c r="AG17" s="168"/>
      <c r="AH17" s="168"/>
      <c r="AI17" s="168"/>
      <c r="AJ17" s="73"/>
      <c r="AK17" s="46">
        <f t="shared" si="3"/>
        <v>1</v>
      </c>
      <c r="AL17" s="25">
        <v>45000.0</v>
      </c>
      <c r="AM17" s="309"/>
      <c r="AN17" s="25"/>
      <c r="AO17" s="310"/>
      <c r="AP17" s="51"/>
      <c r="AQ17" s="110"/>
      <c r="AR17" s="110"/>
      <c r="AS17" s="311" t="s">
        <v>376</v>
      </c>
      <c r="AT17" s="311">
        <v>1.62645471E8</v>
      </c>
      <c r="AU17" s="311"/>
      <c r="AV17" s="29" t="s">
        <v>377</v>
      </c>
      <c r="AW17" s="312" t="s">
        <v>346</v>
      </c>
      <c r="AX17" s="313">
        <v>30.0</v>
      </c>
      <c r="AY17" s="311">
        <v>1.6264547E7</v>
      </c>
      <c r="AZ17" s="27" t="s">
        <v>17</v>
      </c>
      <c r="BA17" s="312" t="s">
        <v>378</v>
      </c>
      <c r="BB17" s="320" t="s">
        <v>379</v>
      </c>
      <c r="BC17" s="64"/>
      <c r="BD17" s="64"/>
    </row>
    <row r="18" ht="14.25" customHeight="1">
      <c r="A18" s="271"/>
      <c r="B18" s="30">
        <f t="shared" si="5"/>
        <v>13</v>
      </c>
      <c r="C18" s="30">
        <v>1.0</v>
      </c>
      <c r="D18" s="30" t="s">
        <v>27</v>
      </c>
      <c r="E18" s="315" t="s">
        <v>137</v>
      </c>
      <c r="F18" s="44"/>
      <c r="G18" s="45"/>
      <c r="H18" s="306">
        <v>1.0</v>
      </c>
      <c r="I18" s="306">
        <v>1.0</v>
      </c>
      <c r="J18" s="306">
        <v>1.0</v>
      </c>
      <c r="K18" s="306">
        <v>1.0</v>
      </c>
      <c r="L18" s="44" t="s">
        <v>50</v>
      </c>
      <c r="M18" s="44"/>
      <c r="N18" s="45"/>
      <c r="O18" s="306">
        <v>1.0</v>
      </c>
      <c r="P18" s="306">
        <v>1.0</v>
      </c>
      <c r="Q18" s="306">
        <v>1.0</v>
      </c>
      <c r="R18" s="306">
        <v>1.0</v>
      </c>
      <c r="S18" s="306">
        <v>1.0</v>
      </c>
      <c r="T18" s="44"/>
      <c r="U18" s="45"/>
      <c r="V18" s="306">
        <v>1.0</v>
      </c>
      <c r="W18" s="306">
        <v>1.0</v>
      </c>
      <c r="X18" s="306">
        <v>1.0</v>
      </c>
      <c r="Y18" s="306">
        <v>1.0</v>
      </c>
      <c r="Z18" s="306">
        <v>1.0</v>
      </c>
      <c r="AA18" s="44"/>
      <c r="AB18" s="45"/>
      <c r="AC18" s="306"/>
      <c r="AD18" s="306"/>
      <c r="AE18" s="306"/>
      <c r="AF18" s="306"/>
      <c r="AG18" s="133"/>
      <c r="AH18" s="44"/>
      <c r="AI18" s="45"/>
      <c r="AJ18" s="306"/>
      <c r="AK18" s="46">
        <f t="shared" si="3"/>
        <v>14</v>
      </c>
      <c r="AL18" s="25">
        <f t="shared" ref="AL18:AL20" si="10">IF(D18="CATEGORIA", "DEPENDE", IF(D18="SP", 60000,IF(D18="PR", 60000, IF(D18="M10", 65000, IF(D18="M1", 50000, IF(D18="M2", 40000, IF(D18="AYUDANTE", 30000, IF(D18="EDIT", "EDITABLE", "editable"))))))))</f>
        <v>50000</v>
      </c>
      <c r="AM18" s="309">
        <f>MULTIPLY(AL18, SUM(I18:M18, P18:T18, W18:AA18)) - IF(AN18="SIN ANTICIPO", 0, AN18)</f>
        <v>250000</v>
      </c>
      <c r="AN18" s="25">
        <f t="shared" ref="AN18:AN34" si="11">IF(D18="CATEGORIA", "DEPENDE", IF(D18="SP", 300000,IF(D18="PR", "SIN ANTICIPO", IF(D18="M10", 500000, IF(D18="M1", 300000, IF(D18="M2", 300000, IF(D18="AYUDANTE", 250000, IF(D18="EDIT", "EDITABLE", "editable"))))))))</f>
        <v>300000</v>
      </c>
      <c r="AO18" s="310">
        <f>AK18*AL18</f>
        <v>700000</v>
      </c>
      <c r="AP18" s="51">
        <v>40000.0</v>
      </c>
      <c r="AQ18" s="39">
        <v>40000.0</v>
      </c>
      <c r="AR18" s="110">
        <v>40000.0</v>
      </c>
      <c r="AS18" s="311" t="s">
        <v>139</v>
      </c>
      <c r="AT18" s="311">
        <v>2.12371602E8</v>
      </c>
      <c r="AU18" s="315" t="s">
        <v>137</v>
      </c>
      <c r="AV18" s="29" t="s">
        <v>140</v>
      </c>
      <c r="AW18" s="312" t="s">
        <v>346</v>
      </c>
      <c r="AX18" s="313">
        <v>30.0</v>
      </c>
      <c r="AY18" s="311">
        <v>2.123716E7</v>
      </c>
      <c r="AZ18" s="27" t="s">
        <v>17</v>
      </c>
      <c r="BA18" s="312" t="s">
        <v>380</v>
      </c>
      <c r="BB18" s="320" t="s">
        <v>381</v>
      </c>
      <c r="BC18" s="64"/>
      <c r="BD18" s="64"/>
    </row>
    <row r="19" ht="14.25" customHeight="1">
      <c r="A19" s="271"/>
      <c r="B19" s="30">
        <f t="shared" si="5"/>
        <v>14</v>
      </c>
      <c r="C19" s="30">
        <v>1.0</v>
      </c>
      <c r="D19" s="30" t="s">
        <v>92</v>
      </c>
      <c r="E19" s="322" t="s">
        <v>382</v>
      </c>
      <c r="F19" s="44"/>
      <c r="G19" s="45"/>
      <c r="H19" s="306">
        <v>1.0</v>
      </c>
      <c r="I19" s="306">
        <v>1.0</v>
      </c>
      <c r="J19" s="306">
        <v>1.0</v>
      </c>
      <c r="K19" s="306">
        <v>1.0</v>
      </c>
      <c r="L19" s="306">
        <v>1.0</v>
      </c>
      <c r="M19" s="44"/>
      <c r="N19" s="45"/>
      <c r="O19" s="306">
        <v>1.0</v>
      </c>
      <c r="P19" s="306">
        <v>1.0</v>
      </c>
      <c r="Q19" s="306">
        <v>1.0</v>
      </c>
      <c r="R19" s="323" t="s">
        <v>375</v>
      </c>
      <c r="S19" s="168"/>
      <c r="T19" s="168"/>
      <c r="U19" s="168"/>
      <c r="V19" s="168"/>
      <c r="W19" s="168"/>
      <c r="X19" s="168"/>
      <c r="Y19" s="168"/>
      <c r="Z19" s="168"/>
      <c r="AA19" s="168"/>
      <c r="AB19" s="168"/>
      <c r="AC19" s="168"/>
      <c r="AD19" s="168"/>
      <c r="AE19" s="168"/>
      <c r="AF19" s="168"/>
      <c r="AG19" s="168"/>
      <c r="AH19" s="168"/>
      <c r="AI19" s="168"/>
      <c r="AJ19" s="73"/>
      <c r="AK19" s="46">
        <f t="shared" si="3"/>
        <v>8</v>
      </c>
      <c r="AL19" s="25">
        <f t="shared" si="10"/>
        <v>30000</v>
      </c>
      <c r="AM19" s="309"/>
      <c r="AN19" s="25">
        <f t="shared" si="11"/>
        <v>250000</v>
      </c>
      <c r="AO19" s="310"/>
      <c r="AP19" s="51"/>
      <c r="AQ19" s="39"/>
      <c r="AR19" s="110"/>
      <c r="AS19" s="311"/>
      <c r="AT19" s="311">
        <v>1.56336327E8</v>
      </c>
      <c r="AU19" s="311"/>
      <c r="AV19" s="29" t="s">
        <v>383</v>
      </c>
      <c r="AW19" s="312" t="s">
        <v>346</v>
      </c>
      <c r="AX19" s="313">
        <v>30.0</v>
      </c>
      <c r="AY19" s="27"/>
      <c r="AZ19" s="27" t="s">
        <v>17</v>
      </c>
      <c r="BA19" s="312" t="s">
        <v>384</v>
      </c>
      <c r="BB19" s="320" t="s">
        <v>385</v>
      </c>
      <c r="BC19" s="64"/>
      <c r="BD19" s="64"/>
    </row>
    <row r="20" ht="14.25" customHeight="1">
      <c r="A20" s="271"/>
      <c r="B20" s="30">
        <f t="shared" si="5"/>
        <v>15</v>
      </c>
      <c r="C20" s="30">
        <v>1.0</v>
      </c>
      <c r="D20" s="30" t="s">
        <v>27</v>
      </c>
      <c r="E20" s="55" t="s">
        <v>386</v>
      </c>
      <c r="F20" s="44"/>
      <c r="G20" s="45"/>
      <c r="H20" s="306"/>
      <c r="I20" s="306">
        <v>1.0</v>
      </c>
      <c r="J20" s="306">
        <v>1.0</v>
      </c>
      <c r="K20" s="306">
        <v>1.0</v>
      </c>
      <c r="L20" s="306">
        <v>1.0</v>
      </c>
      <c r="M20" s="44"/>
      <c r="N20" s="45"/>
      <c r="O20" s="306">
        <v>1.0</v>
      </c>
      <c r="P20" s="306">
        <v>1.0</v>
      </c>
      <c r="Q20" s="306">
        <v>1.0</v>
      </c>
      <c r="R20" s="306">
        <v>1.0</v>
      </c>
      <c r="S20" s="306">
        <v>1.0</v>
      </c>
      <c r="T20" s="44"/>
      <c r="U20" s="45"/>
      <c r="V20" s="306">
        <v>1.0</v>
      </c>
      <c r="W20" s="306">
        <v>1.0</v>
      </c>
      <c r="X20" s="306">
        <v>1.0</v>
      </c>
      <c r="Y20" s="306">
        <v>1.0</v>
      </c>
      <c r="Z20" s="306">
        <v>1.0</v>
      </c>
      <c r="AA20" s="44"/>
      <c r="AB20" s="45"/>
      <c r="AC20" s="306"/>
      <c r="AD20" s="306"/>
      <c r="AE20" s="306"/>
      <c r="AF20" s="306"/>
      <c r="AG20" s="133"/>
      <c r="AH20" s="44"/>
      <c r="AI20" s="45"/>
      <c r="AJ20" s="306"/>
      <c r="AK20" s="46">
        <f t="shared" si="3"/>
        <v>14</v>
      </c>
      <c r="AL20" s="25">
        <f t="shared" si="10"/>
        <v>50000</v>
      </c>
      <c r="AM20" s="309"/>
      <c r="AN20" s="25">
        <f t="shared" si="11"/>
        <v>300000</v>
      </c>
      <c r="AO20" s="310"/>
      <c r="AP20" s="51"/>
      <c r="AQ20" s="110"/>
      <c r="AR20" s="110"/>
      <c r="AS20" s="311" t="s">
        <v>387</v>
      </c>
      <c r="AT20" s="311">
        <v>1.74145148E8</v>
      </c>
      <c r="AU20" s="55" t="s">
        <v>386</v>
      </c>
      <c r="AV20" s="29" t="s">
        <v>388</v>
      </c>
      <c r="AW20" s="312" t="s">
        <v>346</v>
      </c>
      <c r="AX20" s="313">
        <v>30.0</v>
      </c>
      <c r="AY20" s="311">
        <v>1.7414514E7</v>
      </c>
      <c r="AZ20" s="27" t="s">
        <v>17</v>
      </c>
      <c r="BA20" s="312" t="s">
        <v>389</v>
      </c>
      <c r="BB20" s="320" t="s">
        <v>390</v>
      </c>
      <c r="BC20" s="64"/>
      <c r="BD20" s="64"/>
    </row>
    <row r="21" ht="14.25" customHeight="1">
      <c r="A21" s="271"/>
      <c r="B21" s="30">
        <f>B19+1</f>
        <v>15</v>
      </c>
      <c r="C21" s="30">
        <v>1.0</v>
      </c>
      <c r="D21" s="30" t="s">
        <v>27</v>
      </c>
      <c r="E21" s="322" t="s">
        <v>332</v>
      </c>
      <c r="F21" s="44"/>
      <c r="G21" s="45"/>
      <c r="H21" s="306">
        <v>1.0</v>
      </c>
      <c r="I21" s="44" t="s">
        <v>50</v>
      </c>
      <c r="J21" s="306">
        <v>1.0</v>
      </c>
      <c r="K21" s="45" t="s">
        <v>23</v>
      </c>
      <c r="L21" s="306">
        <v>1.0</v>
      </c>
      <c r="M21" s="44"/>
      <c r="N21" s="45"/>
      <c r="O21" s="306">
        <v>1.0</v>
      </c>
      <c r="P21" s="323" t="s">
        <v>375</v>
      </c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73"/>
      <c r="AK21" s="46">
        <f t="shared" si="3"/>
        <v>4</v>
      </c>
      <c r="AL21" s="25">
        <v>47000.0</v>
      </c>
      <c r="AM21" s="309"/>
      <c r="AN21" s="25">
        <f t="shared" si="11"/>
        <v>300000</v>
      </c>
      <c r="AO21" s="310"/>
      <c r="AP21" s="51"/>
      <c r="AQ21" s="39"/>
      <c r="AR21" s="110"/>
      <c r="AS21" s="311"/>
      <c r="AT21" s="311">
        <v>1.84430061E8</v>
      </c>
      <c r="AU21" s="311"/>
      <c r="AV21" s="29" t="s">
        <v>391</v>
      </c>
      <c r="AW21" s="312" t="s">
        <v>346</v>
      </c>
      <c r="AX21" s="313">
        <v>30.0</v>
      </c>
      <c r="AY21" s="27"/>
      <c r="AZ21" s="27" t="s">
        <v>17</v>
      </c>
      <c r="BA21" s="312" t="s">
        <v>392</v>
      </c>
      <c r="BB21" s="320" t="s">
        <v>393</v>
      </c>
      <c r="BC21" s="64"/>
      <c r="BD21" s="64"/>
    </row>
    <row r="22" ht="14.25" customHeight="1">
      <c r="A22" s="271"/>
      <c r="B22" s="30">
        <f t="shared" ref="B22:B79" si="12">B21+1</f>
        <v>16</v>
      </c>
      <c r="C22" s="30">
        <v>1.0</v>
      </c>
      <c r="D22" s="30" t="s">
        <v>27</v>
      </c>
      <c r="E22" s="55" t="s">
        <v>394</v>
      </c>
      <c r="F22" s="44"/>
      <c r="G22" s="45"/>
      <c r="H22" s="306"/>
      <c r="I22" s="306">
        <v>1.0</v>
      </c>
      <c r="J22" s="306">
        <v>1.0</v>
      </c>
      <c r="K22" s="306">
        <v>1.0</v>
      </c>
      <c r="L22" s="306">
        <v>1.0</v>
      </c>
      <c r="M22" s="44"/>
      <c r="N22" s="45"/>
      <c r="O22" s="306">
        <v>1.0</v>
      </c>
      <c r="P22" s="306">
        <v>1.0</v>
      </c>
      <c r="Q22" s="306">
        <v>1.0</v>
      </c>
      <c r="R22" s="306">
        <v>1.0</v>
      </c>
      <c r="S22" s="306">
        <v>1.0</v>
      </c>
      <c r="T22" s="44" t="s">
        <v>37</v>
      </c>
      <c r="U22" s="45"/>
      <c r="V22" s="306">
        <v>1.0</v>
      </c>
      <c r="W22" s="306">
        <v>1.0</v>
      </c>
      <c r="X22" s="306">
        <v>1.0</v>
      </c>
      <c r="Y22" s="306">
        <v>1.0</v>
      </c>
      <c r="Z22" s="306">
        <v>1.0</v>
      </c>
      <c r="AA22" s="44"/>
      <c r="AB22" s="45"/>
      <c r="AC22" s="306"/>
      <c r="AD22" s="306"/>
      <c r="AE22" s="306"/>
      <c r="AF22" s="306"/>
      <c r="AG22" s="133"/>
      <c r="AH22" s="44"/>
      <c r="AI22" s="45"/>
      <c r="AJ22" s="306"/>
      <c r="AK22" s="46">
        <f t="shared" si="3"/>
        <v>14</v>
      </c>
      <c r="AL22" s="25">
        <f>IF(D22="CATEGORIA", "DEPENDE", IF(D22="SP", 60000,IF(D22="PR", 60000, IF(D22="M10", 65000, IF(D22="M1", 50000, IF(D22="M2", 40000, IF(D22="AYUDANTE", 30000, IF(D22="EDIT", "EDITABLE", "editable"))))))))</f>
        <v>50000</v>
      </c>
      <c r="AM22" s="309"/>
      <c r="AN22" s="25">
        <f t="shared" si="11"/>
        <v>300000</v>
      </c>
      <c r="AO22" s="310"/>
      <c r="AP22" s="51">
        <v>40000.0</v>
      </c>
      <c r="AQ22" s="110"/>
      <c r="AR22" s="110"/>
      <c r="AS22" s="311" t="s">
        <v>395</v>
      </c>
      <c r="AT22" s="311">
        <v>1.76649054E8</v>
      </c>
      <c r="AU22" s="55" t="s">
        <v>394</v>
      </c>
      <c r="AV22" s="29" t="s">
        <v>396</v>
      </c>
      <c r="AW22" s="312" t="s">
        <v>343</v>
      </c>
      <c r="AX22" s="313" t="s">
        <v>344</v>
      </c>
      <c r="AY22" s="311">
        <v>1.9811912728E10</v>
      </c>
      <c r="AZ22" s="27" t="s">
        <v>397</v>
      </c>
      <c r="BA22" s="324">
        <v>729.0</v>
      </c>
      <c r="BB22" s="325" t="s">
        <v>398</v>
      </c>
      <c r="BC22" s="64"/>
      <c r="BD22" s="64"/>
    </row>
    <row r="23" ht="14.25" customHeight="1">
      <c r="A23" s="271"/>
      <c r="B23" s="30">
        <f t="shared" si="12"/>
        <v>17</v>
      </c>
      <c r="C23" s="30">
        <v>1.0</v>
      </c>
      <c r="D23" s="30" t="s">
        <v>92</v>
      </c>
      <c r="E23" s="322" t="s">
        <v>399</v>
      </c>
      <c r="F23" s="44"/>
      <c r="G23" s="45"/>
      <c r="H23" s="306">
        <v>1.0</v>
      </c>
      <c r="I23" s="306">
        <v>1.0</v>
      </c>
      <c r="J23" s="306">
        <v>1.0</v>
      </c>
      <c r="K23" s="306">
        <v>1.0</v>
      </c>
      <c r="L23" s="306">
        <v>1.0</v>
      </c>
      <c r="M23" s="44"/>
      <c r="N23" s="45"/>
      <c r="O23" s="323" t="s">
        <v>375</v>
      </c>
      <c r="P23" s="168"/>
      <c r="Q23" s="168"/>
      <c r="R23" s="168"/>
      <c r="S23" s="168"/>
      <c r="T23" s="168"/>
      <c r="U23" s="168"/>
      <c r="V23" s="168"/>
      <c r="W23" s="168"/>
      <c r="X23" s="168"/>
      <c r="Y23" s="168"/>
      <c r="Z23" s="168"/>
      <c r="AA23" s="168"/>
      <c r="AB23" s="168"/>
      <c r="AC23" s="168"/>
      <c r="AD23" s="168"/>
      <c r="AE23" s="168"/>
      <c r="AF23" s="168"/>
      <c r="AG23" s="168"/>
      <c r="AH23" s="168"/>
      <c r="AI23" s="168"/>
      <c r="AJ23" s="73"/>
      <c r="AK23" s="46">
        <f t="shared" si="3"/>
        <v>5</v>
      </c>
      <c r="AL23" s="25">
        <v>29000.0</v>
      </c>
      <c r="AM23" s="309">
        <f t="shared" ref="AM23:AM25" si="13">MULTIPLY(AL23, SUM(I23:M23, P23:T23, W23:AA23)) - IF(AN23="SIN ANTICIPO", 0, AN23)</f>
        <v>-134000</v>
      </c>
      <c r="AN23" s="25">
        <f t="shared" si="11"/>
        <v>250000</v>
      </c>
      <c r="AO23" s="310">
        <f t="shared" ref="AO23:AO25" si="14">AK23*AL23</f>
        <v>145000</v>
      </c>
      <c r="AP23" s="51"/>
      <c r="AQ23" s="39"/>
      <c r="AR23" s="110"/>
      <c r="AS23" s="311"/>
      <c r="AT23" s="311">
        <v>2.20995798E8</v>
      </c>
      <c r="AU23" s="311"/>
      <c r="AV23" s="29" t="s">
        <v>301</v>
      </c>
      <c r="AW23" s="312" t="s">
        <v>346</v>
      </c>
      <c r="AX23" s="313">
        <v>30.0</v>
      </c>
      <c r="AY23" s="27"/>
      <c r="AZ23" s="27" t="s">
        <v>17</v>
      </c>
      <c r="BA23" s="312" t="s">
        <v>400</v>
      </c>
      <c r="BB23" s="320" t="s">
        <v>401</v>
      </c>
      <c r="BC23" s="64"/>
      <c r="BD23" s="64"/>
    </row>
    <row r="24" ht="14.25" customHeight="1">
      <c r="A24" s="271"/>
      <c r="B24" s="30">
        <f t="shared" si="12"/>
        <v>18</v>
      </c>
      <c r="C24" s="30">
        <v>1.0</v>
      </c>
      <c r="D24" s="30" t="s">
        <v>27</v>
      </c>
      <c r="E24" s="326" t="s">
        <v>141</v>
      </c>
      <c r="F24" s="44"/>
      <c r="G24" s="45"/>
      <c r="H24" s="306">
        <v>1.0</v>
      </c>
      <c r="I24" s="306">
        <v>1.0</v>
      </c>
      <c r="J24" s="306">
        <v>1.0</v>
      </c>
      <c r="K24" s="306">
        <v>1.0</v>
      </c>
      <c r="L24" s="306">
        <v>1.0</v>
      </c>
      <c r="M24" s="44"/>
      <c r="N24" s="45"/>
      <c r="O24" s="306">
        <v>1.0</v>
      </c>
      <c r="P24" s="306">
        <v>1.0</v>
      </c>
      <c r="Q24" s="306">
        <v>1.0</v>
      </c>
      <c r="R24" s="306">
        <v>1.0</v>
      </c>
      <c r="S24" s="306">
        <v>1.0</v>
      </c>
      <c r="T24" s="44"/>
      <c r="U24" s="45"/>
      <c r="V24" s="306">
        <v>1.0</v>
      </c>
      <c r="W24" s="306">
        <v>1.0</v>
      </c>
      <c r="X24" s="306">
        <v>1.0</v>
      </c>
      <c r="Y24" s="306">
        <v>1.0</v>
      </c>
      <c r="Z24" s="306">
        <v>1.0</v>
      </c>
      <c r="AA24" s="323" t="s">
        <v>375</v>
      </c>
      <c r="AB24" s="168"/>
      <c r="AC24" s="168"/>
      <c r="AD24" s="168"/>
      <c r="AE24" s="168"/>
      <c r="AF24" s="168"/>
      <c r="AG24" s="168"/>
      <c r="AH24" s="168"/>
      <c r="AI24" s="168"/>
      <c r="AJ24" s="73"/>
      <c r="AK24" s="46">
        <f t="shared" si="3"/>
        <v>15</v>
      </c>
      <c r="AL24" s="25">
        <f t="shared" ref="AL24:AL29" si="15">IF(D24="CATEGORIA", "DEPENDE", IF(D24="SP", 60000,IF(D24="PR", 60000, IF(D24="M10", 65000, IF(D24="M1", 50000, IF(D24="M2", 40000, IF(D24="AYUDANTE", 30000, IF(D24="EDIT", "EDITABLE", "editable"))))))))</f>
        <v>50000</v>
      </c>
      <c r="AM24" s="309">
        <f t="shared" si="13"/>
        <v>300000</v>
      </c>
      <c r="AN24" s="25">
        <f t="shared" si="11"/>
        <v>300000</v>
      </c>
      <c r="AO24" s="310">
        <f t="shared" si="14"/>
        <v>750000</v>
      </c>
      <c r="AP24" s="51"/>
      <c r="AQ24" s="39"/>
      <c r="AR24" s="110"/>
      <c r="AS24" s="316" t="s">
        <v>142</v>
      </c>
      <c r="AT24" s="316">
        <v>1.1332815E8</v>
      </c>
      <c r="AU24" s="315" t="s">
        <v>141</v>
      </c>
      <c r="AV24" s="29" t="s">
        <v>144</v>
      </c>
      <c r="AW24" s="312" t="s">
        <v>384</v>
      </c>
      <c r="AX24" s="313" t="s">
        <v>344</v>
      </c>
      <c r="AY24" s="316">
        <v>4.043374309E9</v>
      </c>
      <c r="AZ24" s="29" t="s">
        <v>143</v>
      </c>
      <c r="BA24" s="312" t="s">
        <v>402</v>
      </c>
      <c r="BB24" s="320" t="s">
        <v>403</v>
      </c>
      <c r="BC24" s="64"/>
      <c r="BD24" s="64"/>
    </row>
    <row r="25" ht="14.25" customHeight="1">
      <c r="A25" s="271"/>
      <c r="B25" s="30">
        <f t="shared" si="12"/>
        <v>19</v>
      </c>
      <c r="C25" s="30">
        <v>1.0</v>
      </c>
      <c r="D25" s="30" t="s">
        <v>27</v>
      </c>
      <c r="E25" s="315" t="s">
        <v>145</v>
      </c>
      <c r="F25" s="44"/>
      <c r="G25" s="45"/>
      <c r="H25" s="45" t="s">
        <v>23</v>
      </c>
      <c r="I25" s="306">
        <v>1.0</v>
      </c>
      <c r="J25" s="306">
        <v>1.0</v>
      </c>
      <c r="K25" s="306">
        <v>1.0</v>
      </c>
      <c r="L25" s="306">
        <v>1.0</v>
      </c>
      <c r="M25" s="44"/>
      <c r="N25" s="45"/>
      <c r="O25" s="306">
        <v>1.0</v>
      </c>
      <c r="P25" s="306">
        <v>1.0</v>
      </c>
      <c r="Q25" s="306">
        <v>1.0</v>
      </c>
      <c r="R25" s="306">
        <v>1.0</v>
      </c>
      <c r="S25" s="306">
        <v>1.0</v>
      </c>
      <c r="T25" s="44"/>
      <c r="U25" s="45"/>
      <c r="V25" s="306">
        <v>1.0</v>
      </c>
      <c r="W25" s="306">
        <v>1.0</v>
      </c>
      <c r="X25" s="306">
        <v>1.0</v>
      </c>
      <c r="Y25" s="306">
        <v>1.0</v>
      </c>
      <c r="Z25" s="306">
        <v>1.0</v>
      </c>
      <c r="AA25" s="44"/>
      <c r="AB25" s="45"/>
      <c r="AC25" s="306"/>
      <c r="AD25" s="306"/>
      <c r="AE25" s="306"/>
      <c r="AF25" s="306"/>
      <c r="AG25" s="133"/>
      <c r="AH25" s="44"/>
      <c r="AI25" s="45"/>
      <c r="AJ25" s="306"/>
      <c r="AK25" s="46">
        <f t="shared" si="3"/>
        <v>14</v>
      </c>
      <c r="AL25" s="25">
        <f t="shared" si="15"/>
        <v>50000</v>
      </c>
      <c r="AM25" s="309">
        <f t="shared" si="13"/>
        <v>300000</v>
      </c>
      <c r="AN25" s="25">
        <f t="shared" si="11"/>
        <v>300000</v>
      </c>
      <c r="AO25" s="310">
        <f t="shared" si="14"/>
        <v>700000</v>
      </c>
      <c r="AP25" s="51"/>
      <c r="AQ25" s="39"/>
      <c r="AR25" s="110"/>
      <c r="AS25" s="311" t="s">
        <v>146</v>
      </c>
      <c r="AT25" s="311">
        <v>1.64553183E8</v>
      </c>
      <c r="AU25" s="315" t="s">
        <v>145</v>
      </c>
      <c r="AV25" s="29" t="s">
        <v>147</v>
      </c>
      <c r="AW25" s="312" t="s">
        <v>346</v>
      </c>
      <c r="AX25" s="313">
        <v>30.0</v>
      </c>
      <c r="AY25" s="311">
        <v>1.6455318E7</v>
      </c>
      <c r="AZ25" s="27" t="s">
        <v>17</v>
      </c>
      <c r="BA25" s="321" t="s">
        <v>404</v>
      </c>
      <c r="BB25" s="327" t="s">
        <v>405</v>
      </c>
      <c r="BC25" s="64"/>
      <c r="BD25" s="64"/>
    </row>
    <row r="26" ht="14.25" customHeight="1">
      <c r="A26" s="271"/>
      <c r="B26" s="30">
        <f t="shared" si="12"/>
        <v>20</v>
      </c>
      <c r="C26" s="30">
        <v>1.0</v>
      </c>
      <c r="D26" s="30" t="s">
        <v>27</v>
      </c>
      <c r="E26" s="55" t="s">
        <v>406</v>
      </c>
      <c r="F26" s="44"/>
      <c r="G26" s="45"/>
      <c r="H26" s="306"/>
      <c r="I26" s="306">
        <v>1.0</v>
      </c>
      <c r="J26" s="306">
        <v>1.0</v>
      </c>
      <c r="K26" s="306">
        <v>1.0</v>
      </c>
      <c r="L26" s="306">
        <v>1.0</v>
      </c>
      <c r="M26" s="44"/>
      <c r="N26" s="45"/>
      <c r="O26" s="306">
        <v>1.0</v>
      </c>
      <c r="P26" s="306">
        <v>1.0</v>
      </c>
      <c r="Q26" s="306">
        <v>1.0</v>
      </c>
      <c r="R26" s="306">
        <v>1.0</v>
      </c>
      <c r="S26" s="306">
        <v>1.0</v>
      </c>
      <c r="T26" s="44"/>
      <c r="U26" s="45"/>
      <c r="V26" s="306">
        <v>1.0</v>
      </c>
      <c r="W26" s="306">
        <v>1.0</v>
      </c>
      <c r="X26" s="306">
        <v>1.0</v>
      </c>
      <c r="Y26" s="306">
        <v>1.0</v>
      </c>
      <c r="Z26" s="306">
        <v>1.0</v>
      </c>
      <c r="AA26" s="44"/>
      <c r="AB26" s="45"/>
      <c r="AC26" s="306"/>
      <c r="AD26" s="306"/>
      <c r="AE26" s="306"/>
      <c r="AF26" s="306"/>
      <c r="AG26" s="133"/>
      <c r="AH26" s="44"/>
      <c r="AI26" s="45"/>
      <c r="AJ26" s="306"/>
      <c r="AK26" s="46">
        <f t="shared" si="3"/>
        <v>14</v>
      </c>
      <c r="AL26" s="25">
        <f t="shared" si="15"/>
        <v>50000</v>
      </c>
      <c r="AM26" s="309"/>
      <c r="AN26" s="25">
        <f t="shared" si="11"/>
        <v>300000</v>
      </c>
      <c r="AO26" s="310"/>
      <c r="AP26" s="51"/>
      <c r="AQ26" s="110"/>
      <c r="AR26" s="110"/>
      <c r="AS26" s="311" t="s">
        <v>407</v>
      </c>
      <c r="AT26" s="311">
        <v>1.55864931E8</v>
      </c>
      <c r="AU26" s="55" t="s">
        <v>406</v>
      </c>
      <c r="AV26" s="29" t="s">
        <v>408</v>
      </c>
      <c r="AW26" s="312" t="s">
        <v>346</v>
      </c>
      <c r="AX26" s="313">
        <v>30.0</v>
      </c>
      <c r="AY26" s="311">
        <v>1.5586493E7</v>
      </c>
      <c r="AZ26" s="27" t="s">
        <v>17</v>
      </c>
      <c r="BA26" s="324">
        <v>730.0</v>
      </c>
      <c r="BB26" s="325" t="s">
        <v>409</v>
      </c>
      <c r="BC26" s="64"/>
      <c r="BD26" s="64"/>
    </row>
    <row r="27" ht="14.25" customHeight="1">
      <c r="A27" s="271"/>
      <c r="B27" s="30">
        <f t="shared" si="12"/>
        <v>21</v>
      </c>
      <c r="C27" s="30">
        <v>1.0</v>
      </c>
      <c r="D27" s="30" t="s">
        <v>27</v>
      </c>
      <c r="E27" s="314" t="s">
        <v>298</v>
      </c>
      <c r="F27" s="44"/>
      <c r="G27" s="45"/>
      <c r="H27" s="306">
        <v>1.0</v>
      </c>
      <c r="I27" s="306">
        <v>1.0</v>
      </c>
      <c r="J27" s="306">
        <v>1.0</v>
      </c>
      <c r="K27" s="306">
        <v>1.0</v>
      </c>
      <c r="L27" s="306">
        <v>1.0</v>
      </c>
      <c r="M27" s="44"/>
      <c r="N27" s="45"/>
      <c r="O27" s="306">
        <v>1.0</v>
      </c>
      <c r="P27" s="306">
        <v>1.0</v>
      </c>
      <c r="Q27" s="306">
        <v>1.0</v>
      </c>
      <c r="R27" s="306">
        <v>1.0</v>
      </c>
      <c r="S27" s="306">
        <v>1.0</v>
      </c>
      <c r="T27" s="44"/>
      <c r="U27" s="45"/>
      <c r="V27" s="306">
        <v>1.0</v>
      </c>
      <c r="W27" s="306">
        <v>1.0</v>
      </c>
      <c r="X27" s="306">
        <v>1.0</v>
      </c>
      <c r="Y27" s="306">
        <v>1.0</v>
      </c>
      <c r="Z27" s="306">
        <v>1.0</v>
      </c>
      <c r="AA27" s="44"/>
      <c r="AB27" s="45"/>
      <c r="AC27" s="306"/>
      <c r="AD27" s="306"/>
      <c r="AE27" s="306"/>
      <c r="AF27" s="306"/>
      <c r="AG27" s="133"/>
      <c r="AH27" s="44"/>
      <c r="AI27" s="45"/>
      <c r="AJ27" s="306"/>
      <c r="AK27" s="46">
        <f t="shared" si="3"/>
        <v>15</v>
      </c>
      <c r="AL27" s="25">
        <f t="shared" si="15"/>
        <v>50000</v>
      </c>
      <c r="AM27" s="309">
        <f t="shared" ref="AM27:AM34" si="16">MULTIPLY(AL27, SUM(I27:M27, P27:T27, W27:AA27)) - IF(AN27="SIN ANTICIPO", 0, AN27)</f>
        <v>300000</v>
      </c>
      <c r="AN27" s="25">
        <f t="shared" si="11"/>
        <v>300000</v>
      </c>
      <c r="AO27" s="310">
        <f t="shared" ref="AO27:AO35" si="17">AK27*AL27</f>
        <v>750000</v>
      </c>
      <c r="AP27" s="51"/>
      <c r="AQ27" s="39"/>
      <c r="AR27" s="110"/>
      <c r="AS27" s="311" t="s">
        <v>410</v>
      </c>
      <c r="AT27" s="311">
        <v>1.53053677E8</v>
      </c>
      <c r="AU27" s="314" t="s">
        <v>298</v>
      </c>
      <c r="AV27" s="29" t="s">
        <v>411</v>
      </c>
      <c r="AW27" s="312" t="s">
        <v>346</v>
      </c>
      <c r="AX27" s="313" t="s">
        <v>412</v>
      </c>
      <c r="AY27" s="311">
        <v>3.6362249362E10</v>
      </c>
      <c r="AZ27" s="27" t="s">
        <v>413</v>
      </c>
      <c r="BA27" s="328"/>
      <c r="BB27" s="329"/>
      <c r="BC27" s="64"/>
      <c r="BD27" s="64"/>
    </row>
    <row r="28" ht="14.25" customHeight="1">
      <c r="A28" s="271"/>
      <c r="B28" s="30">
        <f t="shared" si="12"/>
        <v>22</v>
      </c>
      <c r="C28" s="30">
        <v>1.0</v>
      </c>
      <c r="D28" s="30" t="s">
        <v>27</v>
      </c>
      <c r="E28" s="315" t="s">
        <v>148</v>
      </c>
      <c r="F28" s="44"/>
      <c r="G28" s="45"/>
      <c r="H28" s="306">
        <v>1.0</v>
      </c>
      <c r="I28" s="306">
        <v>1.0</v>
      </c>
      <c r="J28" s="306">
        <v>1.0</v>
      </c>
      <c r="K28" s="306">
        <v>1.0</v>
      </c>
      <c r="L28" s="306">
        <v>1.0</v>
      </c>
      <c r="M28" s="44"/>
      <c r="N28" s="45"/>
      <c r="O28" s="44" t="s">
        <v>50</v>
      </c>
      <c r="P28" s="306">
        <v>1.0</v>
      </c>
      <c r="Q28" s="306">
        <v>1.0</v>
      </c>
      <c r="R28" s="306">
        <v>1.0</v>
      </c>
      <c r="S28" s="306">
        <v>1.0</v>
      </c>
      <c r="T28" s="44" t="s">
        <v>37</v>
      </c>
      <c r="U28" s="45"/>
      <c r="V28" s="306">
        <v>1.0</v>
      </c>
      <c r="W28" s="306">
        <v>1.0</v>
      </c>
      <c r="X28" s="306">
        <v>1.0</v>
      </c>
      <c r="Y28" s="306">
        <v>1.0</v>
      </c>
      <c r="Z28" s="306">
        <v>1.0</v>
      </c>
      <c r="AA28" s="44" t="s">
        <v>37</v>
      </c>
      <c r="AB28" s="45"/>
      <c r="AC28" s="306"/>
      <c r="AD28" s="306"/>
      <c r="AE28" s="306"/>
      <c r="AF28" s="306"/>
      <c r="AG28" s="133"/>
      <c r="AH28" s="44"/>
      <c r="AI28" s="45"/>
      <c r="AJ28" s="306"/>
      <c r="AK28" s="46">
        <f t="shared" si="3"/>
        <v>14</v>
      </c>
      <c r="AL28" s="25">
        <f t="shared" si="15"/>
        <v>50000</v>
      </c>
      <c r="AM28" s="309">
        <f t="shared" si="16"/>
        <v>300000</v>
      </c>
      <c r="AN28" s="25">
        <f t="shared" si="11"/>
        <v>300000</v>
      </c>
      <c r="AO28" s="310">
        <f t="shared" si="17"/>
        <v>700000</v>
      </c>
      <c r="AP28" s="51">
        <v>40000.0</v>
      </c>
      <c r="AQ28" s="39"/>
      <c r="AR28" s="39">
        <v>40000.0</v>
      </c>
      <c r="AS28" s="316" t="s">
        <v>35</v>
      </c>
      <c r="AT28" s="316">
        <v>2.05745785E8</v>
      </c>
      <c r="AU28" s="315" t="s">
        <v>148</v>
      </c>
      <c r="AV28" s="29" t="s">
        <v>150</v>
      </c>
      <c r="AW28" s="312" t="s">
        <v>361</v>
      </c>
      <c r="AX28" s="313" t="s">
        <v>344</v>
      </c>
      <c r="AY28" s="316">
        <v>1.57625037E8</v>
      </c>
      <c r="AZ28" s="29" t="s">
        <v>149</v>
      </c>
      <c r="BA28" s="330"/>
      <c r="BB28" s="331"/>
      <c r="BC28" s="64"/>
      <c r="BD28" s="64"/>
    </row>
    <row r="29" ht="14.25" customHeight="1">
      <c r="A29" s="271"/>
      <c r="B29" s="30">
        <f t="shared" si="12"/>
        <v>23</v>
      </c>
      <c r="C29" s="30">
        <v>1.0</v>
      </c>
      <c r="D29" s="30" t="s">
        <v>27</v>
      </c>
      <c r="E29" s="326" t="s">
        <v>151</v>
      </c>
      <c r="F29" s="44"/>
      <c r="G29" s="45"/>
      <c r="H29" s="306">
        <v>1.0</v>
      </c>
      <c r="I29" s="306">
        <v>1.0</v>
      </c>
      <c r="J29" s="306">
        <v>1.0</v>
      </c>
      <c r="K29" s="306">
        <v>1.0</v>
      </c>
      <c r="L29" s="306">
        <v>1.0</v>
      </c>
      <c r="M29" s="44"/>
      <c r="N29" s="45"/>
      <c r="O29" s="306">
        <v>1.0</v>
      </c>
      <c r="P29" s="306">
        <v>1.0</v>
      </c>
      <c r="Q29" s="306">
        <v>0.1</v>
      </c>
      <c r="R29" s="332" t="s">
        <v>414</v>
      </c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73"/>
      <c r="AK29" s="46">
        <f t="shared" si="3"/>
        <v>7.1</v>
      </c>
      <c r="AL29" s="25">
        <f t="shared" si="15"/>
        <v>50000</v>
      </c>
      <c r="AM29" s="309">
        <f t="shared" si="16"/>
        <v>-45000</v>
      </c>
      <c r="AN29" s="25">
        <f t="shared" si="11"/>
        <v>300000</v>
      </c>
      <c r="AO29" s="310">
        <f t="shared" si="17"/>
        <v>355000</v>
      </c>
      <c r="AP29" s="51"/>
      <c r="AQ29" s="39"/>
      <c r="AR29" s="110"/>
      <c r="AS29" s="311"/>
      <c r="AT29" s="311">
        <v>1.69313393E8</v>
      </c>
      <c r="AU29" s="311"/>
      <c r="AV29" s="29" t="s">
        <v>154</v>
      </c>
      <c r="AW29" s="312" t="s">
        <v>361</v>
      </c>
      <c r="AX29" s="313" t="s">
        <v>344</v>
      </c>
      <c r="AY29" s="27"/>
      <c r="AZ29" s="27" t="s">
        <v>153</v>
      </c>
      <c r="BA29" s="64"/>
      <c r="BB29" s="64"/>
      <c r="BC29" s="64"/>
      <c r="BD29" s="64"/>
    </row>
    <row r="30" ht="14.25" customHeight="1">
      <c r="A30" s="271"/>
      <c r="B30" s="30">
        <f t="shared" si="12"/>
        <v>24</v>
      </c>
      <c r="C30" s="30">
        <v>1.0</v>
      </c>
      <c r="D30" s="30" t="s">
        <v>27</v>
      </c>
      <c r="E30" s="322" t="s">
        <v>306</v>
      </c>
      <c r="F30" s="44"/>
      <c r="G30" s="45"/>
      <c r="H30" s="306">
        <v>1.0</v>
      </c>
      <c r="I30" s="306">
        <v>1.0</v>
      </c>
      <c r="J30" s="306">
        <v>1.0</v>
      </c>
      <c r="K30" s="306">
        <v>1.0</v>
      </c>
      <c r="L30" s="45" t="s">
        <v>23</v>
      </c>
      <c r="M30" s="44"/>
      <c r="N30" s="45"/>
      <c r="O30" s="306">
        <v>1.0</v>
      </c>
      <c r="P30" s="306">
        <v>1.0</v>
      </c>
      <c r="Q30" s="306">
        <v>1.0</v>
      </c>
      <c r="R30" s="323" t="s">
        <v>375</v>
      </c>
      <c r="S30" s="168"/>
      <c r="T30" s="168"/>
      <c r="U30" s="168"/>
      <c r="V30" s="168"/>
      <c r="W30" s="168"/>
      <c r="X30" s="168"/>
      <c r="Y30" s="168"/>
      <c r="Z30" s="168"/>
      <c r="AA30" s="168"/>
      <c r="AB30" s="168"/>
      <c r="AC30" s="168"/>
      <c r="AD30" s="168"/>
      <c r="AE30" s="168"/>
      <c r="AF30" s="168"/>
      <c r="AG30" s="168"/>
      <c r="AH30" s="168"/>
      <c r="AI30" s="168"/>
      <c r="AJ30" s="73"/>
      <c r="AK30" s="46">
        <f t="shared" si="3"/>
        <v>7</v>
      </c>
      <c r="AL30" s="25">
        <v>48000.0</v>
      </c>
      <c r="AM30" s="309">
        <f t="shared" si="16"/>
        <v>-60000</v>
      </c>
      <c r="AN30" s="25">
        <f t="shared" si="11"/>
        <v>300000</v>
      </c>
      <c r="AO30" s="310">
        <f t="shared" si="17"/>
        <v>336000</v>
      </c>
      <c r="AP30" s="51"/>
      <c r="AQ30" s="39"/>
      <c r="AR30" s="110"/>
      <c r="AS30" s="311"/>
      <c r="AT30" s="311">
        <v>1.43385825E8</v>
      </c>
      <c r="AU30" s="311"/>
      <c r="AV30" s="29" t="s">
        <v>415</v>
      </c>
      <c r="AW30" s="312" t="s">
        <v>346</v>
      </c>
      <c r="AX30" s="313">
        <v>30.0</v>
      </c>
      <c r="AY30" s="27"/>
      <c r="AZ30" s="27" t="s">
        <v>17</v>
      </c>
      <c r="BA30" s="64"/>
      <c r="BB30" s="64"/>
      <c r="BC30" s="64"/>
      <c r="BD30" s="64"/>
    </row>
    <row r="31" ht="14.25" customHeight="1">
      <c r="A31" s="271"/>
      <c r="B31" s="30">
        <f t="shared" si="12"/>
        <v>25</v>
      </c>
      <c r="C31" s="30">
        <v>1.0</v>
      </c>
      <c r="D31" s="30" t="s">
        <v>27</v>
      </c>
      <c r="E31" s="333" t="s">
        <v>155</v>
      </c>
      <c r="F31" s="44"/>
      <c r="G31" s="45"/>
      <c r="H31" s="306">
        <v>1.0</v>
      </c>
      <c r="I31" s="306">
        <v>1.0</v>
      </c>
      <c r="J31" s="306">
        <v>1.0</v>
      </c>
      <c r="K31" s="306">
        <v>1.0</v>
      </c>
      <c r="L31" s="306">
        <v>1.0</v>
      </c>
      <c r="M31" s="44"/>
      <c r="N31" s="45"/>
      <c r="O31" s="306">
        <v>1.0</v>
      </c>
      <c r="P31" s="306">
        <v>1.0</v>
      </c>
      <c r="Q31" s="306">
        <v>1.0</v>
      </c>
      <c r="R31" s="306">
        <v>1.0</v>
      </c>
      <c r="S31" s="306">
        <v>1.0</v>
      </c>
      <c r="T31" s="44" t="s">
        <v>37</v>
      </c>
      <c r="U31" s="45"/>
      <c r="V31" s="306">
        <v>1.0</v>
      </c>
      <c r="W31" s="306">
        <v>1.0</v>
      </c>
      <c r="X31" s="306">
        <v>1.0</v>
      </c>
      <c r="Y31" s="306">
        <v>1.0</v>
      </c>
      <c r="Z31" s="306">
        <v>1.0</v>
      </c>
      <c r="AA31" s="44"/>
      <c r="AB31" s="45"/>
      <c r="AC31" s="306"/>
      <c r="AD31" s="306"/>
      <c r="AE31" s="306"/>
      <c r="AF31" s="306"/>
      <c r="AG31" s="133"/>
      <c r="AH31" s="44"/>
      <c r="AI31" s="45"/>
      <c r="AJ31" s="306"/>
      <c r="AK31" s="46">
        <f t="shared" si="3"/>
        <v>15</v>
      </c>
      <c r="AL31" s="25">
        <f t="shared" ref="AL31:AL35" si="18">IF(D31="CATEGORIA", "DEPENDE", IF(D31="SP", 60000,IF(D31="PR", 60000, IF(D31="M10", 65000, IF(D31="M1", 50000, IF(D31="M2", 40000, IF(D31="AYUDANTE", 30000, IF(D31="EDIT", "EDITABLE", "editable"))))))))</f>
        <v>50000</v>
      </c>
      <c r="AM31" s="309">
        <f t="shared" si="16"/>
        <v>300000</v>
      </c>
      <c r="AN31" s="25">
        <f t="shared" si="11"/>
        <v>300000</v>
      </c>
      <c r="AO31" s="310">
        <f t="shared" si="17"/>
        <v>750000</v>
      </c>
      <c r="AP31" s="51">
        <v>40000.0</v>
      </c>
      <c r="AQ31" s="51"/>
      <c r="AR31" s="110"/>
      <c r="AS31" s="311" t="s">
        <v>39</v>
      </c>
      <c r="AT31" s="311">
        <v>1.723044E8</v>
      </c>
      <c r="AU31" s="333" t="s">
        <v>155</v>
      </c>
      <c r="AV31" s="29" t="s">
        <v>156</v>
      </c>
      <c r="AW31" s="312" t="s">
        <v>346</v>
      </c>
      <c r="AX31" s="313">
        <v>30.0</v>
      </c>
      <c r="AY31" s="311">
        <v>1.723044E7</v>
      </c>
      <c r="AZ31" s="27" t="s">
        <v>17</v>
      </c>
      <c r="BA31" s="330"/>
      <c r="BB31" s="331"/>
      <c r="BC31" s="64"/>
      <c r="BD31" s="64"/>
    </row>
    <row r="32" ht="14.25" customHeight="1">
      <c r="A32" s="271"/>
      <c r="B32" s="30">
        <f t="shared" si="12"/>
        <v>26</v>
      </c>
      <c r="C32" s="30">
        <v>1.0</v>
      </c>
      <c r="D32" s="30" t="s">
        <v>27</v>
      </c>
      <c r="E32" s="326" t="s">
        <v>157</v>
      </c>
      <c r="F32" s="44"/>
      <c r="G32" s="45"/>
      <c r="H32" s="306">
        <v>1.0</v>
      </c>
      <c r="I32" s="306">
        <v>1.0</v>
      </c>
      <c r="J32" s="306">
        <v>1.0</v>
      </c>
      <c r="K32" s="306">
        <v>1.0</v>
      </c>
      <c r="L32" s="306">
        <v>1.0</v>
      </c>
      <c r="M32" s="44"/>
      <c r="N32" s="45"/>
      <c r="O32" s="306">
        <v>1.0</v>
      </c>
      <c r="P32" s="306">
        <v>1.0</v>
      </c>
      <c r="Q32" s="306">
        <v>0.1</v>
      </c>
      <c r="R32" s="332" t="s">
        <v>414</v>
      </c>
      <c r="S32" s="168"/>
      <c r="T32" s="168"/>
      <c r="U32" s="168"/>
      <c r="V32" s="168"/>
      <c r="W32" s="168"/>
      <c r="X32" s="168"/>
      <c r="Y32" s="168"/>
      <c r="Z32" s="168"/>
      <c r="AA32" s="168"/>
      <c r="AB32" s="168"/>
      <c r="AC32" s="168"/>
      <c r="AD32" s="168"/>
      <c r="AE32" s="168"/>
      <c r="AF32" s="168"/>
      <c r="AG32" s="168"/>
      <c r="AH32" s="168"/>
      <c r="AI32" s="168"/>
      <c r="AJ32" s="73"/>
      <c r="AK32" s="46">
        <f t="shared" si="3"/>
        <v>7.1</v>
      </c>
      <c r="AL32" s="25">
        <f t="shared" si="18"/>
        <v>50000</v>
      </c>
      <c r="AM32" s="309">
        <f t="shared" si="16"/>
        <v>-45000</v>
      </c>
      <c r="AN32" s="25">
        <f t="shared" si="11"/>
        <v>300000</v>
      </c>
      <c r="AO32" s="310">
        <f t="shared" si="17"/>
        <v>355000</v>
      </c>
      <c r="AP32" s="51"/>
      <c r="AQ32" s="39"/>
      <c r="AR32" s="110"/>
      <c r="AS32" s="311"/>
      <c r="AT32" s="311">
        <v>1.73732856E8</v>
      </c>
      <c r="AU32" s="311"/>
      <c r="AV32" s="29" t="s">
        <v>159</v>
      </c>
      <c r="AW32" s="312" t="s">
        <v>346</v>
      </c>
      <c r="AX32" s="313">
        <v>30.0</v>
      </c>
      <c r="AY32" s="27"/>
      <c r="AZ32" s="27" t="s">
        <v>17</v>
      </c>
      <c r="BA32" s="64"/>
      <c r="BB32" s="64"/>
      <c r="BC32" s="64"/>
      <c r="BD32" s="64"/>
    </row>
    <row r="33" ht="14.25" customHeight="1">
      <c r="A33" s="271"/>
      <c r="B33" s="30">
        <f t="shared" si="12"/>
        <v>27</v>
      </c>
      <c r="C33" s="30">
        <v>1.0</v>
      </c>
      <c r="D33" s="30" t="s">
        <v>27</v>
      </c>
      <c r="E33" s="315" t="s">
        <v>416</v>
      </c>
      <c r="F33" s="44"/>
      <c r="G33" s="45"/>
      <c r="H33" s="306">
        <v>1.0</v>
      </c>
      <c r="I33" s="306">
        <v>1.0</v>
      </c>
      <c r="J33" s="306">
        <v>1.0</v>
      </c>
      <c r="K33" s="306">
        <v>1.0</v>
      </c>
      <c r="L33" s="306">
        <v>1.0</v>
      </c>
      <c r="M33" s="44"/>
      <c r="N33" s="45"/>
      <c r="O33" s="306">
        <v>1.0</v>
      </c>
      <c r="P33" s="306">
        <v>1.0</v>
      </c>
      <c r="Q33" s="306">
        <v>1.0</v>
      </c>
      <c r="R33" s="306">
        <v>1.0</v>
      </c>
      <c r="S33" s="306">
        <v>1.0</v>
      </c>
      <c r="T33" s="44"/>
      <c r="U33" s="45"/>
      <c r="V33" s="306">
        <v>1.0</v>
      </c>
      <c r="W33" s="306">
        <v>1.0</v>
      </c>
      <c r="X33" s="306">
        <v>1.0</v>
      </c>
      <c r="Y33" s="306">
        <v>1.0</v>
      </c>
      <c r="Z33" s="306">
        <v>1.0</v>
      </c>
      <c r="AA33" s="44"/>
      <c r="AB33" s="45"/>
      <c r="AC33" s="306"/>
      <c r="AD33" s="306"/>
      <c r="AE33" s="306"/>
      <c r="AF33" s="306"/>
      <c r="AG33" s="133"/>
      <c r="AH33" s="44"/>
      <c r="AI33" s="45"/>
      <c r="AJ33" s="306"/>
      <c r="AK33" s="46">
        <f t="shared" si="3"/>
        <v>15</v>
      </c>
      <c r="AL33" s="25">
        <f t="shared" si="18"/>
        <v>50000</v>
      </c>
      <c r="AM33" s="309">
        <f t="shared" si="16"/>
        <v>300000</v>
      </c>
      <c r="AN33" s="25">
        <f t="shared" si="11"/>
        <v>300000</v>
      </c>
      <c r="AO33" s="310">
        <f t="shared" si="17"/>
        <v>750000</v>
      </c>
      <c r="AP33" s="51"/>
      <c r="AQ33" s="39"/>
      <c r="AR33" s="110"/>
      <c r="AS33" s="316" t="s">
        <v>42</v>
      </c>
      <c r="AT33" s="316">
        <v>1.32923299E8</v>
      </c>
      <c r="AU33" s="315" t="s">
        <v>416</v>
      </c>
      <c r="AV33" s="29" t="s">
        <v>161</v>
      </c>
      <c r="AW33" s="312" t="s">
        <v>346</v>
      </c>
      <c r="AX33" s="313">
        <v>30.0</v>
      </c>
      <c r="AY33" s="316">
        <v>7089105.0</v>
      </c>
      <c r="AZ33" s="29" t="s">
        <v>417</v>
      </c>
      <c r="BA33" s="64"/>
      <c r="BB33" s="64"/>
      <c r="BC33" s="64"/>
      <c r="BD33" s="64"/>
    </row>
    <row r="34" ht="14.25" customHeight="1">
      <c r="A34" s="271"/>
      <c r="B34" s="30">
        <f t="shared" si="12"/>
        <v>28</v>
      </c>
      <c r="C34" s="30">
        <v>1.0</v>
      </c>
      <c r="D34" s="30" t="s">
        <v>27</v>
      </c>
      <c r="E34" s="315" t="s">
        <v>162</v>
      </c>
      <c r="F34" s="44"/>
      <c r="G34" s="45"/>
      <c r="H34" s="306">
        <v>1.0</v>
      </c>
      <c r="I34" s="306">
        <v>1.0</v>
      </c>
      <c r="J34" s="306">
        <v>1.0</v>
      </c>
      <c r="K34" s="306">
        <v>1.0</v>
      </c>
      <c r="L34" s="306">
        <v>1.0</v>
      </c>
      <c r="M34" s="44"/>
      <c r="N34" s="45"/>
      <c r="O34" s="306">
        <v>1.0</v>
      </c>
      <c r="P34" s="306">
        <v>1.0</v>
      </c>
      <c r="Q34" s="306">
        <v>1.0</v>
      </c>
      <c r="R34" s="306">
        <v>1.0</v>
      </c>
      <c r="S34" s="44" t="s">
        <v>50</v>
      </c>
      <c r="T34" s="44"/>
      <c r="U34" s="45"/>
      <c r="V34" s="306">
        <v>1.0</v>
      </c>
      <c r="W34" s="306">
        <v>1.0</v>
      </c>
      <c r="X34" s="306">
        <v>1.0</v>
      </c>
      <c r="Y34" s="306">
        <v>1.0</v>
      </c>
      <c r="Z34" s="306">
        <v>1.0</v>
      </c>
      <c r="AA34" s="44"/>
      <c r="AB34" s="45"/>
      <c r="AC34" s="306"/>
      <c r="AD34" s="306"/>
      <c r="AE34" s="306"/>
      <c r="AF34" s="306"/>
      <c r="AG34" s="133"/>
      <c r="AH34" s="44"/>
      <c r="AI34" s="45"/>
      <c r="AJ34" s="306"/>
      <c r="AK34" s="46">
        <f t="shared" si="3"/>
        <v>14</v>
      </c>
      <c r="AL34" s="25">
        <f t="shared" si="18"/>
        <v>50000</v>
      </c>
      <c r="AM34" s="309">
        <f t="shared" si="16"/>
        <v>250000</v>
      </c>
      <c r="AN34" s="25">
        <f t="shared" si="11"/>
        <v>300000</v>
      </c>
      <c r="AO34" s="310">
        <f t="shared" si="17"/>
        <v>700000</v>
      </c>
      <c r="AP34" s="51"/>
      <c r="AQ34" s="39"/>
      <c r="AR34" s="110"/>
      <c r="AS34" s="311" t="s">
        <v>163</v>
      </c>
      <c r="AT34" s="311">
        <v>1.54032711E8</v>
      </c>
      <c r="AU34" s="315" t="s">
        <v>162</v>
      </c>
      <c r="AV34" s="29" t="s">
        <v>164</v>
      </c>
      <c r="AW34" s="312" t="s">
        <v>346</v>
      </c>
      <c r="AX34" s="313">
        <v>30.0</v>
      </c>
      <c r="AY34" s="311">
        <v>1.5403271E7</v>
      </c>
      <c r="AZ34" s="27" t="s">
        <v>17</v>
      </c>
      <c r="BA34" s="64"/>
      <c r="BB34" s="64"/>
      <c r="BC34" s="64"/>
      <c r="BD34" s="64"/>
    </row>
    <row r="35" ht="14.25" customHeight="1">
      <c r="A35" s="271"/>
      <c r="B35" s="30">
        <f t="shared" si="12"/>
        <v>29</v>
      </c>
      <c r="C35" s="30">
        <v>1.0</v>
      </c>
      <c r="D35" s="30" t="s">
        <v>92</v>
      </c>
      <c r="E35" s="55" t="s">
        <v>418</v>
      </c>
      <c r="F35" s="44"/>
      <c r="G35" s="45"/>
      <c r="H35" s="306"/>
      <c r="I35" s="306"/>
      <c r="J35" s="306"/>
      <c r="K35" s="306"/>
      <c r="L35" s="306"/>
      <c r="M35" s="44"/>
      <c r="N35" s="45"/>
      <c r="O35" s="306"/>
      <c r="P35" s="306"/>
      <c r="Q35" s="306"/>
      <c r="R35" s="306"/>
      <c r="S35" s="306"/>
      <c r="T35" s="44"/>
      <c r="U35" s="45"/>
      <c r="V35" s="306"/>
      <c r="W35" s="306"/>
      <c r="X35" s="306">
        <v>1.0</v>
      </c>
      <c r="Y35" s="306">
        <v>1.0</v>
      </c>
      <c r="Z35" s="306">
        <v>1.0</v>
      </c>
      <c r="AA35" s="44" t="s">
        <v>37</v>
      </c>
      <c r="AB35" s="45"/>
      <c r="AC35" s="306"/>
      <c r="AD35" s="306"/>
      <c r="AE35" s="306"/>
      <c r="AF35" s="306"/>
      <c r="AG35" s="133"/>
      <c r="AH35" s="44"/>
      <c r="AI35" s="45"/>
      <c r="AJ35" s="306"/>
      <c r="AK35" s="46">
        <f t="shared" si="3"/>
        <v>3</v>
      </c>
      <c r="AL35" s="25">
        <f t="shared" si="18"/>
        <v>30000</v>
      </c>
      <c r="AM35" s="309"/>
      <c r="AN35" s="25"/>
      <c r="AO35" s="310">
        <f t="shared" si="17"/>
        <v>90000</v>
      </c>
      <c r="AP35" s="51"/>
      <c r="AQ35" s="39"/>
      <c r="AR35" s="39">
        <v>40000.0</v>
      </c>
      <c r="AS35" s="311" t="s">
        <v>419</v>
      </c>
      <c r="AT35" s="311" t="s">
        <v>420</v>
      </c>
      <c r="AU35" s="55" t="s">
        <v>418</v>
      </c>
      <c r="AV35" s="29" t="s">
        <v>421</v>
      </c>
      <c r="AW35" s="312" t="s">
        <v>346</v>
      </c>
      <c r="AX35" s="313">
        <v>30.0</v>
      </c>
      <c r="AY35" s="311">
        <v>1.8762584E7</v>
      </c>
      <c r="AZ35" s="27" t="s">
        <v>17</v>
      </c>
      <c r="BA35" s="64"/>
      <c r="BB35" s="64"/>
      <c r="BC35" s="64"/>
      <c r="BD35" s="64"/>
    </row>
    <row r="36" ht="14.25" customHeight="1">
      <c r="A36" s="271"/>
      <c r="B36" s="30">
        <f t="shared" si="12"/>
        <v>30</v>
      </c>
      <c r="C36" s="30">
        <v>1.0</v>
      </c>
      <c r="D36" s="30" t="s">
        <v>27</v>
      </c>
      <c r="E36" s="317" t="s">
        <v>422</v>
      </c>
      <c r="F36" s="44"/>
      <c r="G36" s="45"/>
      <c r="H36" s="306"/>
      <c r="I36" s="306"/>
      <c r="J36" s="306"/>
      <c r="K36" s="306"/>
      <c r="L36" s="306"/>
      <c r="M36" s="44"/>
      <c r="N36" s="45"/>
      <c r="O36" s="306"/>
      <c r="P36" s="306"/>
      <c r="Q36" s="306"/>
      <c r="R36" s="306"/>
      <c r="S36" s="306"/>
      <c r="T36" s="44"/>
      <c r="U36" s="45"/>
      <c r="V36" s="306"/>
      <c r="W36" s="306"/>
      <c r="X36" s="306">
        <v>1.0</v>
      </c>
      <c r="Y36" s="306">
        <v>1.0</v>
      </c>
      <c r="Z36" s="306">
        <v>1.0</v>
      </c>
      <c r="AA36" s="44"/>
      <c r="AB36" s="45"/>
      <c r="AC36" s="306"/>
      <c r="AD36" s="306"/>
      <c r="AE36" s="306"/>
      <c r="AF36" s="306"/>
      <c r="AG36" s="133"/>
      <c r="AH36" s="44"/>
      <c r="AI36" s="45"/>
      <c r="AJ36" s="306"/>
      <c r="AK36" s="46">
        <f t="shared" si="3"/>
        <v>3</v>
      </c>
      <c r="AL36" s="25"/>
      <c r="AM36" s="309"/>
      <c r="AN36" s="25"/>
      <c r="AO36" s="310"/>
      <c r="AP36" s="51"/>
      <c r="AQ36" s="110"/>
      <c r="AR36" s="110"/>
      <c r="AS36" s="311" t="s">
        <v>423</v>
      </c>
      <c r="AT36" s="311">
        <v>1.83292439E8</v>
      </c>
      <c r="AU36" s="317" t="s">
        <v>422</v>
      </c>
      <c r="AV36" s="29" t="s">
        <v>424</v>
      </c>
      <c r="AW36" s="312" t="s">
        <v>346</v>
      </c>
      <c r="AX36" s="313">
        <v>30.0</v>
      </c>
      <c r="AY36" s="311">
        <v>1.8329243E7</v>
      </c>
      <c r="AZ36" s="27" t="s">
        <v>17</v>
      </c>
      <c r="BA36" s="319" t="s">
        <v>425</v>
      </c>
      <c r="BB36" s="319" t="s">
        <v>426</v>
      </c>
      <c r="BC36" s="319" t="s">
        <v>427</v>
      </c>
      <c r="BD36" s="64"/>
    </row>
    <row r="37" ht="14.25" customHeight="1">
      <c r="A37" s="271"/>
      <c r="B37" s="30">
        <f t="shared" si="12"/>
        <v>31</v>
      </c>
      <c r="C37" s="30">
        <v>1.0</v>
      </c>
      <c r="D37" s="30" t="s">
        <v>27</v>
      </c>
      <c r="E37" s="55" t="s">
        <v>428</v>
      </c>
      <c r="F37" s="44"/>
      <c r="G37" s="45"/>
      <c r="H37" s="306"/>
      <c r="I37" s="306">
        <v>1.0</v>
      </c>
      <c r="J37" s="306">
        <v>1.0</v>
      </c>
      <c r="K37" s="306">
        <v>1.0</v>
      </c>
      <c r="L37" s="306">
        <v>1.0</v>
      </c>
      <c r="M37" s="44"/>
      <c r="N37" s="45"/>
      <c r="O37" s="306">
        <v>1.0</v>
      </c>
      <c r="P37" s="306">
        <v>1.0</v>
      </c>
      <c r="Q37" s="306">
        <v>1.0</v>
      </c>
      <c r="R37" s="306">
        <v>1.0</v>
      </c>
      <c r="S37" s="306">
        <v>1.0</v>
      </c>
      <c r="T37" s="44"/>
      <c r="U37" s="45"/>
      <c r="V37" s="306">
        <v>1.0</v>
      </c>
      <c r="W37" s="306">
        <v>1.0</v>
      </c>
      <c r="X37" s="306">
        <v>1.0</v>
      </c>
      <c r="Y37" s="306">
        <v>1.0</v>
      </c>
      <c r="Z37" s="306">
        <v>1.0</v>
      </c>
      <c r="AA37" s="44"/>
      <c r="AB37" s="45"/>
      <c r="AC37" s="306"/>
      <c r="AD37" s="306"/>
      <c r="AE37" s="306"/>
      <c r="AF37" s="306"/>
      <c r="AG37" s="133"/>
      <c r="AH37" s="44"/>
      <c r="AI37" s="45"/>
      <c r="AJ37" s="306"/>
      <c r="AK37" s="46">
        <f t="shared" si="3"/>
        <v>14</v>
      </c>
      <c r="AL37" s="25">
        <f t="shared" ref="AL37:AL38" si="19">IF(D37="CATEGORIA", "DEPENDE", IF(D37="SP", 60000,IF(D37="PR", 60000, IF(D37="M10", 65000, IF(D37="M1", 50000, IF(D37="M2", 40000, IF(D37="AYUDANTE", 30000, IF(D37="EDIT", "EDITABLE", "editable"))))))))</f>
        <v>50000</v>
      </c>
      <c r="AM37" s="309"/>
      <c r="AN37" s="25">
        <f t="shared" ref="AN37:AN44" si="20">IF(D37="CATEGORIA", "DEPENDE", IF(D37="SP", 300000,IF(D37="PR", "SIN ANTICIPO", IF(D37="M10", 500000, IF(D37="M1", 300000, IF(D37="M2", 300000, IF(D37="AYUDANTE", 250000, IF(D37="EDIT", "EDITABLE", "editable"))))))))</f>
        <v>300000</v>
      </c>
      <c r="AO37" s="310"/>
      <c r="AP37" s="51"/>
      <c r="AQ37" s="110"/>
      <c r="AR37" s="110"/>
      <c r="AS37" s="311" t="s">
        <v>429</v>
      </c>
      <c r="AT37" s="311">
        <v>1.67494986E8</v>
      </c>
      <c r="AU37" s="55" t="s">
        <v>428</v>
      </c>
      <c r="AV37" s="29" t="s">
        <v>430</v>
      </c>
      <c r="AW37" s="312" t="s">
        <v>346</v>
      </c>
      <c r="AX37" s="313">
        <v>30.0</v>
      </c>
      <c r="AY37" s="311">
        <v>1.6749498E7</v>
      </c>
      <c r="AZ37" s="27" t="s">
        <v>17</v>
      </c>
      <c r="BA37" s="313" t="s">
        <v>344</v>
      </c>
      <c r="BB37" s="334" t="s">
        <v>431</v>
      </c>
      <c r="BC37" s="334" t="s">
        <v>432</v>
      </c>
      <c r="BD37" s="64"/>
    </row>
    <row r="38" ht="14.25" customHeight="1">
      <c r="A38" s="271"/>
      <c r="B38" s="30">
        <f t="shared" si="12"/>
        <v>32</v>
      </c>
      <c r="C38" s="30">
        <v>1.0</v>
      </c>
      <c r="D38" s="30" t="s">
        <v>27</v>
      </c>
      <c r="E38" s="315" t="s">
        <v>169</v>
      </c>
      <c r="F38" s="44"/>
      <c r="G38" s="45"/>
      <c r="H38" s="306">
        <v>1.0</v>
      </c>
      <c r="I38" s="306">
        <v>1.0</v>
      </c>
      <c r="J38" s="306">
        <v>1.0</v>
      </c>
      <c r="K38" s="306">
        <v>1.0</v>
      </c>
      <c r="L38" s="306">
        <v>1.0</v>
      </c>
      <c r="M38" s="44"/>
      <c r="N38" s="45"/>
      <c r="O38" s="306">
        <v>1.0</v>
      </c>
      <c r="P38" s="306">
        <v>1.0</v>
      </c>
      <c r="Q38" s="306">
        <v>1.0</v>
      </c>
      <c r="R38" s="306">
        <v>1.0</v>
      </c>
      <c r="S38" s="306">
        <v>1.0</v>
      </c>
      <c r="T38" s="44"/>
      <c r="U38" s="45"/>
      <c r="V38" s="306">
        <v>1.0</v>
      </c>
      <c r="W38" s="306">
        <v>1.0</v>
      </c>
      <c r="X38" s="306">
        <v>1.0</v>
      </c>
      <c r="Y38" s="306">
        <v>1.0</v>
      </c>
      <c r="Z38" s="306">
        <v>1.0</v>
      </c>
      <c r="AA38" s="44"/>
      <c r="AB38" s="45"/>
      <c r="AC38" s="306"/>
      <c r="AD38" s="306"/>
      <c r="AE38" s="306"/>
      <c r="AF38" s="306"/>
      <c r="AG38" s="133"/>
      <c r="AH38" s="44"/>
      <c r="AI38" s="45"/>
      <c r="AJ38" s="306"/>
      <c r="AK38" s="46">
        <f t="shared" si="3"/>
        <v>15</v>
      </c>
      <c r="AL38" s="25">
        <f t="shared" si="19"/>
        <v>50000</v>
      </c>
      <c r="AM38" s="309">
        <f t="shared" ref="AM38:AM39" si="21">MULTIPLY(AL38, SUM(I38:M38, P38:T38, W38:AA38)) - IF(AN38="SIN ANTICIPO", 0, AN38)</f>
        <v>300000</v>
      </c>
      <c r="AN38" s="25">
        <f t="shared" si="20"/>
        <v>300000</v>
      </c>
      <c r="AO38" s="310">
        <f t="shared" ref="AO38:AO39" si="22">AK38*AL38</f>
        <v>750000</v>
      </c>
      <c r="AP38" s="51"/>
      <c r="AQ38" s="39">
        <v>25000.0</v>
      </c>
      <c r="AR38" s="39"/>
      <c r="AS38" s="316" t="s">
        <v>45</v>
      </c>
      <c r="AT38" s="316">
        <v>2.47982582E8</v>
      </c>
      <c r="AU38" s="315" t="s">
        <v>169</v>
      </c>
      <c r="AV38" s="29" t="s">
        <v>170</v>
      </c>
      <c r="AW38" s="312" t="s">
        <v>346</v>
      </c>
      <c r="AX38" s="313">
        <v>30.0</v>
      </c>
      <c r="AY38" s="316">
        <v>2.4798258E7</v>
      </c>
      <c r="AZ38" s="29" t="s">
        <v>17</v>
      </c>
      <c r="BA38" s="313" t="s">
        <v>412</v>
      </c>
      <c r="BB38" s="334" t="s">
        <v>433</v>
      </c>
      <c r="BC38" s="334" t="s">
        <v>434</v>
      </c>
      <c r="BD38" s="64"/>
    </row>
    <row r="39" ht="14.25" customHeight="1">
      <c r="A39" s="271"/>
      <c r="B39" s="30">
        <f t="shared" si="12"/>
        <v>33</v>
      </c>
      <c r="C39" s="30">
        <v>1.0</v>
      </c>
      <c r="D39" s="30" t="s">
        <v>27</v>
      </c>
      <c r="E39" s="322" t="s">
        <v>171</v>
      </c>
      <c r="F39" s="44"/>
      <c r="G39" s="45"/>
      <c r="H39" s="45" t="s">
        <v>23</v>
      </c>
      <c r="I39" s="306">
        <v>1.0</v>
      </c>
      <c r="J39" s="306">
        <v>1.0</v>
      </c>
      <c r="K39" s="306">
        <v>1.0</v>
      </c>
      <c r="L39" s="45" t="s">
        <v>23</v>
      </c>
      <c r="M39" s="44"/>
      <c r="N39" s="45"/>
      <c r="O39" s="45" t="s">
        <v>23</v>
      </c>
      <c r="P39" s="332" t="s">
        <v>414</v>
      </c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168"/>
      <c r="AJ39" s="73"/>
      <c r="AK39" s="46">
        <f t="shared" si="3"/>
        <v>3</v>
      </c>
      <c r="AL39" s="25">
        <v>47000.0</v>
      </c>
      <c r="AM39" s="309">
        <f t="shared" si="21"/>
        <v>-159000</v>
      </c>
      <c r="AN39" s="25">
        <f t="shared" si="20"/>
        <v>300000</v>
      </c>
      <c r="AO39" s="310">
        <f t="shared" si="22"/>
        <v>141000</v>
      </c>
      <c r="AP39" s="51"/>
      <c r="AQ39" s="39"/>
      <c r="AR39" s="110"/>
      <c r="AS39" s="311"/>
      <c r="AT39" s="311">
        <v>1.7390009E8</v>
      </c>
      <c r="AU39" s="311"/>
      <c r="AV39" s="29" t="s">
        <v>173</v>
      </c>
      <c r="AW39" s="312" t="s">
        <v>346</v>
      </c>
      <c r="AX39" s="313">
        <v>30.0</v>
      </c>
      <c r="AY39" s="27"/>
      <c r="AZ39" s="27" t="s">
        <v>17</v>
      </c>
      <c r="BA39" s="313" t="s">
        <v>435</v>
      </c>
      <c r="BB39" s="334" t="s">
        <v>436</v>
      </c>
      <c r="BC39" s="334" t="s">
        <v>434</v>
      </c>
      <c r="BD39" s="64"/>
    </row>
    <row r="40" ht="14.25" customHeight="1">
      <c r="A40" s="271"/>
      <c r="B40" s="30">
        <f t="shared" si="12"/>
        <v>34</v>
      </c>
      <c r="C40" s="30">
        <v>1.0</v>
      </c>
      <c r="D40" s="30" t="s">
        <v>27</v>
      </c>
      <c r="E40" s="322" t="s">
        <v>437</v>
      </c>
      <c r="F40" s="44"/>
      <c r="G40" s="45"/>
      <c r="H40" s="306">
        <v>1.0</v>
      </c>
      <c r="I40" s="306">
        <v>1.0</v>
      </c>
      <c r="J40" s="306">
        <v>1.0</v>
      </c>
      <c r="K40" s="306">
        <v>1.0</v>
      </c>
      <c r="L40" s="306">
        <v>1.0</v>
      </c>
      <c r="M40" s="44"/>
      <c r="N40" s="45"/>
      <c r="O40" s="306">
        <v>1.0</v>
      </c>
      <c r="P40" s="306">
        <v>1.0</v>
      </c>
      <c r="Q40" s="306">
        <v>1.0</v>
      </c>
      <c r="R40" s="306">
        <v>1.0</v>
      </c>
      <c r="S40" s="306">
        <v>1.0</v>
      </c>
      <c r="T40" s="44"/>
      <c r="U40" s="45"/>
      <c r="V40" s="306">
        <v>0.5</v>
      </c>
      <c r="W40" s="332" t="s">
        <v>414</v>
      </c>
      <c r="X40" s="168"/>
      <c r="Y40" s="168"/>
      <c r="Z40" s="168"/>
      <c r="AA40" s="168"/>
      <c r="AB40" s="168"/>
      <c r="AC40" s="168"/>
      <c r="AD40" s="168"/>
      <c r="AE40" s="168"/>
      <c r="AF40" s="168"/>
      <c r="AG40" s="168"/>
      <c r="AH40" s="168"/>
      <c r="AI40" s="168"/>
      <c r="AJ40" s="73"/>
      <c r="AK40" s="46">
        <f t="shared" si="3"/>
        <v>10.5</v>
      </c>
      <c r="AL40" s="25">
        <v>48000.0</v>
      </c>
      <c r="AM40" s="309"/>
      <c r="AN40" s="25">
        <f t="shared" si="20"/>
        <v>300000</v>
      </c>
      <c r="AO40" s="310"/>
      <c r="AP40" s="51"/>
      <c r="AQ40" s="39"/>
      <c r="AR40" s="110"/>
      <c r="AS40" s="311"/>
      <c r="AT40" s="311">
        <v>1.45964067E8</v>
      </c>
      <c r="AU40" s="311"/>
      <c r="AV40" s="29" t="s">
        <v>438</v>
      </c>
      <c r="AW40" s="312" t="s">
        <v>343</v>
      </c>
      <c r="AX40" s="313" t="s">
        <v>344</v>
      </c>
      <c r="AY40" s="27"/>
      <c r="AZ40" s="27" t="s">
        <v>439</v>
      </c>
      <c r="BA40" s="313">
        <v>29.0</v>
      </c>
      <c r="BB40" s="334" t="s">
        <v>440</v>
      </c>
      <c r="BC40" s="334" t="s">
        <v>434</v>
      </c>
      <c r="BD40" s="64"/>
    </row>
    <row r="41" ht="14.25" customHeight="1">
      <c r="A41" s="271"/>
      <c r="B41" s="30">
        <f t="shared" si="12"/>
        <v>35</v>
      </c>
      <c r="C41" s="30">
        <v>1.0</v>
      </c>
      <c r="D41" s="30" t="s">
        <v>27</v>
      </c>
      <c r="E41" s="317" t="s">
        <v>302</v>
      </c>
      <c r="F41" s="44"/>
      <c r="G41" s="45"/>
      <c r="H41" s="306">
        <v>1.0</v>
      </c>
      <c r="I41" s="306">
        <v>1.0</v>
      </c>
      <c r="J41" s="306">
        <v>1.0</v>
      </c>
      <c r="K41" s="306">
        <v>1.0</v>
      </c>
      <c r="L41" s="306">
        <v>1.0</v>
      </c>
      <c r="M41" s="44"/>
      <c r="N41" s="45"/>
      <c r="O41" s="306">
        <v>1.0</v>
      </c>
      <c r="P41" s="306">
        <v>1.0</v>
      </c>
      <c r="Q41" s="306">
        <v>1.0</v>
      </c>
      <c r="R41" s="306">
        <v>1.0</v>
      </c>
      <c r="S41" s="306">
        <v>1.0</v>
      </c>
      <c r="T41" s="44"/>
      <c r="U41" s="45"/>
      <c r="V41" s="306">
        <v>1.0</v>
      </c>
      <c r="W41" s="306">
        <v>1.0</v>
      </c>
      <c r="X41" s="306">
        <v>1.0</v>
      </c>
      <c r="Y41" s="306">
        <v>1.0</v>
      </c>
      <c r="Z41" s="306">
        <v>1.0</v>
      </c>
      <c r="AA41" s="44"/>
      <c r="AB41" s="45"/>
      <c r="AC41" s="306"/>
      <c r="AD41" s="306"/>
      <c r="AE41" s="306"/>
      <c r="AF41" s="306"/>
      <c r="AG41" s="133"/>
      <c r="AH41" s="44"/>
      <c r="AI41" s="45"/>
      <c r="AJ41" s="306"/>
      <c r="AK41" s="46">
        <f t="shared" si="3"/>
        <v>15</v>
      </c>
      <c r="AL41" s="25">
        <f>IF(D41="CATEGORIA", "DEPENDE", IF(D41="SP", 60000,IF(D41="PR", 60000, IF(D41="M10", 65000, IF(D41="M1", 50000, IF(D41="M2", 40000, IF(D41="AYUDANTE", 30000, IF(D41="EDIT", "EDITABLE", "editable"))))))))</f>
        <v>50000</v>
      </c>
      <c r="AM41" s="309">
        <f>MULTIPLY(AL41, SUM(I41:M41, P41:T41, W41:AA41)) - IF(AN41="SIN ANTICIPO", 0, AN41)</f>
        <v>300000</v>
      </c>
      <c r="AN41" s="25">
        <f t="shared" si="20"/>
        <v>300000</v>
      </c>
      <c r="AO41" s="310">
        <f>AK41*AL41</f>
        <v>750000</v>
      </c>
      <c r="AP41" s="51"/>
      <c r="AQ41" s="39"/>
      <c r="AR41" s="110"/>
      <c r="AS41" s="311" t="s">
        <v>303</v>
      </c>
      <c r="AT41" s="311">
        <v>1.71035112E8</v>
      </c>
      <c r="AU41" s="317" t="s">
        <v>302</v>
      </c>
      <c r="AV41" s="29" t="s">
        <v>304</v>
      </c>
      <c r="AW41" s="312" t="s">
        <v>346</v>
      </c>
      <c r="AX41" s="313">
        <v>30.0</v>
      </c>
      <c r="AY41" s="311">
        <v>1.7103511E7</v>
      </c>
      <c r="AZ41" s="27" t="s">
        <v>17</v>
      </c>
      <c r="BA41" s="313">
        <v>30.0</v>
      </c>
      <c r="BB41" s="334" t="s">
        <v>441</v>
      </c>
      <c r="BC41" s="334" t="s">
        <v>434</v>
      </c>
      <c r="BD41" s="64"/>
    </row>
    <row r="42" ht="14.25" customHeight="1">
      <c r="A42" s="271"/>
      <c r="B42" s="30">
        <f t="shared" si="12"/>
        <v>36</v>
      </c>
      <c r="C42" s="30">
        <v>1.0</v>
      </c>
      <c r="D42" s="30" t="s">
        <v>27</v>
      </c>
      <c r="E42" s="322" t="s">
        <v>442</v>
      </c>
      <c r="F42" s="44"/>
      <c r="G42" s="45"/>
      <c r="H42" s="306">
        <v>1.0</v>
      </c>
      <c r="I42" s="306">
        <v>1.0</v>
      </c>
      <c r="J42" s="306">
        <v>1.0</v>
      </c>
      <c r="K42" s="306">
        <v>1.0</v>
      </c>
      <c r="L42" s="306">
        <v>1.0</v>
      </c>
      <c r="M42" s="44"/>
      <c r="N42" s="45"/>
      <c r="O42" s="306">
        <v>1.0</v>
      </c>
      <c r="P42" s="306">
        <v>1.0</v>
      </c>
      <c r="Q42" s="306">
        <v>1.0</v>
      </c>
      <c r="R42" s="306">
        <v>1.0</v>
      </c>
      <c r="S42" s="306">
        <v>1.0</v>
      </c>
      <c r="T42" s="44"/>
      <c r="U42" s="45"/>
      <c r="V42" s="306">
        <v>1.0</v>
      </c>
      <c r="W42" s="323" t="s">
        <v>375</v>
      </c>
      <c r="X42" s="168"/>
      <c r="Y42" s="168"/>
      <c r="Z42" s="168"/>
      <c r="AA42" s="168"/>
      <c r="AB42" s="168"/>
      <c r="AC42" s="168"/>
      <c r="AD42" s="168"/>
      <c r="AE42" s="168"/>
      <c r="AF42" s="168"/>
      <c r="AG42" s="168"/>
      <c r="AH42" s="168"/>
      <c r="AI42" s="168"/>
      <c r="AJ42" s="73"/>
      <c r="AK42" s="46">
        <f t="shared" si="3"/>
        <v>11</v>
      </c>
      <c r="AL42" s="25">
        <v>48000.0</v>
      </c>
      <c r="AM42" s="309"/>
      <c r="AN42" s="25">
        <f t="shared" si="20"/>
        <v>300000</v>
      </c>
      <c r="AO42" s="310"/>
      <c r="AP42" s="51"/>
      <c r="AQ42" s="39"/>
      <c r="AR42" s="110"/>
      <c r="AS42" s="311"/>
      <c r="AT42" s="311">
        <v>1.52966512E8</v>
      </c>
      <c r="AU42" s="311"/>
      <c r="AV42" s="29" t="s">
        <v>443</v>
      </c>
      <c r="AW42" s="324">
        <v>730.0</v>
      </c>
      <c r="AX42" s="313" t="s">
        <v>344</v>
      </c>
      <c r="AY42" s="311">
        <v>1.11115296651E11</v>
      </c>
      <c r="AZ42" s="27" t="s">
        <v>444</v>
      </c>
      <c r="BA42" s="64"/>
      <c r="BB42" s="64"/>
      <c r="BC42" s="64"/>
      <c r="BD42" s="64"/>
    </row>
    <row r="43" ht="14.25" customHeight="1">
      <c r="A43" s="271"/>
      <c r="B43" s="30">
        <f t="shared" si="12"/>
        <v>37</v>
      </c>
      <c r="C43" s="30">
        <v>1.0</v>
      </c>
      <c r="D43" s="30" t="s">
        <v>27</v>
      </c>
      <c r="E43" s="315" t="s">
        <v>177</v>
      </c>
      <c r="F43" s="44"/>
      <c r="G43" s="45"/>
      <c r="H43" s="306">
        <v>1.0</v>
      </c>
      <c r="I43" s="306">
        <v>1.0</v>
      </c>
      <c r="J43" s="306">
        <v>1.0</v>
      </c>
      <c r="K43" s="306">
        <v>1.0</v>
      </c>
      <c r="L43" s="306">
        <v>1.0</v>
      </c>
      <c r="M43" s="44"/>
      <c r="N43" s="45"/>
      <c r="O43" s="306">
        <v>1.0</v>
      </c>
      <c r="P43" s="306">
        <v>1.0</v>
      </c>
      <c r="Q43" s="306">
        <v>1.0</v>
      </c>
      <c r="R43" s="306">
        <v>1.0</v>
      </c>
      <c r="S43" s="306">
        <v>1.0</v>
      </c>
      <c r="T43" s="44"/>
      <c r="U43" s="45"/>
      <c r="V43" s="306">
        <v>1.0</v>
      </c>
      <c r="W43" s="306">
        <v>1.0</v>
      </c>
      <c r="X43" s="306">
        <v>1.0</v>
      </c>
      <c r="Y43" s="306">
        <v>1.0</v>
      </c>
      <c r="Z43" s="306">
        <v>1.0</v>
      </c>
      <c r="AA43" s="44"/>
      <c r="AB43" s="45"/>
      <c r="AC43" s="306"/>
      <c r="AD43" s="306"/>
      <c r="AE43" s="306"/>
      <c r="AF43" s="306"/>
      <c r="AG43" s="133"/>
      <c r="AH43" s="44"/>
      <c r="AI43" s="45"/>
      <c r="AJ43" s="306"/>
      <c r="AK43" s="46">
        <f t="shared" si="3"/>
        <v>15</v>
      </c>
      <c r="AL43" s="25">
        <f t="shared" ref="AL43:AL44" si="23">IF(D43="CATEGORIA", "DEPENDE", IF(D43="SP", 60000,IF(D43="PR", 60000, IF(D43="M10", 65000, IF(D43="M1", 50000, IF(D43="M2", 40000, IF(D43="AYUDANTE", 30000, IF(D43="EDIT", "EDITABLE", "editable"))))))))</f>
        <v>50000</v>
      </c>
      <c r="AM43" s="309">
        <f>MULTIPLY(AL43, SUM(I43:M43, P43:T43, W43:AA43)) - IF(AN43="SIN ANTICIPO", 0, AN43)</f>
        <v>300000</v>
      </c>
      <c r="AN43" s="25">
        <f t="shared" si="20"/>
        <v>300000</v>
      </c>
      <c r="AO43" s="310">
        <f t="shared" ref="AO43:AO44" si="24">AK43*AL43</f>
        <v>750000</v>
      </c>
      <c r="AP43" s="51"/>
      <c r="AQ43" s="39"/>
      <c r="AR43" s="110"/>
      <c r="AS43" s="316" t="s">
        <v>178</v>
      </c>
      <c r="AT43" s="316">
        <v>1.00611635E8</v>
      </c>
      <c r="AU43" s="315" t="s">
        <v>177</v>
      </c>
      <c r="AV43" s="29" t="s">
        <v>179</v>
      </c>
      <c r="AW43" s="312" t="s">
        <v>346</v>
      </c>
      <c r="AX43" s="313">
        <v>30.0</v>
      </c>
      <c r="AY43" s="316">
        <v>1.0061163E7</v>
      </c>
      <c r="AZ43" s="29" t="s">
        <v>17</v>
      </c>
      <c r="BA43" s="335"/>
      <c r="BB43" s="336"/>
      <c r="BC43" s="336"/>
      <c r="BD43" s="64"/>
    </row>
    <row r="44" ht="14.25" customHeight="1">
      <c r="A44" s="271"/>
      <c r="B44" s="30">
        <f t="shared" si="12"/>
        <v>38</v>
      </c>
      <c r="C44" s="30">
        <v>1.0</v>
      </c>
      <c r="D44" s="30" t="s">
        <v>209</v>
      </c>
      <c r="E44" s="322" t="s">
        <v>314</v>
      </c>
      <c r="F44" s="44"/>
      <c r="G44" s="45"/>
      <c r="H44" s="306">
        <v>1.0</v>
      </c>
      <c r="I44" s="306">
        <v>1.0</v>
      </c>
      <c r="J44" s="306">
        <v>1.0</v>
      </c>
      <c r="K44" s="306">
        <v>1.0</v>
      </c>
      <c r="L44" s="306">
        <v>1.0</v>
      </c>
      <c r="M44" s="44"/>
      <c r="N44" s="45"/>
      <c r="O44" s="306">
        <v>1.0</v>
      </c>
      <c r="P44" s="306">
        <v>1.0</v>
      </c>
      <c r="Q44" s="44" t="s">
        <v>50</v>
      </c>
      <c r="R44" s="323" t="s">
        <v>375</v>
      </c>
      <c r="S44" s="168"/>
      <c r="T44" s="168"/>
      <c r="U44" s="168"/>
      <c r="V44" s="168"/>
      <c r="W44" s="168"/>
      <c r="X44" s="168"/>
      <c r="Y44" s="168"/>
      <c r="Z44" s="168"/>
      <c r="AA44" s="168"/>
      <c r="AB44" s="168"/>
      <c r="AC44" s="168"/>
      <c r="AD44" s="168"/>
      <c r="AE44" s="168"/>
      <c r="AF44" s="168"/>
      <c r="AG44" s="168"/>
      <c r="AH44" s="168"/>
      <c r="AI44" s="168"/>
      <c r="AJ44" s="73"/>
      <c r="AK44" s="46">
        <f t="shared" si="3"/>
        <v>7</v>
      </c>
      <c r="AL44" s="25">
        <f t="shared" si="23"/>
        <v>40000</v>
      </c>
      <c r="AM44" s="309"/>
      <c r="AN44" s="25">
        <f t="shared" si="20"/>
        <v>300000</v>
      </c>
      <c r="AO44" s="310">
        <f t="shared" si="24"/>
        <v>280000</v>
      </c>
      <c r="AP44" s="51"/>
      <c r="AQ44" s="39"/>
      <c r="AR44" s="110"/>
      <c r="AS44" s="311"/>
      <c r="AT44" s="311">
        <v>2.12224707E8</v>
      </c>
      <c r="AU44" s="311"/>
      <c r="AV44" s="29" t="s">
        <v>445</v>
      </c>
      <c r="AW44" s="312" t="s">
        <v>346</v>
      </c>
      <c r="AX44" s="313">
        <v>30.0</v>
      </c>
      <c r="AY44" s="27"/>
      <c r="AZ44" s="27" t="s">
        <v>17</v>
      </c>
      <c r="BA44" s="64"/>
      <c r="BB44" s="64"/>
      <c r="BC44" s="64"/>
      <c r="BD44" s="64"/>
    </row>
    <row r="45" ht="14.25" customHeight="1">
      <c r="A45" s="271"/>
      <c r="B45" s="30">
        <f t="shared" si="12"/>
        <v>39</v>
      </c>
      <c r="C45" s="30">
        <v>1.0</v>
      </c>
      <c r="D45" s="30" t="s">
        <v>27</v>
      </c>
      <c r="E45" s="317" t="s">
        <v>446</v>
      </c>
      <c r="F45" s="44"/>
      <c r="G45" s="45"/>
      <c r="H45" s="306"/>
      <c r="I45" s="306"/>
      <c r="J45" s="306"/>
      <c r="K45" s="306"/>
      <c r="L45" s="306"/>
      <c r="M45" s="44"/>
      <c r="N45" s="45"/>
      <c r="O45" s="306"/>
      <c r="P45" s="306"/>
      <c r="Q45" s="306"/>
      <c r="R45" s="306"/>
      <c r="S45" s="306"/>
      <c r="T45" s="44"/>
      <c r="U45" s="45"/>
      <c r="V45" s="306"/>
      <c r="W45" s="306"/>
      <c r="X45" s="306">
        <v>1.0</v>
      </c>
      <c r="Y45" s="306">
        <v>1.0</v>
      </c>
      <c r="Z45" s="306">
        <v>1.0</v>
      </c>
      <c r="AA45" s="44"/>
      <c r="AB45" s="45"/>
      <c r="AC45" s="306"/>
      <c r="AD45" s="306"/>
      <c r="AE45" s="306"/>
      <c r="AF45" s="306"/>
      <c r="AG45" s="133"/>
      <c r="AH45" s="44"/>
      <c r="AI45" s="45"/>
      <c r="AJ45" s="306"/>
      <c r="AK45" s="46">
        <f t="shared" si="3"/>
        <v>3</v>
      </c>
      <c r="AL45" s="25"/>
      <c r="AM45" s="309"/>
      <c r="AN45" s="25"/>
      <c r="AO45" s="310"/>
      <c r="AP45" s="51"/>
      <c r="AQ45" s="110"/>
      <c r="AR45" s="110"/>
      <c r="AS45" s="311" t="s">
        <v>447</v>
      </c>
      <c r="AT45" s="311">
        <v>1.83249347E8</v>
      </c>
      <c r="AU45" s="317" t="s">
        <v>446</v>
      </c>
      <c r="AV45" s="29" t="s">
        <v>448</v>
      </c>
      <c r="AW45" s="312" t="s">
        <v>365</v>
      </c>
      <c r="AX45" s="313" t="s">
        <v>344</v>
      </c>
      <c r="AY45" s="311">
        <v>5.1043661E7</v>
      </c>
      <c r="AZ45" s="27" t="s">
        <v>449</v>
      </c>
      <c r="BA45" s="335"/>
      <c r="BB45" s="336"/>
      <c r="BC45" s="336"/>
      <c r="BD45" s="64"/>
    </row>
    <row r="46" ht="14.25" customHeight="1">
      <c r="A46" s="271"/>
      <c r="B46" s="30">
        <f t="shared" si="12"/>
        <v>40</v>
      </c>
      <c r="C46" s="30">
        <v>1.0</v>
      </c>
      <c r="D46" s="30" t="s">
        <v>27</v>
      </c>
      <c r="E46" s="315" t="s">
        <v>182</v>
      </c>
      <c r="F46" s="44"/>
      <c r="G46" s="45"/>
      <c r="H46" s="306">
        <v>1.0</v>
      </c>
      <c r="I46" s="306">
        <v>1.0</v>
      </c>
      <c r="J46" s="306">
        <v>1.0</v>
      </c>
      <c r="K46" s="306">
        <v>1.0</v>
      </c>
      <c r="L46" s="306">
        <v>1.0</v>
      </c>
      <c r="M46" s="44"/>
      <c r="N46" s="45"/>
      <c r="O46" s="306">
        <v>1.0</v>
      </c>
      <c r="P46" s="306">
        <v>1.0</v>
      </c>
      <c r="Q46" s="306">
        <v>1.0</v>
      </c>
      <c r="R46" s="306">
        <v>1.0</v>
      </c>
      <c r="S46" s="306">
        <v>1.0</v>
      </c>
      <c r="T46" s="44"/>
      <c r="U46" s="45"/>
      <c r="V46" s="306">
        <v>1.0</v>
      </c>
      <c r="W46" s="306">
        <v>1.0</v>
      </c>
      <c r="X46" s="306">
        <v>1.0</v>
      </c>
      <c r="Y46" s="306">
        <v>1.0</v>
      </c>
      <c r="Z46" s="306">
        <v>1.0</v>
      </c>
      <c r="AA46" s="44"/>
      <c r="AB46" s="45"/>
      <c r="AC46" s="306"/>
      <c r="AD46" s="306"/>
      <c r="AE46" s="306"/>
      <c r="AF46" s="306"/>
      <c r="AG46" s="133"/>
      <c r="AH46" s="44"/>
      <c r="AI46" s="45"/>
      <c r="AJ46" s="306"/>
      <c r="AK46" s="46">
        <f t="shared" si="3"/>
        <v>15</v>
      </c>
      <c r="AL46" s="25">
        <f>IF(D46="CATEGORIA", "DEPENDE", IF(D46="SP", 60000,IF(D46="PR", 60000, IF(D46="M10", 65000, IF(D46="M1", 50000, IF(D46="M2", 40000, IF(D46="AYUDANTE", 30000, IF(D46="EDIT", "EDITABLE", "editable"))))))))</f>
        <v>50000</v>
      </c>
      <c r="AM46" s="309">
        <f>MULTIPLY(AL46, SUM(I46:M46, P46:T46, W46:AA46)) - IF(AN46="SIN ANTICIPO", 0, AN46)</f>
        <v>300000</v>
      </c>
      <c r="AN46" s="25">
        <f>IF(D46="CATEGORIA", "DEPENDE", IF(D46="SP", 300000,IF(D46="PR", "SIN ANTICIPO", IF(D46="M10", 500000, IF(D46="M1", 300000, IF(D46="M2", 300000, IF(D46="AYUDANTE", 250000, IF(D46="EDIT", "EDITABLE", "editable"))))))))</f>
        <v>300000</v>
      </c>
      <c r="AO46" s="310">
        <f>AK46*AL46</f>
        <v>750000</v>
      </c>
      <c r="AP46" s="51"/>
      <c r="AQ46" s="39">
        <v>40000.0</v>
      </c>
      <c r="AR46" s="110"/>
      <c r="AS46" s="316" t="s">
        <v>48</v>
      </c>
      <c r="AT46" s="316">
        <v>2.09079453E8</v>
      </c>
      <c r="AU46" s="315" t="s">
        <v>182</v>
      </c>
      <c r="AV46" s="29" t="s">
        <v>183</v>
      </c>
      <c r="AW46" s="312" t="s">
        <v>346</v>
      </c>
      <c r="AX46" s="313">
        <v>30.0</v>
      </c>
      <c r="AY46" s="316">
        <v>2.0907945E7</v>
      </c>
      <c r="AZ46" s="29" t="s">
        <v>17</v>
      </c>
      <c r="BA46" s="64"/>
      <c r="BB46" s="64"/>
      <c r="BC46" s="64"/>
      <c r="BD46" s="64"/>
    </row>
    <row r="47" ht="14.25" customHeight="1">
      <c r="A47" s="271"/>
      <c r="B47" s="30">
        <f t="shared" si="12"/>
        <v>41</v>
      </c>
      <c r="C47" s="30">
        <v>1.0</v>
      </c>
      <c r="D47" s="30" t="s">
        <v>27</v>
      </c>
      <c r="E47" s="317" t="s">
        <v>450</v>
      </c>
      <c r="F47" s="44"/>
      <c r="G47" s="45"/>
      <c r="H47" s="306"/>
      <c r="I47" s="306"/>
      <c r="J47" s="306"/>
      <c r="K47" s="306"/>
      <c r="L47" s="306"/>
      <c r="M47" s="44"/>
      <c r="N47" s="45"/>
      <c r="O47" s="306"/>
      <c r="P47" s="306"/>
      <c r="Q47" s="306"/>
      <c r="R47" s="306"/>
      <c r="S47" s="306"/>
      <c r="T47" s="44"/>
      <c r="U47" s="45"/>
      <c r="V47" s="306"/>
      <c r="W47" s="306"/>
      <c r="X47" s="306"/>
      <c r="Y47" s="306"/>
      <c r="Z47" s="306"/>
      <c r="AA47" s="44"/>
      <c r="AB47" s="45"/>
      <c r="AC47" s="306"/>
      <c r="AD47" s="306"/>
      <c r="AE47" s="306"/>
      <c r="AF47" s="306"/>
      <c r="AG47" s="133"/>
      <c r="AH47" s="44"/>
      <c r="AI47" s="45"/>
      <c r="AJ47" s="306"/>
      <c r="AK47" s="46"/>
      <c r="AL47" s="25"/>
      <c r="AM47" s="309"/>
      <c r="AN47" s="25"/>
      <c r="AO47" s="310"/>
      <c r="AP47" s="51"/>
      <c r="AQ47" s="39"/>
      <c r="AR47" s="110"/>
      <c r="AS47" s="316" t="s">
        <v>451</v>
      </c>
      <c r="AT47" s="316">
        <v>1.76676469E8</v>
      </c>
      <c r="AU47" s="317" t="s">
        <v>450</v>
      </c>
      <c r="AV47" s="29" t="s">
        <v>452</v>
      </c>
      <c r="AW47" s="312" t="s">
        <v>346</v>
      </c>
      <c r="AX47" s="313">
        <v>30.0</v>
      </c>
      <c r="AY47" s="316">
        <v>1.7667646E7</v>
      </c>
      <c r="AZ47" s="29" t="s">
        <v>17</v>
      </c>
      <c r="BA47" s="64"/>
      <c r="BB47" s="64"/>
      <c r="BC47" s="64"/>
      <c r="BD47" s="64"/>
    </row>
    <row r="48" ht="14.25" customHeight="1">
      <c r="A48" s="271"/>
      <c r="B48" s="30">
        <f t="shared" si="12"/>
        <v>42</v>
      </c>
      <c r="C48" s="30">
        <v>1.0</v>
      </c>
      <c r="D48" s="30" t="s">
        <v>27</v>
      </c>
      <c r="E48" s="317" t="s">
        <v>453</v>
      </c>
      <c r="F48" s="44"/>
      <c r="G48" s="45"/>
      <c r="H48" s="306"/>
      <c r="I48" s="306"/>
      <c r="J48" s="306"/>
      <c r="K48" s="306"/>
      <c r="L48" s="306"/>
      <c r="M48" s="44"/>
      <c r="N48" s="45"/>
      <c r="O48" s="306"/>
      <c r="P48" s="306"/>
      <c r="Q48" s="306"/>
      <c r="R48" s="306"/>
      <c r="S48" s="306"/>
      <c r="T48" s="44"/>
      <c r="U48" s="45"/>
      <c r="V48" s="306"/>
      <c r="W48" s="306"/>
      <c r="X48" s="306"/>
      <c r="Y48" s="306"/>
      <c r="Z48" s="306"/>
      <c r="AA48" s="44"/>
      <c r="AB48" s="45"/>
      <c r="AC48" s="306"/>
      <c r="AD48" s="306"/>
      <c r="AE48" s="306"/>
      <c r="AF48" s="306"/>
      <c r="AG48" s="133"/>
      <c r="AH48" s="44"/>
      <c r="AI48" s="45"/>
      <c r="AJ48" s="306"/>
      <c r="AK48" s="46"/>
      <c r="AL48" s="25"/>
      <c r="AM48" s="309"/>
      <c r="AN48" s="25"/>
      <c r="AO48" s="310"/>
      <c r="AP48" s="51"/>
      <c r="AQ48" s="39"/>
      <c r="AR48" s="110"/>
      <c r="AS48" s="316" t="s">
        <v>454</v>
      </c>
      <c r="AT48" s="316">
        <v>1.73376936E8</v>
      </c>
      <c r="AU48" s="317" t="s">
        <v>453</v>
      </c>
      <c r="AV48" s="337" t="s">
        <v>455</v>
      </c>
      <c r="AW48" s="312" t="s">
        <v>346</v>
      </c>
      <c r="AX48" s="313">
        <v>30.0</v>
      </c>
      <c r="AY48" s="316">
        <v>1.7337693E7</v>
      </c>
      <c r="AZ48" s="29" t="s">
        <v>17</v>
      </c>
      <c r="BA48" s="64"/>
      <c r="BB48" s="64"/>
      <c r="BC48" s="64"/>
      <c r="BD48" s="64"/>
    </row>
    <row r="49" ht="14.25" customHeight="1">
      <c r="A49" s="271"/>
      <c r="B49" s="30">
        <f t="shared" si="12"/>
        <v>43</v>
      </c>
      <c r="C49" s="30">
        <v>1.0</v>
      </c>
      <c r="D49" s="30" t="s">
        <v>27</v>
      </c>
      <c r="E49" s="315" t="s">
        <v>184</v>
      </c>
      <c r="F49" s="44"/>
      <c r="G49" s="45"/>
      <c r="H49" s="306">
        <v>1.0</v>
      </c>
      <c r="I49" s="306">
        <v>1.0</v>
      </c>
      <c r="J49" s="306">
        <v>1.0</v>
      </c>
      <c r="K49" s="306">
        <v>1.0</v>
      </c>
      <c r="L49" s="306">
        <v>1.0</v>
      </c>
      <c r="M49" s="44"/>
      <c r="N49" s="45"/>
      <c r="O49" s="306">
        <v>1.0</v>
      </c>
      <c r="P49" s="306">
        <v>1.0</v>
      </c>
      <c r="Q49" s="306">
        <v>1.0</v>
      </c>
      <c r="R49" s="306">
        <v>1.0</v>
      </c>
      <c r="S49" s="306">
        <v>1.0</v>
      </c>
      <c r="T49" s="44"/>
      <c r="U49" s="45"/>
      <c r="V49" s="306">
        <v>1.0</v>
      </c>
      <c r="W49" s="306">
        <v>1.0</v>
      </c>
      <c r="X49" s="306">
        <v>1.0</v>
      </c>
      <c r="Y49" s="306">
        <v>1.0</v>
      </c>
      <c r="Z49" s="306">
        <v>1.0</v>
      </c>
      <c r="AA49" s="44"/>
      <c r="AB49" s="45"/>
      <c r="AC49" s="306"/>
      <c r="AD49" s="306"/>
      <c r="AE49" s="306"/>
      <c r="AF49" s="306"/>
      <c r="AG49" s="133"/>
      <c r="AH49" s="44"/>
      <c r="AI49" s="45"/>
      <c r="AJ49" s="306"/>
      <c r="AK49" s="46">
        <f t="shared" ref="AK49:AK65" si="25">SUM(H49:L49,O49:S49,V49:Z49,AC49:AG49,AJ49)</f>
        <v>15</v>
      </c>
      <c r="AL49" s="25">
        <f>IF(D49="CATEGORIA", "DEPENDE", IF(D49="SP", 60000,IF(D49="PR", 60000, IF(D49="M10", 65000, IF(D49="M1", 50000, IF(D49="M2", 40000, IF(D49="AYUDANTE", 30000, IF(D49="EDIT", "EDITABLE", "editable"))))))))</f>
        <v>50000</v>
      </c>
      <c r="AM49" s="309">
        <f>MULTIPLY(AL49, SUM(I49:M49, P49:T49, W49:AA49)) - IF(AN49="SIN ANTICIPO", 0, AN49)</f>
        <v>300000</v>
      </c>
      <c r="AN49" s="25">
        <f>IF(D49="CATEGORIA", "DEPENDE", IF(D49="SP", 300000,IF(D49="PR", "SIN ANTICIPO", IF(D49="M10", 500000, IF(D49="M1", 300000, IF(D49="M2", 300000, IF(D49="AYUDANTE", 250000, IF(D49="EDIT", "EDITABLE", "editable"))))))))</f>
        <v>300000</v>
      </c>
      <c r="AO49" s="310">
        <f>AK49*AL49</f>
        <v>750000</v>
      </c>
      <c r="AP49" s="51"/>
      <c r="AQ49" s="39"/>
      <c r="AR49" s="110"/>
      <c r="AS49" s="316" t="s">
        <v>185</v>
      </c>
      <c r="AT49" s="316">
        <v>1.57443062E8</v>
      </c>
      <c r="AU49" s="315" t="s">
        <v>184</v>
      </c>
      <c r="AV49" s="29" t="s">
        <v>186</v>
      </c>
      <c r="AW49" s="312" t="s">
        <v>346</v>
      </c>
      <c r="AX49" s="313">
        <v>30.0</v>
      </c>
      <c r="AY49" s="316">
        <v>1.5744306E7</v>
      </c>
      <c r="AZ49" s="29" t="s">
        <v>17</v>
      </c>
      <c r="BA49" s="64"/>
      <c r="BB49" s="64"/>
      <c r="BC49" s="64"/>
      <c r="BD49" s="64"/>
    </row>
    <row r="50" ht="14.25" customHeight="1">
      <c r="A50" s="271"/>
      <c r="B50" s="30">
        <f t="shared" si="12"/>
        <v>44</v>
      </c>
      <c r="C50" s="30">
        <v>1.0</v>
      </c>
      <c r="D50" s="30" t="s">
        <v>27</v>
      </c>
      <c r="E50" s="315" t="s">
        <v>187</v>
      </c>
      <c r="F50" s="44"/>
      <c r="G50" s="45"/>
      <c r="H50" s="306">
        <v>1.0</v>
      </c>
      <c r="I50" s="306">
        <v>1.0</v>
      </c>
      <c r="J50" s="306">
        <v>1.0</v>
      </c>
      <c r="K50" s="44" t="s">
        <v>50</v>
      </c>
      <c r="L50" s="306">
        <v>1.0</v>
      </c>
      <c r="M50" s="44"/>
      <c r="N50" s="45"/>
      <c r="O50" s="306">
        <v>1.0</v>
      </c>
      <c r="P50" s="306">
        <v>1.0</v>
      </c>
      <c r="Q50" s="306">
        <v>1.0</v>
      </c>
      <c r="R50" s="306">
        <v>1.0</v>
      </c>
      <c r="S50" s="306">
        <v>1.0</v>
      </c>
      <c r="T50" s="44"/>
      <c r="U50" s="45"/>
      <c r="V50" s="306">
        <v>1.0</v>
      </c>
      <c r="W50" s="306">
        <v>1.0</v>
      </c>
      <c r="X50" s="306">
        <v>1.0</v>
      </c>
      <c r="Y50" s="306">
        <v>1.0</v>
      </c>
      <c r="Z50" s="306">
        <v>1.0</v>
      </c>
      <c r="AA50" s="44"/>
      <c r="AB50" s="45"/>
      <c r="AC50" s="306"/>
      <c r="AD50" s="306"/>
      <c r="AE50" s="306"/>
      <c r="AF50" s="306"/>
      <c r="AG50" s="133"/>
      <c r="AH50" s="44"/>
      <c r="AI50" s="45"/>
      <c r="AJ50" s="306"/>
      <c r="AK50" s="46">
        <f t="shared" si="25"/>
        <v>14</v>
      </c>
      <c r="AL50" s="25"/>
      <c r="AM50" s="309"/>
      <c r="AN50" s="25"/>
      <c r="AO50" s="310"/>
      <c r="AP50" s="51"/>
      <c r="AQ50" s="39"/>
      <c r="AR50" s="110"/>
      <c r="AS50" s="316" t="s">
        <v>51</v>
      </c>
      <c r="AT50" s="316">
        <v>1.37291533E8</v>
      </c>
      <c r="AU50" s="315" t="s">
        <v>187</v>
      </c>
      <c r="AV50" s="29" t="s">
        <v>456</v>
      </c>
      <c r="AW50" s="29"/>
      <c r="AX50" s="29"/>
      <c r="AY50" s="316">
        <v>1.3729153E7</v>
      </c>
      <c r="AZ50" s="29" t="s">
        <v>132</v>
      </c>
      <c r="BA50" s="64"/>
      <c r="BB50" s="64"/>
      <c r="BC50" s="64"/>
      <c r="BD50" s="64"/>
    </row>
    <row r="51" ht="14.25" customHeight="1">
      <c r="A51" s="271"/>
      <c r="B51" s="30">
        <f t="shared" si="12"/>
        <v>45</v>
      </c>
      <c r="C51" s="30">
        <v>1.0</v>
      </c>
      <c r="D51" s="30" t="s">
        <v>27</v>
      </c>
      <c r="E51" s="314" t="s">
        <v>188</v>
      </c>
      <c r="F51" s="44"/>
      <c r="G51" s="45"/>
      <c r="H51" s="306">
        <v>0.5</v>
      </c>
      <c r="I51" s="306">
        <v>1.0</v>
      </c>
      <c r="J51" s="306">
        <v>1.0</v>
      </c>
      <c r="K51" s="306">
        <v>1.0</v>
      </c>
      <c r="L51" s="45" t="s">
        <v>23</v>
      </c>
      <c r="M51" s="44"/>
      <c r="N51" s="45"/>
      <c r="O51" s="306">
        <v>1.0</v>
      </c>
      <c r="P51" s="306">
        <v>1.0</v>
      </c>
      <c r="Q51" s="306">
        <v>1.0</v>
      </c>
      <c r="R51" s="306">
        <v>1.0</v>
      </c>
      <c r="S51" s="306">
        <v>1.0</v>
      </c>
      <c r="T51" s="44"/>
      <c r="U51" s="45"/>
      <c r="V51" s="306">
        <v>1.0</v>
      </c>
      <c r="W51" s="306">
        <v>1.0</v>
      </c>
      <c r="X51" s="45" t="s">
        <v>23</v>
      </c>
      <c r="Y51" s="306">
        <v>1.0</v>
      </c>
      <c r="Z51" s="45" t="s">
        <v>23</v>
      </c>
      <c r="AA51" s="44"/>
      <c r="AB51" s="45"/>
      <c r="AC51" s="306"/>
      <c r="AD51" s="306"/>
      <c r="AE51" s="306"/>
      <c r="AF51" s="306"/>
      <c r="AG51" s="133"/>
      <c r="AH51" s="44"/>
      <c r="AI51" s="45"/>
      <c r="AJ51" s="306"/>
      <c r="AK51" s="46">
        <f t="shared" si="25"/>
        <v>11.5</v>
      </c>
      <c r="AL51" s="25">
        <f t="shared" ref="AL51:AL65" si="26">IF(D51="CATEGORIA", "DEPENDE", IF(D51="SP", 60000,IF(D51="PR", 60000, IF(D51="M10", 65000, IF(D51="M1", 50000, IF(D51="M2", 40000, IF(D51="AYUDANTE", 30000, IF(D51="EDIT", "EDITABLE", "editable"))))))))</f>
        <v>50000</v>
      </c>
      <c r="AM51" s="309">
        <f t="shared" ref="AM51:AM65" si="27">MULTIPLY(AL51, SUM(I51:M51, P51:T51, W51:AA51)) - IF(AN51="SIN ANTICIPO", 0, AN51)</f>
        <v>150000</v>
      </c>
      <c r="AN51" s="25">
        <f t="shared" ref="AN51:AN65" si="28">IF(D51="CATEGORIA", "DEPENDE", IF(D51="SP", 300000,IF(D51="PR", "SIN ANTICIPO", IF(D51="M10", 500000, IF(D51="M1", 300000, IF(D51="M2", 300000, IF(D51="AYUDANTE", 250000, IF(D51="EDIT", "EDITABLE", "editable"))))))))</f>
        <v>300000</v>
      </c>
      <c r="AO51" s="310">
        <f t="shared" ref="AO51:AO65" si="29">AK51*AL51</f>
        <v>575000</v>
      </c>
      <c r="AP51" s="51"/>
      <c r="AQ51" s="39"/>
      <c r="AR51" s="110"/>
      <c r="AS51" s="311" t="s">
        <v>189</v>
      </c>
      <c r="AT51" s="311">
        <v>1.79400499E8</v>
      </c>
      <c r="AU51" s="314" t="s">
        <v>188</v>
      </c>
      <c r="AV51" s="29" t="s">
        <v>190</v>
      </c>
      <c r="AW51" s="312" t="s">
        <v>346</v>
      </c>
      <c r="AX51" s="313">
        <v>30.0</v>
      </c>
      <c r="AY51" s="311">
        <v>1.7940049E7</v>
      </c>
      <c r="AZ51" s="27" t="s">
        <v>17</v>
      </c>
      <c r="BA51" s="64"/>
      <c r="BB51" s="64"/>
      <c r="BC51" s="64"/>
      <c r="BD51" s="64"/>
    </row>
    <row r="52" ht="14.25" customHeight="1">
      <c r="A52" s="271"/>
      <c r="B52" s="30">
        <f t="shared" si="12"/>
        <v>46</v>
      </c>
      <c r="C52" s="30">
        <v>1.0</v>
      </c>
      <c r="D52" s="30" t="s">
        <v>27</v>
      </c>
      <c r="E52" s="315" t="s">
        <v>191</v>
      </c>
      <c r="F52" s="44"/>
      <c r="G52" s="45"/>
      <c r="H52" s="306">
        <v>1.0</v>
      </c>
      <c r="I52" s="306">
        <v>1.0</v>
      </c>
      <c r="J52" s="306">
        <v>1.0</v>
      </c>
      <c r="K52" s="306">
        <v>1.0</v>
      </c>
      <c r="L52" s="306">
        <v>1.0</v>
      </c>
      <c r="M52" s="44"/>
      <c r="N52" s="45"/>
      <c r="O52" s="306">
        <v>1.0</v>
      </c>
      <c r="P52" s="306">
        <v>1.0</v>
      </c>
      <c r="Q52" s="306">
        <v>1.0</v>
      </c>
      <c r="R52" s="306">
        <v>1.0</v>
      </c>
      <c r="S52" s="306">
        <v>1.0</v>
      </c>
      <c r="T52" s="44" t="s">
        <v>37</v>
      </c>
      <c r="U52" s="45"/>
      <c r="V52" s="306">
        <v>1.0</v>
      </c>
      <c r="W52" s="306">
        <v>1.0</v>
      </c>
      <c r="X52" s="306">
        <v>1.0</v>
      </c>
      <c r="Y52" s="306">
        <v>1.0</v>
      </c>
      <c r="Z52" s="306">
        <v>1.0</v>
      </c>
      <c r="AA52" s="44" t="s">
        <v>37</v>
      </c>
      <c r="AB52" s="45"/>
      <c r="AC52" s="306"/>
      <c r="AD52" s="306"/>
      <c r="AE52" s="306"/>
      <c r="AF52" s="306"/>
      <c r="AG52" s="133"/>
      <c r="AH52" s="44"/>
      <c r="AI52" s="45"/>
      <c r="AJ52" s="306"/>
      <c r="AK52" s="46">
        <f t="shared" si="25"/>
        <v>15</v>
      </c>
      <c r="AL52" s="25">
        <f t="shared" si="26"/>
        <v>50000</v>
      </c>
      <c r="AM52" s="309">
        <f t="shared" si="27"/>
        <v>300000</v>
      </c>
      <c r="AN52" s="25">
        <f t="shared" si="28"/>
        <v>300000</v>
      </c>
      <c r="AO52" s="310">
        <f t="shared" si="29"/>
        <v>750000</v>
      </c>
      <c r="AP52" s="51">
        <v>40000.0</v>
      </c>
      <c r="AQ52" s="39"/>
      <c r="AR52" s="39">
        <v>40000.0</v>
      </c>
      <c r="AS52" s="311" t="s">
        <v>56</v>
      </c>
      <c r="AT52" s="311">
        <v>1.82793205E8</v>
      </c>
      <c r="AU52" s="315" t="s">
        <v>191</v>
      </c>
      <c r="AV52" s="29" t="s">
        <v>192</v>
      </c>
      <c r="AW52" s="312" t="s">
        <v>361</v>
      </c>
      <c r="AX52" s="313" t="s">
        <v>344</v>
      </c>
      <c r="AY52" s="311">
        <v>525063.0</v>
      </c>
      <c r="AZ52" s="27" t="s">
        <v>457</v>
      </c>
      <c r="BA52" s="64"/>
      <c r="BB52" s="64"/>
      <c r="BC52" s="64"/>
      <c r="BD52" s="64"/>
    </row>
    <row r="53" ht="14.25" customHeight="1">
      <c r="A53" s="271"/>
      <c r="B53" s="30">
        <f t="shared" si="12"/>
        <v>47</v>
      </c>
      <c r="C53" s="30">
        <v>1.0</v>
      </c>
      <c r="D53" s="30" t="s">
        <v>27</v>
      </c>
      <c r="E53" s="322" t="s">
        <v>193</v>
      </c>
      <c r="F53" s="44"/>
      <c r="G53" s="45"/>
      <c r="H53" s="306">
        <v>1.0</v>
      </c>
      <c r="I53" s="306">
        <v>1.0</v>
      </c>
      <c r="J53" s="306">
        <v>1.0</v>
      </c>
      <c r="K53" s="306">
        <v>1.0</v>
      </c>
      <c r="L53" s="306">
        <v>1.0</v>
      </c>
      <c r="M53" s="44"/>
      <c r="N53" s="45"/>
      <c r="O53" s="306">
        <v>1.0</v>
      </c>
      <c r="P53" s="306">
        <v>1.0</v>
      </c>
      <c r="Q53" s="306">
        <v>0.1</v>
      </c>
      <c r="R53" s="332" t="s">
        <v>414</v>
      </c>
      <c r="S53" s="168"/>
      <c r="T53" s="168"/>
      <c r="U53" s="168"/>
      <c r="V53" s="168"/>
      <c r="W53" s="168"/>
      <c r="X53" s="168"/>
      <c r="Y53" s="168"/>
      <c r="Z53" s="168"/>
      <c r="AA53" s="168"/>
      <c r="AB53" s="168"/>
      <c r="AC53" s="168"/>
      <c r="AD53" s="168"/>
      <c r="AE53" s="168"/>
      <c r="AF53" s="168"/>
      <c r="AG53" s="168"/>
      <c r="AH53" s="168"/>
      <c r="AI53" s="168"/>
      <c r="AJ53" s="73"/>
      <c r="AK53" s="46">
        <f t="shared" si="25"/>
        <v>7.1</v>
      </c>
      <c r="AL53" s="25">
        <f t="shared" si="26"/>
        <v>50000</v>
      </c>
      <c r="AM53" s="309">
        <f t="shared" si="27"/>
        <v>-45000</v>
      </c>
      <c r="AN53" s="25">
        <f t="shared" si="28"/>
        <v>300000</v>
      </c>
      <c r="AO53" s="310">
        <f t="shared" si="29"/>
        <v>355000</v>
      </c>
      <c r="AP53" s="51"/>
      <c r="AQ53" s="39"/>
      <c r="AR53" s="110"/>
      <c r="AS53" s="311"/>
      <c r="AT53" s="311">
        <v>1.49009868E8</v>
      </c>
      <c r="AU53" s="311"/>
      <c r="AV53" s="29" t="s">
        <v>195</v>
      </c>
      <c r="AW53" s="27"/>
      <c r="AX53" s="27"/>
      <c r="AY53" s="27"/>
      <c r="AZ53" s="27" t="s">
        <v>17</v>
      </c>
      <c r="BA53" s="64"/>
      <c r="BB53" s="64"/>
      <c r="BC53" s="64"/>
      <c r="BD53" s="64"/>
    </row>
    <row r="54" ht="14.25" customHeight="1">
      <c r="A54" s="271"/>
      <c r="B54" s="30">
        <f t="shared" si="12"/>
        <v>48</v>
      </c>
      <c r="C54" s="30">
        <v>1.0</v>
      </c>
      <c r="D54" s="30" t="s">
        <v>27</v>
      </c>
      <c r="E54" s="317" t="s">
        <v>305</v>
      </c>
      <c r="F54" s="44"/>
      <c r="G54" s="45"/>
      <c r="H54" s="306">
        <v>1.0</v>
      </c>
      <c r="I54" s="306">
        <v>1.0</v>
      </c>
      <c r="J54" s="306">
        <v>1.0</v>
      </c>
      <c r="K54" s="306">
        <v>1.0</v>
      </c>
      <c r="L54" s="306">
        <v>1.0</v>
      </c>
      <c r="M54" s="44"/>
      <c r="N54" s="45"/>
      <c r="O54" s="306">
        <v>0.5</v>
      </c>
      <c r="P54" s="306">
        <v>1.0</v>
      </c>
      <c r="Q54" s="306">
        <v>1.0</v>
      </c>
      <c r="R54" s="306">
        <v>1.0</v>
      </c>
      <c r="S54" s="306">
        <v>1.0</v>
      </c>
      <c r="T54" s="44"/>
      <c r="U54" s="45"/>
      <c r="V54" s="306">
        <v>1.0</v>
      </c>
      <c r="W54" s="306">
        <v>1.0</v>
      </c>
      <c r="X54" s="306">
        <v>1.0</v>
      </c>
      <c r="Y54" s="45" t="s">
        <v>23</v>
      </c>
      <c r="Z54" s="45" t="s">
        <v>23</v>
      </c>
      <c r="AA54" s="44"/>
      <c r="AB54" s="45"/>
      <c r="AC54" s="306"/>
      <c r="AD54" s="306"/>
      <c r="AE54" s="306"/>
      <c r="AF54" s="306"/>
      <c r="AG54" s="133"/>
      <c r="AH54" s="44"/>
      <c r="AI54" s="45"/>
      <c r="AJ54" s="306"/>
      <c r="AK54" s="46">
        <f t="shared" si="25"/>
        <v>12.5</v>
      </c>
      <c r="AL54" s="25">
        <f t="shared" si="26"/>
        <v>50000</v>
      </c>
      <c r="AM54" s="309">
        <f t="shared" si="27"/>
        <v>200000</v>
      </c>
      <c r="AN54" s="25">
        <f t="shared" si="28"/>
        <v>300000</v>
      </c>
      <c r="AO54" s="310">
        <f t="shared" si="29"/>
        <v>625000</v>
      </c>
      <c r="AP54" s="51"/>
      <c r="AQ54" s="39"/>
      <c r="AR54" s="110"/>
      <c r="AS54" s="311" t="s">
        <v>458</v>
      </c>
      <c r="AT54" s="311">
        <v>1.69237727E8</v>
      </c>
      <c r="AU54" s="317" t="s">
        <v>305</v>
      </c>
      <c r="AV54" s="29" t="s">
        <v>459</v>
      </c>
      <c r="AW54" s="312" t="s">
        <v>346</v>
      </c>
      <c r="AX54" s="313">
        <v>30.0</v>
      </c>
      <c r="AY54" s="311">
        <v>1.6923772E7</v>
      </c>
      <c r="AZ54" s="27" t="s">
        <v>17</v>
      </c>
      <c r="BA54" s="64"/>
      <c r="BB54" s="64"/>
      <c r="BC54" s="64"/>
      <c r="BD54" s="64"/>
    </row>
    <row r="55" ht="14.25" customHeight="1">
      <c r="A55" s="271"/>
      <c r="B55" s="30">
        <f t="shared" si="12"/>
        <v>49</v>
      </c>
      <c r="C55" s="30">
        <v>1.0</v>
      </c>
      <c r="D55" s="30" t="s">
        <v>27</v>
      </c>
      <c r="E55" s="326" t="s">
        <v>197</v>
      </c>
      <c r="F55" s="44"/>
      <c r="G55" s="45"/>
      <c r="H55" s="306">
        <v>1.0</v>
      </c>
      <c r="I55" s="306">
        <v>1.0</v>
      </c>
      <c r="J55" s="306">
        <v>1.0</v>
      </c>
      <c r="K55" s="306">
        <v>1.0</v>
      </c>
      <c r="L55" s="306">
        <v>1.0</v>
      </c>
      <c r="M55" s="44"/>
      <c r="N55" s="45"/>
      <c r="O55" s="306">
        <v>1.0</v>
      </c>
      <c r="P55" s="306">
        <v>1.0</v>
      </c>
      <c r="Q55" s="306">
        <v>1.0</v>
      </c>
      <c r="R55" s="306">
        <v>1.0</v>
      </c>
      <c r="S55" s="306">
        <v>1.0</v>
      </c>
      <c r="T55" s="44"/>
      <c r="U55" s="45"/>
      <c r="V55" s="306">
        <v>1.0</v>
      </c>
      <c r="W55" s="323" t="s">
        <v>375</v>
      </c>
      <c r="X55" s="168"/>
      <c r="Y55" s="168"/>
      <c r="Z55" s="168"/>
      <c r="AA55" s="168"/>
      <c r="AB55" s="168"/>
      <c r="AC55" s="168"/>
      <c r="AD55" s="168"/>
      <c r="AE55" s="168"/>
      <c r="AF55" s="168"/>
      <c r="AG55" s="168"/>
      <c r="AH55" s="168"/>
      <c r="AI55" s="168"/>
      <c r="AJ55" s="73"/>
      <c r="AK55" s="46">
        <f t="shared" si="25"/>
        <v>11</v>
      </c>
      <c r="AL55" s="25">
        <f t="shared" si="26"/>
        <v>50000</v>
      </c>
      <c r="AM55" s="309">
        <f t="shared" si="27"/>
        <v>100000</v>
      </c>
      <c r="AN55" s="25">
        <f t="shared" si="28"/>
        <v>300000</v>
      </c>
      <c r="AO55" s="310">
        <f t="shared" si="29"/>
        <v>550000</v>
      </c>
      <c r="AP55" s="51"/>
      <c r="AQ55" s="39"/>
      <c r="AR55" s="110"/>
      <c r="AS55" s="316"/>
      <c r="AT55" s="316">
        <v>1.15949705E8</v>
      </c>
      <c r="AU55" s="316"/>
      <c r="AV55" s="29" t="s">
        <v>198</v>
      </c>
      <c r="AW55" s="29"/>
      <c r="AX55" s="29"/>
      <c r="AY55" s="29"/>
      <c r="AZ55" s="29" t="s">
        <v>17</v>
      </c>
      <c r="BA55" s="64"/>
      <c r="BB55" s="64"/>
      <c r="BC55" s="64"/>
      <c r="BD55" s="64"/>
    </row>
    <row r="56" ht="14.25" customHeight="1">
      <c r="A56" s="271"/>
      <c r="B56" s="30">
        <f t="shared" si="12"/>
        <v>50</v>
      </c>
      <c r="C56" s="30">
        <v>1.0</v>
      </c>
      <c r="D56" s="30" t="s">
        <v>27</v>
      </c>
      <c r="E56" s="314" t="s">
        <v>199</v>
      </c>
      <c r="F56" s="44"/>
      <c r="G56" s="45"/>
      <c r="H56" s="306">
        <v>1.0</v>
      </c>
      <c r="I56" s="306">
        <v>1.0</v>
      </c>
      <c r="J56" s="306">
        <v>1.0</v>
      </c>
      <c r="K56" s="306">
        <v>1.0</v>
      </c>
      <c r="L56" s="306">
        <v>1.0</v>
      </c>
      <c r="M56" s="44"/>
      <c r="N56" s="45"/>
      <c r="O56" s="306">
        <v>1.0</v>
      </c>
      <c r="P56" s="306">
        <v>1.0</v>
      </c>
      <c r="Q56" s="306">
        <v>1.0</v>
      </c>
      <c r="R56" s="306">
        <v>1.0</v>
      </c>
      <c r="S56" s="306">
        <v>1.0</v>
      </c>
      <c r="T56" s="44"/>
      <c r="U56" s="45"/>
      <c r="V56" s="306">
        <v>1.0</v>
      </c>
      <c r="W56" s="306">
        <v>1.0</v>
      </c>
      <c r="X56" s="306">
        <v>1.0</v>
      </c>
      <c r="Y56" s="306">
        <v>1.0</v>
      </c>
      <c r="Z56" s="306">
        <v>1.0</v>
      </c>
      <c r="AA56" s="44"/>
      <c r="AB56" s="45"/>
      <c r="AC56" s="306"/>
      <c r="AD56" s="306"/>
      <c r="AE56" s="306"/>
      <c r="AF56" s="306"/>
      <c r="AG56" s="133"/>
      <c r="AH56" s="44"/>
      <c r="AI56" s="45"/>
      <c r="AJ56" s="306"/>
      <c r="AK56" s="46">
        <f t="shared" si="25"/>
        <v>15</v>
      </c>
      <c r="AL56" s="25">
        <f t="shared" si="26"/>
        <v>50000</v>
      </c>
      <c r="AM56" s="309">
        <f t="shared" si="27"/>
        <v>300000</v>
      </c>
      <c r="AN56" s="25">
        <f t="shared" si="28"/>
        <v>300000</v>
      </c>
      <c r="AO56" s="310">
        <f t="shared" si="29"/>
        <v>750000</v>
      </c>
      <c r="AP56" s="51"/>
      <c r="AQ56" s="39"/>
      <c r="AR56" s="110"/>
      <c r="AS56" s="311" t="s">
        <v>200</v>
      </c>
      <c r="AT56" s="311">
        <v>1.093486E8</v>
      </c>
      <c r="AU56" s="314" t="s">
        <v>199</v>
      </c>
      <c r="AV56" s="29" t="s">
        <v>201</v>
      </c>
      <c r="AW56" s="312" t="s">
        <v>346</v>
      </c>
      <c r="AX56" s="313">
        <v>30.0</v>
      </c>
      <c r="AY56" s="311">
        <v>1.093486E7</v>
      </c>
      <c r="AZ56" s="27" t="s">
        <v>17</v>
      </c>
      <c r="BA56" s="64"/>
      <c r="BB56" s="64"/>
      <c r="BC56" s="64"/>
      <c r="BD56" s="64"/>
    </row>
    <row r="57" ht="14.25" customHeight="1">
      <c r="A57" s="271"/>
      <c r="B57" s="30">
        <f t="shared" si="12"/>
        <v>51</v>
      </c>
      <c r="C57" s="30">
        <v>1.0</v>
      </c>
      <c r="D57" s="30" t="s">
        <v>27</v>
      </c>
      <c r="E57" s="315" t="s">
        <v>202</v>
      </c>
      <c r="F57" s="44"/>
      <c r="G57" s="45"/>
      <c r="H57" s="306">
        <v>1.0</v>
      </c>
      <c r="I57" s="306">
        <v>1.0</v>
      </c>
      <c r="J57" s="306">
        <v>1.0</v>
      </c>
      <c r="K57" s="306">
        <v>1.0</v>
      </c>
      <c r="L57" s="306">
        <v>1.0</v>
      </c>
      <c r="M57" s="44"/>
      <c r="N57" s="45"/>
      <c r="O57" s="306">
        <v>1.0</v>
      </c>
      <c r="P57" s="306">
        <v>1.0</v>
      </c>
      <c r="Q57" s="306">
        <v>1.0</v>
      </c>
      <c r="R57" s="306">
        <v>1.0</v>
      </c>
      <c r="S57" s="306">
        <v>1.0</v>
      </c>
      <c r="T57" s="44"/>
      <c r="U57" s="45"/>
      <c r="V57" s="306">
        <v>1.0</v>
      </c>
      <c r="W57" s="306">
        <v>1.0</v>
      </c>
      <c r="X57" s="306">
        <v>1.0</v>
      </c>
      <c r="Y57" s="306">
        <v>1.0</v>
      </c>
      <c r="Z57" s="306">
        <v>1.0</v>
      </c>
      <c r="AA57" s="44"/>
      <c r="AB57" s="45"/>
      <c r="AC57" s="306"/>
      <c r="AD57" s="306"/>
      <c r="AE57" s="306"/>
      <c r="AF57" s="306"/>
      <c r="AG57" s="133"/>
      <c r="AH57" s="44"/>
      <c r="AI57" s="45"/>
      <c r="AJ57" s="306"/>
      <c r="AK57" s="46">
        <f t="shared" si="25"/>
        <v>15</v>
      </c>
      <c r="AL57" s="25">
        <f t="shared" si="26"/>
        <v>50000</v>
      </c>
      <c r="AM57" s="309">
        <f t="shared" si="27"/>
        <v>300000</v>
      </c>
      <c r="AN57" s="25">
        <f t="shared" si="28"/>
        <v>300000</v>
      </c>
      <c r="AO57" s="310">
        <f t="shared" si="29"/>
        <v>750000</v>
      </c>
      <c r="AP57" s="51"/>
      <c r="AQ57" s="39">
        <v>40000.0</v>
      </c>
      <c r="AR57" s="110"/>
      <c r="AS57" s="316" t="s">
        <v>203</v>
      </c>
      <c r="AT57" s="316">
        <v>2.26206787E8</v>
      </c>
      <c r="AU57" s="315" t="s">
        <v>202</v>
      </c>
      <c r="AV57" s="29" t="s">
        <v>204</v>
      </c>
      <c r="AW57" s="312" t="s">
        <v>346</v>
      </c>
      <c r="AX57" s="313">
        <v>30.0</v>
      </c>
      <c r="AY57" s="316">
        <v>2.2620678E7</v>
      </c>
      <c r="AZ57" s="29" t="s">
        <v>17</v>
      </c>
      <c r="BA57" s="64"/>
      <c r="BB57" s="64"/>
      <c r="BC57" s="64"/>
      <c r="BD57" s="64"/>
    </row>
    <row r="58" ht="14.25" customHeight="1">
      <c r="A58" s="271"/>
      <c r="B58" s="30">
        <f t="shared" si="12"/>
        <v>52</v>
      </c>
      <c r="C58" s="30">
        <v>1.0</v>
      </c>
      <c r="D58" s="30" t="s">
        <v>27</v>
      </c>
      <c r="E58" s="315" t="s">
        <v>207</v>
      </c>
      <c r="F58" s="44"/>
      <c r="G58" s="45"/>
      <c r="H58" s="306">
        <v>1.0</v>
      </c>
      <c r="I58" s="306">
        <v>1.0</v>
      </c>
      <c r="J58" s="306">
        <v>1.0</v>
      </c>
      <c r="K58" s="306">
        <v>1.0</v>
      </c>
      <c r="L58" s="306">
        <v>1.0</v>
      </c>
      <c r="M58" s="44"/>
      <c r="N58" s="45"/>
      <c r="O58" s="306">
        <v>1.0</v>
      </c>
      <c r="P58" s="306">
        <v>1.0</v>
      </c>
      <c r="Q58" s="306">
        <v>1.0</v>
      </c>
      <c r="R58" s="306">
        <v>1.0</v>
      </c>
      <c r="S58" s="306">
        <v>1.0</v>
      </c>
      <c r="T58" s="44" t="s">
        <v>37</v>
      </c>
      <c r="U58" s="45"/>
      <c r="V58" s="306">
        <v>1.0</v>
      </c>
      <c r="W58" s="306">
        <v>1.0</v>
      </c>
      <c r="X58" s="306">
        <v>1.0</v>
      </c>
      <c r="Y58" s="306">
        <v>1.0</v>
      </c>
      <c r="Z58" s="306">
        <v>1.0</v>
      </c>
      <c r="AA58" s="44" t="s">
        <v>37</v>
      </c>
      <c r="AB58" s="45"/>
      <c r="AC58" s="306"/>
      <c r="AD58" s="306"/>
      <c r="AE58" s="306"/>
      <c r="AF58" s="306"/>
      <c r="AG58" s="133"/>
      <c r="AH58" s="44"/>
      <c r="AI58" s="45"/>
      <c r="AJ58" s="306"/>
      <c r="AK58" s="46">
        <f t="shared" si="25"/>
        <v>15</v>
      </c>
      <c r="AL58" s="25">
        <f t="shared" si="26"/>
        <v>50000</v>
      </c>
      <c r="AM58" s="309">
        <f t="shared" si="27"/>
        <v>300000</v>
      </c>
      <c r="AN58" s="25">
        <f t="shared" si="28"/>
        <v>300000</v>
      </c>
      <c r="AO58" s="310">
        <f t="shared" si="29"/>
        <v>750000</v>
      </c>
      <c r="AP58" s="51">
        <v>40000.0</v>
      </c>
      <c r="AQ58" s="39"/>
      <c r="AR58" s="39">
        <v>40000.0</v>
      </c>
      <c r="AS58" s="316" t="s">
        <v>64</v>
      </c>
      <c r="AT58" s="316">
        <v>1.79086492E8</v>
      </c>
      <c r="AU58" s="315" t="s">
        <v>207</v>
      </c>
      <c r="AV58" s="29" t="s">
        <v>208</v>
      </c>
      <c r="AW58" s="312" t="s">
        <v>365</v>
      </c>
      <c r="AX58" s="313" t="s">
        <v>344</v>
      </c>
      <c r="AY58" s="316">
        <v>7.77917908649E11</v>
      </c>
      <c r="AZ58" s="29" t="s">
        <v>460</v>
      </c>
      <c r="BA58" s="64"/>
      <c r="BB58" s="64"/>
      <c r="BC58" s="64"/>
      <c r="BD58" s="64"/>
    </row>
    <row r="59" ht="14.25" customHeight="1">
      <c r="A59" s="271"/>
      <c r="B59" s="30">
        <f t="shared" si="12"/>
        <v>53</v>
      </c>
      <c r="C59" s="30">
        <v>1.0</v>
      </c>
      <c r="D59" s="30" t="s">
        <v>27</v>
      </c>
      <c r="E59" s="315" t="s">
        <v>205</v>
      </c>
      <c r="F59" s="44"/>
      <c r="G59" s="45"/>
      <c r="H59" s="306">
        <v>1.0</v>
      </c>
      <c r="I59" s="306">
        <v>1.0</v>
      </c>
      <c r="J59" s="306">
        <v>1.0</v>
      </c>
      <c r="K59" s="306">
        <v>1.0</v>
      </c>
      <c r="L59" s="306">
        <v>1.0</v>
      </c>
      <c r="M59" s="44"/>
      <c r="N59" s="45"/>
      <c r="O59" s="306">
        <v>1.0</v>
      </c>
      <c r="P59" s="306">
        <v>1.0</v>
      </c>
      <c r="Q59" s="306">
        <v>1.0</v>
      </c>
      <c r="R59" s="306">
        <v>1.0</v>
      </c>
      <c r="S59" s="306">
        <v>1.0</v>
      </c>
      <c r="T59" s="44"/>
      <c r="U59" s="45"/>
      <c r="V59" s="306">
        <v>1.0</v>
      </c>
      <c r="W59" s="306">
        <v>1.0</v>
      </c>
      <c r="X59" s="306">
        <v>1.0</v>
      </c>
      <c r="Y59" s="306">
        <v>1.0</v>
      </c>
      <c r="Z59" s="306">
        <v>1.0</v>
      </c>
      <c r="AA59" s="44"/>
      <c r="AB59" s="45"/>
      <c r="AC59" s="306"/>
      <c r="AD59" s="306"/>
      <c r="AE59" s="306"/>
      <c r="AF59" s="306"/>
      <c r="AG59" s="133"/>
      <c r="AH59" s="44"/>
      <c r="AI59" s="45"/>
      <c r="AJ59" s="306"/>
      <c r="AK59" s="46">
        <f t="shared" si="25"/>
        <v>15</v>
      </c>
      <c r="AL59" s="25">
        <f t="shared" si="26"/>
        <v>50000</v>
      </c>
      <c r="AM59" s="309">
        <f t="shared" si="27"/>
        <v>300000</v>
      </c>
      <c r="AN59" s="25">
        <f t="shared" si="28"/>
        <v>300000</v>
      </c>
      <c r="AO59" s="310">
        <f t="shared" si="29"/>
        <v>750000</v>
      </c>
      <c r="AP59" s="51"/>
      <c r="AQ59" s="39"/>
      <c r="AR59" s="110"/>
      <c r="AS59" s="316" t="s">
        <v>62</v>
      </c>
      <c r="AT59" s="316">
        <v>1.72546595E8</v>
      </c>
      <c r="AU59" s="315" t="s">
        <v>205</v>
      </c>
      <c r="AV59" s="29" t="s">
        <v>206</v>
      </c>
      <c r="AW59" s="312" t="s">
        <v>389</v>
      </c>
      <c r="AX59" s="313" t="s">
        <v>344</v>
      </c>
      <c r="AY59" s="316">
        <v>7.9718408E7</v>
      </c>
      <c r="AZ59" s="29" t="s">
        <v>461</v>
      </c>
      <c r="BA59" s="64"/>
      <c r="BB59" s="64"/>
      <c r="BC59" s="64"/>
      <c r="BD59" s="64"/>
    </row>
    <row r="60" ht="14.25" customHeight="1">
      <c r="A60" s="271"/>
      <c r="B60" s="30">
        <f t="shared" si="12"/>
        <v>54</v>
      </c>
      <c r="C60" s="30">
        <v>1.0</v>
      </c>
      <c r="D60" s="30" t="s">
        <v>27</v>
      </c>
      <c r="E60" s="315" t="s">
        <v>213</v>
      </c>
      <c r="F60" s="44"/>
      <c r="G60" s="45"/>
      <c r="H60" s="306">
        <v>1.0</v>
      </c>
      <c r="I60" s="306">
        <v>1.0</v>
      </c>
      <c r="J60" s="306">
        <v>1.0</v>
      </c>
      <c r="K60" s="306">
        <v>1.0</v>
      </c>
      <c r="L60" s="306">
        <v>1.0</v>
      </c>
      <c r="M60" s="44"/>
      <c r="N60" s="45"/>
      <c r="O60" s="306">
        <v>1.0</v>
      </c>
      <c r="P60" s="306">
        <v>1.0</v>
      </c>
      <c r="Q60" s="306">
        <v>1.0</v>
      </c>
      <c r="R60" s="306">
        <v>1.0</v>
      </c>
      <c r="S60" s="306">
        <v>1.0</v>
      </c>
      <c r="T60" s="44"/>
      <c r="U60" s="45"/>
      <c r="V60" s="306">
        <v>1.0</v>
      </c>
      <c r="W60" s="306">
        <v>1.0</v>
      </c>
      <c r="X60" s="306">
        <v>1.0</v>
      </c>
      <c r="Y60" s="306">
        <v>1.0</v>
      </c>
      <c r="Z60" s="306">
        <v>1.0</v>
      </c>
      <c r="AA60" s="44"/>
      <c r="AB60" s="45"/>
      <c r="AC60" s="306"/>
      <c r="AD60" s="306"/>
      <c r="AE60" s="306"/>
      <c r="AF60" s="306"/>
      <c r="AG60" s="133"/>
      <c r="AH60" s="44"/>
      <c r="AI60" s="45"/>
      <c r="AJ60" s="306"/>
      <c r="AK60" s="46">
        <f t="shared" si="25"/>
        <v>15</v>
      </c>
      <c r="AL60" s="25">
        <f t="shared" si="26"/>
        <v>50000</v>
      </c>
      <c r="AM60" s="309">
        <f t="shared" si="27"/>
        <v>300000</v>
      </c>
      <c r="AN60" s="25">
        <f t="shared" si="28"/>
        <v>300000</v>
      </c>
      <c r="AO60" s="310">
        <f t="shared" si="29"/>
        <v>750000</v>
      </c>
      <c r="AP60" s="51"/>
      <c r="AQ60" s="39"/>
      <c r="AR60" s="110"/>
      <c r="AS60" s="316" t="s">
        <v>462</v>
      </c>
      <c r="AT60" s="316" t="s">
        <v>463</v>
      </c>
      <c r="AU60" s="315" t="s">
        <v>213</v>
      </c>
      <c r="AV60" s="29" t="s">
        <v>215</v>
      </c>
      <c r="AW60" s="312" t="s">
        <v>361</v>
      </c>
      <c r="AX60" s="313" t="s">
        <v>344</v>
      </c>
      <c r="AY60" s="316">
        <v>3.03921152E8</v>
      </c>
      <c r="AZ60" s="29" t="s">
        <v>214</v>
      </c>
      <c r="BA60" s="64"/>
      <c r="BB60" s="64"/>
      <c r="BC60" s="64"/>
      <c r="BD60" s="64"/>
    </row>
    <row r="61" ht="14.25" customHeight="1">
      <c r="A61" s="291"/>
      <c r="B61" s="30">
        <f t="shared" si="12"/>
        <v>55</v>
      </c>
      <c r="C61" s="30">
        <v>1.0</v>
      </c>
      <c r="D61" s="30" t="s">
        <v>27</v>
      </c>
      <c r="E61" s="317" t="s">
        <v>307</v>
      </c>
      <c r="F61" s="44"/>
      <c r="G61" s="45"/>
      <c r="H61" s="306">
        <v>1.0</v>
      </c>
      <c r="I61" s="44" t="s">
        <v>50</v>
      </c>
      <c r="J61" s="306">
        <v>1.0</v>
      </c>
      <c r="K61" s="306">
        <v>1.0</v>
      </c>
      <c r="L61" s="306">
        <v>1.0</v>
      </c>
      <c r="M61" s="44"/>
      <c r="N61" s="45"/>
      <c r="O61" s="306">
        <v>1.0</v>
      </c>
      <c r="P61" s="44" t="s">
        <v>50</v>
      </c>
      <c r="Q61" s="306">
        <v>1.0</v>
      </c>
      <c r="R61" s="306">
        <v>1.0</v>
      </c>
      <c r="S61" s="45" t="s">
        <v>23</v>
      </c>
      <c r="T61" s="44"/>
      <c r="U61" s="45"/>
      <c r="V61" s="306">
        <v>1.0</v>
      </c>
      <c r="W61" s="44" t="s">
        <v>50</v>
      </c>
      <c r="X61" s="306">
        <v>1.0</v>
      </c>
      <c r="Y61" s="338" t="s">
        <v>295</v>
      </c>
      <c r="Z61" s="73"/>
      <c r="AA61" s="44"/>
      <c r="AB61" s="45"/>
      <c r="AC61" s="306"/>
      <c r="AD61" s="306"/>
      <c r="AE61" s="306"/>
      <c r="AF61" s="306"/>
      <c r="AG61" s="133"/>
      <c r="AH61" s="44"/>
      <c r="AI61" s="45"/>
      <c r="AJ61" s="306"/>
      <c r="AK61" s="46">
        <f t="shared" si="25"/>
        <v>9</v>
      </c>
      <c r="AL61" s="25">
        <f t="shared" si="26"/>
        <v>50000</v>
      </c>
      <c r="AM61" s="309">
        <f t="shared" si="27"/>
        <v>0</v>
      </c>
      <c r="AN61" s="25">
        <f t="shared" si="28"/>
        <v>300000</v>
      </c>
      <c r="AO61" s="310">
        <f t="shared" si="29"/>
        <v>450000</v>
      </c>
      <c r="AP61" s="51"/>
      <c r="AQ61" s="39"/>
      <c r="AR61" s="110"/>
      <c r="AS61" s="311" t="s">
        <v>464</v>
      </c>
      <c r="AT61" s="311">
        <v>1.37747383E8</v>
      </c>
      <c r="AU61" s="317" t="s">
        <v>307</v>
      </c>
      <c r="AV61" s="29" t="s">
        <v>465</v>
      </c>
      <c r="AW61" s="312" t="s">
        <v>346</v>
      </c>
      <c r="AX61" s="313">
        <v>30.0</v>
      </c>
      <c r="AY61" s="311">
        <v>1.3774738E7</v>
      </c>
      <c r="AZ61" s="27" t="s">
        <v>17</v>
      </c>
      <c r="BA61" s="64"/>
      <c r="BB61" s="64"/>
      <c r="BC61" s="64"/>
      <c r="BD61" s="64"/>
    </row>
    <row r="62" ht="14.25" customHeight="1">
      <c r="A62" s="291"/>
      <c r="B62" s="30">
        <f t="shared" si="12"/>
        <v>56</v>
      </c>
      <c r="C62" s="30">
        <v>1.0</v>
      </c>
      <c r="D62" s="30" t="s">
        <v>27</v>
      </c>
      <c r="E62" s="314" t="s">
        <v>216</v>
      </c>
      <c r="F62" s="44"/>
      <c r="G62" s="45"/>
      <c r="H62" s="306">
        <v>1.0</v>
      </c>
      <c r="I62" s="306">
        <v>1.0</v>
      </c>
      <c r="J62" s="306">
        <v>1.0</v>
      </c>
      <c r="K62" s="306">
        <v>1.0</v>
      </c>
      <c r="L62" s="306">
        <v>1.0</v>
      </c>
      <c r="M62" s="44"/>
      <c r="N62" s="45"/>
      <c r="O62" s="306">
        <v>1.0</v>
      </c>
      <c r="P62" s="306">
        <v>1.0</v>
      </c>
      <c r="Q62" s="306">
        <v>1.0</v>
      </c>
      <c r="R62" s="306">
        <v>1.0</v>
      </c>
      <c r="S62" s="306">
        <v>1.0</v>
      </c>
      <c r="T62" s="44"/>
      <c r="U62" s="45"/>
      <c r="V62" s="306">
        <v>1.0</v>
      </c>
      <c r="W62" s="306">
        <v>1.0</v>
      </c>
      <c r="X62" s="306">
        <v>1.0</v>
      </c>
      <c r="Y62" s="306">
        <v>1.0</v>
      </c>
      <c r="Z62" s="306">
        <v>1.0</v>
      </c>
      <c r="AA62" s="44"/>
      <c r="AB62" s="45"/>
      <c r="AC62" s="306"/>
      <c r="AD62" s="306"/>
      <c r="AE62" s="306"/>
      <c r="AF62" s="306"/>
      <c r="AG62" s="133"/>
      <c r="AH62" s="44"/>
      <c r="AI62" s="45"/>
      <c r="AJ62" s="306"/>
      <c r="AK62" s="46">
        <f t="shared" si="25"/>
        <v>15</v>
      </c>
      <c r="AL62" s="25">
        <f t="shared" si="26"/>
        <v>50000</v>
      </c>
      <c r="AM62" s="309">
        <f t="shared" si="27"/>
        <v>300000</v>
      </c>
      <c r="AN62" s="25">
        <f t="shared" si="28"/>
        <v>300000</v>
      </c>
      <c r="AO62" s="310">
        <f t="shared" si="29"/>
        <v>750000</v>
      </c>
      <c r="AP62" s="51"/>
      <c r="AQ62" s="39"/>
      <c r="AR62" s="110"/>
      <c r="AS62" s="311" t="s">
        <v>217</v>
      </c>
      <c r="AT62" s="311">
        <v>8.6058499E7</v>
      </c>
      <c r="AU62" s="314" t="s">
        <v>216</v>
      </c>
      <c r="AV62" s="29" t="s">
        <v>218</v>
      </c>
      <c r="AW62" s="312" t="s">
        <v>346</v>
      </c>
      <c r="AX62" s="313">
        <v>30.0</v>
      </c>
      <c r="AY62" s="311">
        <v>8605849.0</v>
      </c>
      <c r="AZ62" s="27" t="s">
        <v>17</v>
      </c>
      <c r="BA62" s="64"/>
      <c r="BB62" s="64"/>
      <c r="BC62" s="64"/>
      <c r="BD62" s="64"/>
    </row>
    <row r="63" ht="14.25" customHeight="1">
      <c r="A63" s="291"/>
      <c r="B63" s="30">
        <f t="shared" si="12"/>
        <v>57</v>
      </c>
      <c r="C63" s="30">
        <v>1.0</v>
      </c>
      <c r="D63" s="30" t="s">
        <v>27</v>
      </c>
      <c r="E63" s="315" t="s">
        <v>219</v>
      </c>
      <c r="F63" s="44"/>
      <c r="G63" s="45"/>
      <c r="H63" s="306">
        <v>1.0</v>
      </c>
      <c r="I63" s="306">
        <v>1.0</v>
      </c>
      <c r="J63" s="306">
        <v>1.0</v>
      </c>
      <c r="K63" s="306">
        <v>1.0</v>
      </c>
      <c r="L63" s="306">
        <v>1.0</v>
      </c>
      <c r="M63" s="44"/>
      <c r="N63" s="45"/>
      <c r="O63" s="306">
        <v>1.0</v>
      </c>
      <c r="P63" s="306">
        <v>1.0</v>
      </c>
      <c r="Q63" s="306">
        <v>1.0</v>
      </c>
      <c r="R63" s="306">
        <v>1.0</v>
      </c>
      <c r="S63" s="306">
        <v>1.0</v>
      </c>
      <c r="T63" s="44"/>
      <c r="U63" s="45"/>
      <c r="V63" s="306">
        <v>1.0</v>
      </c>
      <c r="W63" s="306">
        <v>1.0</v>
      </c>
      <c r="X63" s="306">
        <v>1.0</v>
      </c>
      <c r="Y63" s="306">
        <v>1.0</v>
      </c>
      <c r="Z63" s="306">
        <v>1.0</v>
      </c>
      <c r="AA63" s="44"/>
      <c r="AB63" s="45"/>
      <c r="AC63" s="306"/>
      <c r="AD63" s="306"/>
      <c r="AE63" s="306"/>
      <c r="AF63" s="306"/>
      <c r="AG63" s="133"/>
      <c r="AH63" s="44"/>
      <c r="AI63" s="45"/>
      <c r="AJ63" s="306"/>
      <c r="AK63" s="46">
        <f t="shared" si="25"/>
        <v>15</v>
      </c>
      <c r="AL63" s="25">
        <f t="shared" si="26"/>
        <v>50000</v>
      </c>
      <c r="AM63" s="309">
        <f t="shared" si="27"/>
        <v>300000</v>
      </c>
      <c r="AN63" s="25">
        <f t="shared" si="28"/>
        <v>300000</v>
      </c>
      <c r="AO63" s="310">
        <f t="shared" si="29"/>
        <v>750000</v>
      </c>
      <c r="AP63" s="51"/>
      <c r="AQ63" s="39"/>
      <c r="AR63" s="110"/>
      <c r="AS63" s="316" t="s">
        <v>72</v>
      </c>
      <c r="AT63" s="316" t="s">
        <v>466</v>
      </c>
      <c r="AU63" s="315" t="s">
        <v>219</v>
      </c>
      <c r="AV63" s="29" t="s">
        <v>220</v>
      </c>
      <c r="AW63" s="312" t="s">
        <v>346</v>
      </c>
      <c r="AX63" s="313">
        <v>30.0</v>
      </c>
      <c r="AY63" s="316">
        <v>8536281.0</v>
      </c>
      <c r="AZ63" s="29" t="s">
        <v>17</v>
      </c>
      <c r="BA63" s="64"/>
      <c r="BB63" s="64"/>
      <c r="BC63" s="64"/>
      <c r="BD63" s="64"/>
    </row>
    <row r="64" ht="14.25" customHeight="1">
      <c r="A64" s="291"/>
      <c r="B64" s="30">
        <f t="shared" si="12"/>
        <v>58</v>
      </c>
      <c r="C64" s="30">
        <v>1.0</v>
      </c>
      <c r="D64" s="30" t="s">
        <v>27</v>
      </c>
      <c r="E64" s="315" t="s">
        <v>221</v>
      </c>
      <c r="F64" s="44"/>
      <c r="G64" s="45"/>
      <c r="H64" s="306">
        <v>1.0</v>
      </c>
      <c r="I64" s="306">
        <v>1.0</v>
      </c>
      <c r="J64" s="306">
        <v>1.0</v>
      </c>
      <c r="K64" s="306">
        <v>1.0</v>
      </c>
      <c r="L64" s="306">
        <v>1.0</v>
      </c>
      <c r="M64" s="44"/>
      <c r="N64" s="45"/>
      <c r="O64" s="306">
        <v>1.0</v>
      </c>
      <c r="P64" s="306">
        <v>1.0</v>
      </c>
      <c r="Q64" s="306">
        <v>1.0</v>
      </c>
      <c r="R64" s="306">
        <v>1.0</v>
      </c>
      <c r="S64" s="306">
        <v>1.0</v>
      </c>
      <c r="T64" s="44"/>
      <c r="U64" s="45"/>
      <c r="V64" s="306">
        <v>1.0</v>
      </c>
      <c r="W64" s="306">
        <v>1.0</v>
      </c>
      <c r="X64" s="306">
        <v>1.0</v>
      </c>
      <c r="Y64" s="306">
        <v>1.0</v>
      </c>
      <c r="Z64" s="306">
        <v>1.0</v>
      </c>
      <c r="AA64" s="44"/>
      <c r="AB64" s="45"/>
      <c r="AC64" s="306"/>
      <c r="AD64" s="306"/>
      <c r="AE64" s="306"/>
      <c r="AF64" s="306"/>
      <c r="AG64" s="133"/>
      <c r="AH64" s="44"/>
      <c r="AI64" s="45"/>
      <c r="AJ64" s="306"/>
      <c r="AK64" s="46">
        <f t="shared" si="25"/>
        <v>15</v>
      </c>
      <c r="AL64" s="25">
        <f t="shared" si="26"/>
        <v>50000</v>
      </c>
      <c r="AM64" s="309">
        <f t="shared" si="27"/>
        <v>300000</v>
      </c>
      <c r="AN64" s="25">
        <f t="shared" si="28"/>
        <v>300000</v>
      </c>
      <c r="AO64" s="310">
        <f t="shared" si="29"/>
        <v>750000</v>
      </c>
      <c r="AP64" s="51"/>
      <c r="AQ64" s="39"/>
      <c r="AR64" s="110"/>
      <c r="AS64" s="316" t="s">
        <v>222</v>
      </c>
      <c r="AT64" s="316">
        <v>1.22534316E8</v>
      </c>
      <c r="AU64" s="315" t="s">
        <v>221</v>
      </c>
      <c r="AV64" s="29" t="s">
        <v>223</v>
      </c>
      <c r="AW64" s="312" t="s">
        <v>346</v>
      </c>
      <c r="AX64" s="313">
        <v>30.0</v>
      </c>
      <c r="AY64" s="316">
        <v>1.2253431E7</v>
      </c>
      <c r="AZ64" s="29" t="s">
        <v>17</v>
      </c>
      <c r="BA64" s="64"/>
      <c r="BB64" s="64"/>
      <c r="BC64" s="64"/>
      <c r="BD64" s="64"/>
    </row>
    <row r="65" ht="14.25" customHeight="1">
      <c r="A65" s="291"/>
      <c r="B65" s="30">
        <f t="shared" si="12"/>
        <v>59</v>
      </c>
      <c r="C65" s="30">
        <v>1.0</v>
      </c>
      <c r="D65" s="30" t="s">
        <v>27</v>
      </c>
      <c r="E65" s="315" t="s">
        <v>224</v>
      </c>
      <c r="F65" s="44"/>
      <c r="G65" s="45"/>
      <c r="H65" s="306">
        <v>1.0</v>
      </c>
      <c r="I65" s="306">
        <v>1.0</v>
      </c>
      <c r="J65" s="306">
        <v>1.0</v>
      </c>
      <c r="K65" s="306">
        <v>1.0</v>
      </c>
      <c r="L65" s="306">
        <v>1.0</v>
      </c>
      <c r="M65" s="44"/>
      <c r="N65" s="45"/>
      <c r="O65" s="44" t="s">
        <v>50</v>
      </c>
      <c r="P65" s="44" t="s">
        <v>50</v>
      </c>
      <c r="Q65" s="306">
        <v>1.0</v>
      </c>
      <c r="R65" s="306">
        <v>1.0</v>
      </c>
      <c r="S65" s="306">
        <v>1.0</v>
      </c>
      <c r="T65" s="44" t="s">
        <v>37</v>
      </c>
      <c r="U65" s="45"/>
      <c r="V65" s="306">
        <v>1.0</v>
      </c>
      <c r="W65" s="306">
        <v>1.0</v>
      </c>
      <c r="X65" s="306">
        <v>1.0</v>
      </c>
      <c r="Y65" s="306">
        <v>1.0</v>
      </c>
      <c r="Z65" s="306">
        <v>1.0</v>
      </c>
      <c r="AA65" s="44"/>
      <c r="AB65" s="45"/>
      <c r="AC65" s="306"/>
      <c r="AD65" s="306"/>
      <c r="AE65" s="306"/>
      <c r="AF65" s="306"/>
      <c r="AG65" s="133"/>
      <c r="AH65" s="44"/>
      <c r="AI65" s="45"/>
      <c r="AJ65" s="306"/>
      <c r="AK65" s="46">
        <f t="shared" si="25"/>
        <v>13</v>
      </c>
      <c r="AL65" s="25">
        <f t="shared" si="26"/>
        <v>50000</v>
      </c>
      <c r="AM65" s="309">
        <f t="shared" si="27"/>
        <v>250000</v>
      </c>
      <c r="AN65" s="25">
        <f t="shared" si="28"/>
        <v>300000</v>
      </c>
      <c r="AO65" s="310">
        <f t="shared" si="29"/>
        <v>650000</v>
      </c>
      <c r="AP65" s="51">
        <v>40000.0</v>
      </c>
      <c r="AQ65" s="39"/>
      <c r="AR65" s="110"/>
      <c r="AS65" s="311" t="s">
        <v>225</v>
      </c>
      <c r="AT65" s="311">
        <v>1.27038864E8</v>
      </c>
      <c r="AU65" s="315" t="s">
        <v>224</v>
      </c>
      <c r="AV65" s="29" t="s">
        <v>226</v>
      </c>
      <c r="AW65" s="312" t="s">
        <v>346</v>
      </c>
      <c r="AX65" s="313">
        <v>30.0</v>
      </c>
      <c r="AY65" s="311">
        <v>1.2703886E7</v>
      </c>
      <c r="AZ65" s="27" t="s">
        <v>17</v>
      </c>
      <c r="BA65" s="64"/>
      <c r="BB65" s="64"/>
      <c r="BC65" s="64"/>
      <c r="BD65" s="64"/>
    </row>
    <row r="66" ht="14.25" customHeight="1">
      <c r="A66" s="291"/>
      <c r="B66" s="30">
        <f t="shared" si="12"/>
        <v>60</v>
      </c>
      <c r="C66" s="30">
        <v>1.0</v>
      </c>
      <c r="D66" s="30" t="s">
        <v>27</v>
      </c>
      <c r="E66" s="317" t="s">
        <v>467</v>
      </c>
      <c r="F66" s="44"/>
      <c r="G66" s="45"/>
      <c r="H66" s="306"/>
      <c r="I66" s="306"/>
      <c r="J66" s="306"/>
      <c r="K66" s="306"/>
      <c r="L66" s="306"/>
      <c r="M66" s="44"/>
      <c r="N66" s="45"/>
      <c r="O66" s="306"/>
      <c r="P66" s="306"/>
      <c r="Q66" s="306"/>
      <c r="R66" s="306"/>
      <c r="S66" s="306"/>
      <c r="T66" s="44"/>
      <c r="U66" s="45"/>
      <c r="V66" s="306"/>
      <c r="W66" s="306"/>
      <c r="X66" s="306"/>
      <c r="Y66" s="306"/>
      <c r="Z66" s="306"/>
      <c r="AA66" s="44"/>
      <c r="AB66" s="45"/>
      <c r="AC66" s="306"/>
      <c r="AD66" s="306"/>
      <c r="AE66" s="306"/>
      <c r="AF66" s="306"/>
      <c r="AG66" s="133"/>
      <c r="AH66" s="44"/>
      <c r="AI66" s="45"/>
      <c r="AJ66" s="306"/>
      <c r="AK66" s="46"/>
      <c r="AL66" s="25"/>
      <c r="AM66" s="309"/>
      <c r="AN66" s="25"/>
      <c r="AO66" s="310"/>
      <c r="AP66" s="51"/>
      <c r="AQ66" s="39"/>
      <c r="AR66" s="110"/>
      <c r="AS66" s="316" t="s">
        <v>468</v>
      </c>
      <c r="AT66" s="316">
        <v>1.36814001E8</v>
      </c>
      <c r="AU66" s="339" t="s">
        <v>467</v>
      </c>
      <c r="AV66" s="29" t="s">
        <v>469</v>
      </c>
      <c r="AW66" s="312" t="s">
        <v>346</v>
      </c>
      <c r="AX66" s="313">
        <v>30.0</v>
      </c>
      <c r="AY66" s="316">
        <v>1.36814E7</v>
      </c>
      <c r="AZ66" s="27" t="s">
        <v>17</v>
      </c>
      <c r="BA66" s="64"/>
      <c r="BB66" s="64"/>
      <c r="BC66" s="64"/>
      <c r="BD66" s="64"/>
    </row>
    <row r="67" ht="14.25" customHeight="1">
      <c r="A67" s="291"/>
      <c r="B67" s="30">
        <f t="shared" si="12"/>
        <v>61</v>
      </c>
      <c r="C67" s="30">
        <v>1.0</v>
      </c>
      <c r="D67" s="30" t="s">
        <v>27</v>
      </c>
      <c r="E67" s="315" t="s">
        <v>227</v>
      </c>
      <c r="F67" s="338" t="s">
        <v>295</v>
      </c>
      <c r="G67" s="168"/>
      <c r="H67" s="168"/>
      <c r="I67" s="168"/>
      <c r="J67" s="168"/>
      <c r="K67" s="168"/>
      <c r="L67" s="73"/>
      <c r="M67" s="44"/>
      <c r="N67" s="45"/>
      <c r="O67" s="306">
        <v>1.0</v>
      </c>
      <c r="P67" s="306">
        <v>1.0</v>
      </c>
      <c r="Q67" s="306">
        <v>1.0</v>
      </c>
      <c r="R67" s="306">
        <v>1.0</v>
      </c>
      <c r="S67" s="306">
        <v>1.0</v>
      </c>
      <c r="T67" s="44"/>
      <c r="U67" s="45"/>
      <c r="V67" s="306">
        <v>1.0</v>
      </c>
      <c r="W67" s="306">
        <v>1.0</v>
      </c>
      <c r="X67" s="306">
        <v>1.0</v>
      </c>
      <c r="Y67" s="306">
        <v>1.0</v>
      </c>
      <c r="Z67" s="306">
        <v>1.0</v>
      </c>
      <c r="AA67" s="44"/>
      <c r="AB67" s="45"/>
      <c r="AC67" s="306"/>
      <c r="AD67" s="306"/>
      <c r="AE67" s="306"/>
      <c r="AF67" s="306"/>
      <c r="AG67" s="133"/>
      <c r="AH67" s="44"/>
      <c r="AI67" s="45"/>
      <c r="AJ67" s="306"/>
      <c r="AK67" s="46">
        <f t="shared" ref="AK67:AK85" si="30">SUM(H67:L67,O67:S67,V67:Z67,AC67:AG67,AJ67)</f>
        <v>10</v>
      </c>
      <c r="AL67" s="25">
        <f t="shared" ref="AL67:AL69" si="31">IF(D67="CATEGORIA", "DEPENDE", IF(D67="SP", 60000,IF(D67="PR", 60000, IF(D67="M10", 65000, IF(D67="M1", 50000, IF(D67="M2", 40000, IF(D67="AYUDANTE", 30000, IF(D67="EDIT", "EDITABLE", "editable"))))))))</f>
        <v>50000</v>
      </c>
      <c r="AM67" s="309">
        <f t="shared" ref="AM67:AM72" si="32">MULTIPLY(AL67, SUM(I67:M67, P67:T67, W67:AA67)) - IF(AN67="SIN ANTICIPO", 0, AN67)</f>
        <v>100000</v>
      </c>
      <c r="AN67" s="25">
        <f t="shared" ref="AN67:AN84" si="33">IF(D67="CATEGORIA", "DEPENDE", IF(D67="SP", 300000,IF(D67="PR", "SIN ANTICIPO", IF(D67="M10", 500000, IF(D67="M1", 300000, IF(D67="M2", 300000, IF(D67="AYUDANTE", 250000, IF(D67="EDIT", "EDITABLE", "editable"))))))))</f>
        <v>300000</v>
      </c>
      <c r="AO67" s="310">
        <f t="shared" ref="AO67:AO74" si="34">AK67*AL67</f>
        <v>500000</v>
      </c>
      <c r="AP67" s="51"/>
      <c r="AQ67" s="39"/>
      <c r="AR67" s="110"/>
      <c r="AS67" s="316" t="s">
        <v>69</v>
      </c>
      <c r="AT67" s="316">
        <v>1.78988697E8</v>
      </c>
      <c r="AU67" s="315" t="s">
        <v>227</v>
      </c>
      <c r="AV67" s="29" t="s">
        <v>228</v>
      </c>
      <c r="AW67" s="312" t="s">
        <v>346</v>
      </c>
      <c r="AX67" s="313">
        <v>30.0</v>
      </c>
      <c r="AY67" s="316">
        <v>1.7898869E7</v>
      </c>
      <c r="AZ67" s="29" t="s">
        <v>17</v>
      </c>
      <c r="BA67" s="64"/>
      <c r="BB67" s="64"/>
      <c r="BC67" s="64"/>
      <c r="BD67" s="64"/>
    </row>
    <row r="68" ht="14.25" customHeight="1">
      <c r="A68" s="291"/>
      <c r="B68" s="30">
        <f t="shared" si="12"/>
        <v>62</v>
      </c>
      <c r="C68" s="30">
        <v>1.0</v>
      </c>
      <c r="D68" s="30" t="s">
        <v>27</v>
      </c>
      <c r="E68" s="317" t="s">
        <v>308</v>
      </c>
      <c r="F68" s="44"/>
      <c r="G68" s="45"/>
      <c r="H68" s="306">
        <v>1.0</v>
      </c>
      <c r="I68" s="306">
        <v>1.0</v>
      </c>
      <c r="J68" s="306">
        <v>1.0</v>
      </c>
      <c r="K68" s="306">
        <v>1.0</v>
      </c>
      <c r="L68" s="306">
        <v>1.0</v>
      </c>
      <c r="M68" s="44"/>
      <c r="N68" s="45"/>
      <c r="O68" s="306">
        <v>1.0</v>
      </c>
      <c r="P68" s="306">
        <v>1.0</v>
      </c>
      <c r="Q68" s="306">
        <v>1.0</v>
      </c>
      <c r="R68" s="306">
        <v>1.0</v>
      </c>
      <c r="S68" s="306">
        <v>1.0</v>
      </c>
      <c r="T68" s="44"/>
      <c r="U68" s="45"/>
      <c r="V68" s="306">
        <v>1.0</v>
      </c>
      <c r="W68" s="306">
        <v>1.0</v>
      </c>
      <c r="X68" s="306">
        <v>1.0</v>
      </c>
      <c r="Y68" s="306">
        <v>1.0</v>
      </c>
      <c r="Z68" s="306">
        <v>1.0</v>
      </c>
      <c r="AA68" s="44"/>
      <c r="AB68" s="45"/>
      <c r="AC68" s="306"/>
      <c r="AD68" s="306"/>
      <c r="AE68" s="306"/>
      <c r="AF68" s="306"/>
      <c r="AG68" s="133"/>
      <c r="AH68" s="44"/>
      <c r="AI68" s="45"/>
      <c r="AJ68" s="306"/>
      <c r="AK68" s="46">
        <f t="shared" si="30"/>
        <v>15</v>
      </c>
      <c r="AL68" s="25">
        <f t="shared" si="31"/>
        <v>50000</v>
      </c>
      <c r="AM68" s="309">
        <f t="shared" si="32"/>
        <v>300000</v>
      </c>
      <c r="AN68" s="25">
        <f t="shared" si="33"/>
        <v>300000</v>
      </c>
      <c r="AO68" s="310">
        <f t="shared" si="34"/>
        <v>750000</v>
      </c>
      <c r="AP68" s="51"/>
      <c r="AQ68" s="39"/>
      <c r="AR68" s="110"/>
      <c r="AS68" s="311" t="s">
        <v>470</v>
      </c>
      <c r="AT68" s="311" t="s">
        <v>471</v>
      </c>
      <c r="AU68" s="317" t="s">
        <v>308</v>
      </c>
      <c r="AV68" s="29" t="s">
        <v>472</v>
      </c>
      <c r="AW68" s="312" t="s">
        <v>346</v>
      </c>
      <c r="AX68" s="313">
        <v>30.0</v>
      </c>
      <c r="AY68" s="311">
        <v>1.2812151E7</v>
      </c>
      <c r="AZ68" s="27" t="s">
        <v>17</v>
      </c>
      <c r="BA68" s="64"/>
      <c r="BB68" s="64"/>
      <c r="BC68" s="64"/>
      <c r="BD68" s="64"/>
    </row>
    <row r="69" ht="14.25" customHeight="1">
      <c r="A69" s="291"/>
      <c r="B69" s="30">
        <f t="shared" si="12"/>
        <v>63</v>
      </c>
      <c r="C69" s="30">
        <v>1.0</v>
      </c>
      <c r="D69" s="30" t="s">
        <v>27</v>
      </c>
      <c r="E69" s="314" t="s">
        <v>232</v>
      </c>
      <c r="F69" s="44"/>
      <c r="G69" s="45"/>
      <c r="H69" s="306">
        <v>1.0</v>
      </c>
      <c r="I69" s="306">
        <v>1.0</v>
      </c>
      <c r="J69" s="306">
        <v>1.0</v>
      </c>
      <c r="K69" s="306">
        <v>1.0</v>
      </c>
      <c r="L69" s="44" t="s">
        <v>50</v>
      </c>
      <c r="M69" s="44"/>
      <c r="N69" s="45"/>
      <c r="O69" s="306">
        <v>1.0</v>
      </c>
      <c r="P69" s="306">
        <v>1.0</v>
      </c>
      <c r="Q69" s="306">
        <v>1.0</v>
      </c>
      <c r="R69" s="306">
        <v>1.0</v>
      </c>
      <c r="S69" s="44" t="s">
        <v>50</v>
      </c>
      <c r="T69" s="44"/>
      <c r="U69" s="45"/>
      <c r="V69" s="306">
        <v>1.0</v>
      </c>
      <c r="W69" s="306">
        <v>1.0</v>
      </c>
      <c r="X69" s="45" t="s">
        <v>23</v>
      </c>
      <c r="Y69" s="306">
        <v>1.0</v>
      </c>
      <c r="Z69" s="306">
        <v>1.0</v>
      </c>
      <c r="AA69" s="44"/>
      <c r="AB69" s="45"/>
      <c r="AC69" s="306"/>
      <c r="AD69" s="306"/>
      <c r="AE69" s="306"/>
      <c r="AF69" s="306"/>
      <c r="AG69" s="306"/>
      <c r="AH69" s="44"/>
      <c r="AI69" s="45"/>
      <c r="AJ69" s="306"/>
      <c r="AK69" s="46">
        <f t="shared" si="30"/>
        <v>12</v>
      </c>
      <c r="AL69" s="25">
        <f t="shared" si="31"/>
        <v>50000</v>
      </c>
      <c r="AM69" s="309">
        <f t="shared" si="32"/>
        <v>150000</v>
      </c>
      <c r="AN69" s="25">
        <f t="shared" si="33"/>
        <v>300000</v>
      </c>
      <c r="AO69" s="310">
        <f t="shared" si="34"/>
        <v>600000</v>
      </c>
      <c r="AP69" s="51"/>
      <c r="AQ69" s="39"/>
      <c r="AR69" s="110"/>
      <c r="AS69" s="311" t="s">
        <v>233</v>
      </c>
      <c r="AT69" s="311">
        <v>1.55852941E8</v>
      </c>
      <c r="AU69" s="314" t="s">
        <v>232</v>
      </c>
      <c r="AV69" s="29" t="s">
        <v>234</v>
      </c>
      <c r="AW69" s="312" t="s">
        <v>346</v>
      </c>
      <c r="AX69" s="313">
        <v>30.0</v>
      </c>
      <c r="AY69" s="311">
        <v>1.5585294E7</v>
      </c>
      <c r="AZ69" s="27" t="s">
        <v>17</v>
      </c>
      <c r="BA69" s="64"/>
      <c r="BB69" s="64"/>
      <c r="BC69" s="64"/>
      <c r="BD69" s="64"/>
    </row>
    <row r="70" ht="14.25" customHeight="1">
      <c r="A70" s="291"/>
      <c r="B70" s="30">
        <f t="shared" si="12"/>
        <v>64</v>
      </c>
      <c r="C70" s="30">
        <v>1.0</v>
      </c>
      <c r="D70" s="30" t="s">
        <v>27</v>
      </c>
      <c r="E70" s="322" t="s">
        <v>235</v>
      </c>
      <c r="F70" s="44"/>
      <c r="G70" s="45"/>
      <c r="H70" s="306">
        <v>1.0</v>
      </c>
      <c r="I70" s="306">
        <v>1.0</v>
      </c>
      <c r="J70" s="306">
        <v>1.0</v>
      </c>
      <c r="K70" s="306">
        <v>1.0</v>
      </c>
      <c r="L70" s="44" t="s">
        <v>50</v>
      </c>
      <c r="M70" s="44"/>
      <c r="N70" s="45"/>
      <c r="O70" s="306">
        <v>1.0</v>
      </c>
      <c r="P70" s="306">
        <v>1.0</v>
      </c>
      <c r="Q70" s="306">
        <v>0.1</v>
      </c>
      <c r="R70" s="332" t="s">
        <v>414</v>
      </c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68"/>
      <c r="AH70" s="168"/>
      <c r="AI70" s="168"/>
      <c r="AJ70" s="73"/>
      <c r="AK70" s="46">
        <f t="shared" si="30"/>
        <v>6.1</v>
      </c>
      <c r="AL70" s="25">
        <v>50000.0</v>
      </c>
      <c r="AM70" s="309">
        <f t="shared" si="32"/>
        <v>-95000</v>
      </c>
      <c r="AN70" s="25">
        <f t="shared" si="33"/>
        <v>300000</v>
      </c>
      <c r="AO70" s="310">
        <f t="shared" si="34"/>
        <v>305000</v>
      </c>
      <c r="AP70" s="51"/>
      <c r="AQ70" s="39"/>
      <c r="AR70" s="110"/>
      <c r="AS70" s="311"/>
      <c r="AT70" s="311">
        <v>1.30634907E8</v>
      </c>
      <c r="AU70" s="311"/>
      <c r="AV70" s="29" t="s">
        <v>238</v>
      </c>
      <c r="AW70" s="27"/>
      <c r="AX70" s="27"/>
      <c r="AY70" s="27"/>
      <c r="AZ70" s="27" t="s">
        <v>237</v>
      </c>
      <c r="BA70" s="64"/>
      <c r="BB70" s="64"/>
      <c r="BC70" s="64"/>
      <c r="BD70" s="64"/>
    </row>
    <row r="71" ht="14.25" customHeight="1">
      <c r="A71" s="291"/>
      <c r="B71" s="30">
        <f t="shared" si="12"/>
        <v>65</v>
      </c>
      <c r="C71" s="30">
        <v>1.0</v>
      </c>
      <c r="D71" s="30" t="s">
        <v>92</v>
      </c>
      <c r="E71" s="315" t="s">
        <v>239</v>
      </c>
      <c r="F71" s="44"/>
      <c r="G71" s="45"/>
      <c r="H71" s="306">
        <v>1.0</v>
      </c>
      <c r="I71" s="306">
        <v>1.0</v>
      </c>
      <c r="J71" s="306">
        <v>1.0</v>
      </c>
      <c r="K71" s="306">
        <v>1.0</v>
      </c>
      <c r="L71" s="306">
        <v>1.0</v>
      </c>
      <c r="M71" s="44"/>
      <c r="N71" s="45"/>
      <c r="O71" s="306">
        <v>1.0</v>
      </c>
      <c r="P71" s="306">
        <v>1.0</v>
      </c>
      <c r="Q71" s="306">
        <v>1.0</v>
      </c>
      <c r="R71" s="306">
        <v>1.0</v>
      </c>
      <c r="S71" s="306">
        <v>1.0</v>
      </c>
      <c r="T71" s="44"/>
      <c r="U71" s="45"/>
      <c r="V71" s="306">
        <v>1.0</v>
      </c>
      <c r="W71" s="306">
        <v>1.0</v>
      </c>
      <c r="X71" s="306">
        <v>1.0</v>
      </c>
      <c r="Y71" s="306">
        <v>1.0</v>
      </c>
      <c r="Z71" s="306">
        <v>1.0</v>
      </c>
      <c r="AA71" s="44"/>
      <c r="AB71" s="45"/>
      <c r="AC71" s="306"/>
      <c r="AD71" s="306"/>
      <c r="AE71" s="306"/>
      <c r="AF71" s="306"/>
      <c r="AG71" s="133"/>
      <c r="AH71" s="44"/>
      <c r="AI71" s="45"/>
      <c r="AJ71" s="306"/>
      <c r="AK71" s="46">
        <f t="shared" si="30"/>
        <v>15</v>
      </c>
      <c r="AL71" s="25">
        <f t="shared" ref="AL71:AL73" si="35">IF(D71="CATEGORIA", "DEPENDE", IF(D71="SP", 60000,IF(D71="PR", 60000, IF(D71="M10", 65000, IF(D71="M1", 50000, IF(D71="M2", 40000, IF(D71="AYUDANTE", 30000, IF(D71="EDIT", "EDITABLE", "editable"))))))))</f>
        <v>30000</v>
      </c>
      <c r="AM71" s="309">
        <f t="shared" si="32"/>
        <v>110000</v>
      </c>
      <c r="AN71" s="25">
        <f t="shared" si="33"/>
        <v>250000</v>
      </c>
      <c r="AO71" s="310">
        <f t="shared" si="34"/>
        <v>450000</v>
      </c>
      <c r="AP71" s="51"/>
      <c r="AQ71" s="39"/>
      <c r="AR71" s="110"/>
      <c r="AS71" s="316" t="s">
        <v>74</v>
      </c>
      <c r="AT71" s="316">
        <v>1.77786527E8</v>
      </c>
      <c r="AU71" s="315" t="s">
        <v>239</v>
      </c>
      <c r="AV71" s="29" t="s">
        <v>240</v>
      </c>
      <c r="AW71" s="312" t="s">
        <v>346</v>
      </c>
      <c r="AX71" s="313">
        <v>30.0</v>
      </c>
      <c r="AY71" s="316">
        <v>1.7778652E7</v>
      </c>
      <c r="AZ71" s="29" t="s">
        <v>17</v>
      </c>
      <c r="BA71" s="64"/>
      <c r="BB71" s="64"/>
      <c r="BC71" s="64"/>
      <c r="BD71" s="64"/>
    </row>
    <row r="72" ht="14.25" customHeight="1">
      <c r="A72" s="291"/>
      <c r="B72" s="30">
        <f t="shared" si="12"/>
        <v>66</v>
      </c>
      <c r="C72" s="30">
        <v>1.0</v>
      </c>
      <c r="D72" s="30" t="s">
        <v>27</v>
      </c>
      <c r="E72" s="315" t="s">
        <v>241</v>
      </c>
      <c r="F72" s="44"/>
      <c r="G72" s="45"/>
      <c r="H72" s="306">
        <v>1.0</v>
      </c>
      <c r="I72" s="306">
        <v>1.0</v>
      </c>
      <c r="J72" s="306">
        <v>1.0</v>
      </c>
      <c r="K72" s="306">
        <v>1.0</v>
      </c>
      <c r="L72" s="306">
        <v>1.0</v>
      </c>
      <c r="M72" s="44"/>
      <c r="N72" s="45"/>
      <c r="O72" s="306">
        <v>1.0</v>
      </c>
      <c r="P72" s="306">
        <v>1.0</v>
      </c>
      <c r="Q72" s="306">
        <v>1.0</v>
      </c>
      <c r="R72" s="306">
        <v>1.0</v>
      </c>
      <c r="S72" s="306">
        <v>1.0</v>
      </c>
      <c r="T72" s="44" t="s">
        <v>37</v>
      </c>
      <c r="U72" s="45"/>
      <c r="V72" s="306">
        <v>1.0</v>
      </c>
      <c r="W72" s="306">
        <v>1.0</v>
      </c>
      <c r="X72" s="306">
        <v>1.0</v>
      </c>
      <c r="Y72" s="306">
        <v>1.0</v>
      </c>
      <c r="Z72" s="306">
        <v>1.0</v>
      </c>
      <c r="AA72" s="44" t="s">
        <v>37</v>
      </c>
      <c r="AB72" s="45"/>
      <c r="AC72" s="306"/>
      <c r="AD72" s="306"/>
      <c r="AE72" s="306"/>
      <c r="AF72" s="306"/>
      <c r="AG72" s="133"/>
      <c r="AH72" s="44"/>
      <c r="AI72" s="45"/>
      <c r="AJ72" s="306"/>
      <c r="AK72" s="46">
        <f t="shared" si="30"/>
        <v>15</v>
      </c>
      <c r="AL72" s="25">
        <f t="shared" si="35"/>
        <v>50000</v>
      </c>
      <c r="AM72" s="309">
        <f t="shared" si="32"/>
        <v>300000</v>
      </c>
      <c r="AN72" s="25">
        <f t="shared" si="33"/>
        <v>300000</v>
      </c>
      <c r="AO72" s="310">
        <f t="shared" si="34"/>
        <v>750000</v>
      </c>
      <c r="AP72" s="51">
        <v>40000.0</v>
      </c>
      <c r="AQ72" s="39"/>
      <c r="AR72" s="39">
        <v>40000.0</v>
      </c>
      <c r="AS72" s="311" t="s">
        <v>77</v>
      </c>
      <c r="AT72" s="311" t="s">
        <v>473</v>
      </c>
      <c r="AU72" s="315" t="s">
        <v>241</v>
      </c>
      <c r="AV72" s="29" t="s">
        <v>242</v>
      </c>
      <c r="AW72" s="312" t="s">
        <v>346</v>
      </c>
      <c r="AX72" s="313">
        <v>30.0</v>
      </c>
      <c r="AY72" s="311">
        <v>1.1585836E7</v>
      </c>
      <c r="AZ72" s="27" t="s">
        <v>17</v>
      </c>
      <c r="BA72" s="64"/>
      <c r="BB72" s="64"/>
      <c r="BC72" s="64"/>
      <c r="BD72" s="64"/>
    </row>
    <row r="73" ht="14.25" customHeight="1">
      <c r="A73" s="291"/>
      <c r="B73" s="30">
        <f t="shared" si="12"/>
        <v>67</v>
      </c>
      <c r="C73" s="30">
        <v>1.0</v>
      </c>
      <c r="D73" s="30" t="s">
        <v>27</v>
      </c>
      <c r="E73" s="317" t="s">
        <v>313</v>
      </c>
      <c r="F73" s="44"/>
      <c r="G73" s="45"/>
      <c r="H73" s="306">
        <v>1.0</v>
      </c>
      <c r="I73" s="306">
        <v>1.0</v>
      </c>
      <c r="J73" s="306">
        <v>1.0</v>
      </c>
      <c r="K73" s="306">
        <v>1.0</v>
      </c>
      <c r="L73" s="306">
        <v>1.0</v>
      </c>
      <c r="M73" s="44"/>
      <c r="N73" s="45"/>
      <c r="O73" s="306">
        <v>1.0</v>
      </c>
      <c r="P73" s="306">
        <v>1.0</v>
      </c>
      <c r="Q73" s="306">
        <v>1.0</v>
      </c>
      <c r="R73" s="306">
        <v>1.0</v>
      </c>
      <c r="S73" s="306">
        <v>1.0</v>
      </c>
      <c r="T73" s="44"/>
      <c r="U73" s="45"/>
      <c r="V73" s="44" t="s">
        <v>50</v>
      </c>
      <c r="W73" s="306">
        <v>1.0</v>
      </c>
      <c r="X73" s="306">
        <v>1.0</v>
      </c>
      <c r="Y73" s="306">
        <v>1.0</v>
      </c>
      <c r="Z73" s="306">
        <v>1.0</v>
      </c>
      <c r="AA73" s="44"/>
      <c r="AB73" s="45"/>
      <c r="AC73" s="306"/>
      <c r="AD73" s="306"/>
      <c r="AE73" s="306"/>
      <c r="AF73" s="306"/>
      <c r="AG73" s="133"/>
      <c r="AH73" s="44"/>
      <c r="AI73" s="45"/>
      <c r="AJ73" s="306"/>
      <c r="AK73" s="46">
        <f t="shared" si="30"/>
        <v>14</v>
      </c>
      <c r="AL73" s="25">
        <f t="shared" si="35"/>
        <v>50000</v>
      </c>
      <c r="AM73" s="309"/>
      <c r="AN73" s="25">
        <f t="shared" si="33"/>
        <v>300000</v>
      </c>
      <c r="AO73" s="310">
        <f t="shared" si="34"/>
        <v>700000</v>
      </c>
      <c r="AP73" s="51"/>
      <c r="AQ73" s="39"/>
      <c r="AR73" s="110"/>
      <c r="AS73" s="311" t="s">
        <v>474</v>
      </c>
      <c r="AT73" s="311">
        <v>1.24760879E8</v>
      </c>
      <c r="AU73" s="317" t="s">
        <v>313</v>
      </c>
      <c r="AV73" s="29" t="s">
        <v>475</v>
      </c>
      <c r="AW73" s="312" t="s">
        <v>346</v>
      </c>
      <c r="AX73" s="313">
        <v>30.0</v>
      </c>
      <c r="AY73" s="311">
        <v>1.2476087E7</v>
      </c>
      <c r="AZ73" s="27" t="s">
        <v>17</v>
      </c>
      <c r="BA73" s="64"/>
      <c r="BB73" s="64"/>
      <c r="BC73" s="64"/>
      <c r="BD73" s="64"/>
    </row>
    <row r="74" ht="13.5" customHeight="1">
      <c r="A74" s="291"/>
      <c r="B74" s="30">
        <f t="shared" si="12"/>
        <v>68</v>
      </c>
      <c r="C74" s="30">
        <v>1.0</v>
      </c>
      <c r="D74" s="30" t="s">
        <v>27</v>
      </c>
      <c r="E74" s="326" t="s">
        <v>247</v>
      </c>
      <c r="F74" s="44"/>
      <c r="G74" s="45"/>
      <c r="H74" s="306">
        <v>1.0</v>
      </c>
      <c r="I74" s="306">
        <v>1.0</v>
      </c>
      <c r="J74" s="306">
        <v>1.0</v>
      </c>
      <c r="K74" s="306">
        <v>1.0</v>
      </c>
      <c r="L74" s="45" t="s">
        <v>23</v>
      </c>
      <c r="M74" s="44"/>
      <c r="N74" s="45"/>
      <c r="O74" s="45" t="s">
        <v>23</v>
      </c>
      <c r="P74" s="306">
        <v>1.0</v>
      </c>
      <c r="Q74" s="45" t="s">
        <v>23</v>
      </c>
      <c r="R74" s="332" t="s">
        <v>414</v>
      </c>
      <c r="S74" s="168"/>
      <c r="T74" s="168"/>
      <c r="U74" s="168"/>
      <c r="V74" s="168"/>
      <c r="W74" s="168"/>
      <c r="X74" s="168"/>
      <c r="Y74" s="168"/>
      <c r="Z74" s="168"/>
      <c r="AA74" s="168"/>
      <c r="AB74" s="168"/>
      <c r="AC74" s="168"/>
      <c r="AD74" s="168"/>
      <c r="AE74" s="168"/>
      <c r="AF74" s="168"/>
      <c r="AG74" s="168"/>
      <c r="AH74" s="168"/>
      <c r="AI74" s="168"/>
      <c r="AJ74" s="73"/>
      <c r="AK74" s="46">
        <f t="shared" si="30"/>
        <v>5</v>
      </c>
      <c r="AL74" s="25">
        <v>30000.0</v>
      </c>
      <c r="AM74" s="309">
        <f>MULTIPLY(AL74, SUM(I74:M74, P74:T74, W74:AA74)) - IF(AN74="SIN ANTICIPO", 0, AN74)</f>
        <v>-180000</v>
      </c>
      <c r="AN74" s="25">
        <f t="shared" si="33"/>
        <v>300000</v>
      </c>
      <c r="AO74" s="310">
        <f t="shared" si="34"/>
        <v>150000</v>
      </c>
      <c r="AP74" s="51">
        <v>40000.0</v>
      </c>
      <c r="AQ74" s="39">
        <v>40000.0</v>
      </c>
      <c r="AR74" s="110"/>
      <c r="AS74" s="311"/>
      <c r="AT74" s="311" t="s">
        <v>476</v>
      </c>
      <c r="AU74" s="311"/>
      <c r="AV74" s="29" t="s">
        <v>249</v>
      </c>
      <c r="AW74" s="27"/>
      <c r="AX74" s="27"/>
      <c r="AY74" s="27"/>
      <c r="AZ74" s="27" t="s">
        <v>17</v>
      </c>
      <c r="BA74" s="64"/>
      <c r="BB74" s="64"/>
      <c r="BC74" s="64"/>
      <c r="BD74" s="64"/>
    </row>
    <row r="75" ht="14.25" customHeight="1">
      <c r="A75" s="291"/>
      <c r="B75" s="30">
        <f t="shared" si="12"/>
        <v>69</v>
      </c>
      <c r="C75" s="30">
        <v>1.0</v>
      </c>
      <c r="D75" s="30" t="s">
        <v>27</v>
      </c>
      <c r="E75" s="322" t="s">
        <v>477</v>
      </c>
      <c r="F75" s="44"/>
      <c r="G75" s="45"/>
      <c r="H75" s="306">
        <v>1.0</v>
      </c>
      <c r="I75" s="306">
        <v>1.0</v>
      </c>
      <c r="J75" s="306">
        <v>1.0</v>
      </c>
      <c r="K75" s="306">
        <v>1.0</v>
      </c>
      <c r="L75" s="306">
        <v>1.0</v>
      </c>
      <c r="M75" s="44"/>
      <c r="N75" s="45"/>
      <c r="O75" s="306">
        <v>1.0</v>
      </c>
      <c r="P75" s="306">
        <v>1.0</v>
      </c>
      <c r="Q75" s="306">
        <v>0.1</v>
      </c>
      <c r="R75" s="332" t="s">
        <v>414</v>
      </c>
      <c r="S75" s="168"/>
      <c r="T75" s="168"/>
      <c r="U75" s="168"/>
      <c r="V75" s="168"/>
      <c r="W75" s="168"/>
      <c r="X75" s="168"/>
      <c r="Y75" s="168"/>
      <c r="Z75" s="168"/>
      <c r="AA75" s="168"/>
      <c r="AB75" s="168"/>
      <c r="AC75" s="168"/>
      <c r="AD75" s="168"/>
      <c r="AE75" s="168"/>
      <c r="AF75" s="168"/>
      <c r="AG75" s="168"/>
      <c r="AH75" s="168"/>
      <c r="AI75" s="168"/>
      <c r="AJ75" s="73"/>
      <c r="AK75" s="46">
        <f t="shared" si="30"/>
        <v>7.1</v>
      </c>
      <c r="AL75" s="25">
        <f>IF(D75="CATEGORIA", "DEPENDE", IF(D75="SP", 60000,IF(D75="PR", 60000, IF(D75="M10", 65000, IF(D75="M1", 50000, IF(D75="M2", 40000, IF(D75="AYUDANTE", 30000, IF(D75="EDIT", "EDITABLE", "editable"))))))))</f>
        <v>50000</v>
      </c>
      <c r="AM75" s="309"/>
      <c r="AN75" s="25">
        <f t="shared" si="33"/>
        <v>300000</v>
      </c>
      <c r="AO75" s="310"/>
      <c r="AP75" s="51"/>
      <c r="AQ75" s="39"/>
      <c r="AR75" s="110"/>
      <c r="AS75" s="311"/>
      <c r="AT75" s="311">
        <v>1.17782182E8</v>
      </c>
      <c r="AU75" s="311"/>
      <c r="AV75" s="29" t="s">
        <v>478</v>
      </c>
      <c r="AW75" s="27"/>
      <c r="AX75" s="27"/>
      <c r="AY75" s="27"/>
      <c r="AZ75" s="27" t="s">
        <v>17</v>
      </c>
      <c r="BA75" s="64"/>
      <c r="BB75" s="64"/>
      <c r="BC75" s="64"/>
      <c r="BD75" s="64"/>
    </row>
    <row r="76" ht="14.25" customHeight="1">
      <c r="A76" s="291"/>
      <c r="B76" s="30">
        <f t="shared" si="12"/>
        <v>70</v>
      </c>
      <c r="C76" s="30">
        <v>1.0</v>
      </c>
      <c r="D76" s="30" t="s">
        <v>27</v>
      </c>
      <c r="E76" s="322" t="s">
        <v>310</v>
      </c>
      <c r="F76" s="44"/>
      <c r="G76" s="45"/>
      <c r="H76" s="306">
        <v>1.0</v>
      </c>
      <c r="I76" s="306">
        <v>1.0</v>
      </c>
      <c r="J76" s="306">
        <v>1.0</v>
      </c>
      <c r="K76" s="306">
        <v>1.0</v>
      </c>
      <c r="L76" s="306">
        <v>1.0</v>
      </c>
      <c r="M76" s="44"/>
      <c r="N76" s="45"/>
      <c r="O76" s="44" t="s">
        <v>50</v>
      </c>
      <c r="P76" s="306">
        <v>1.0</v>
      </c>
      <c r="Q76" s="306">
        <v>1.0</v>
      </c>
      <c r="R76" s="323" t="s">
        <v>375</v>
      </c>
      <c r="S76" s="168"/>
      <c r="T76" s="168"/>
      <c r="U76" s="168"/>
      <c r="V76" s="168"/>
      <c r="W76" s="168"/>
      <c r="X76" s="168"/>
      <c r="Y76" s="168"/>
      <c r="Z76" s="168"/>
      <c r="AA76" s="168"/>
      <c r="AB76" s="168"/>
      <c r="AC76" s="168"/>
      <c r="AD76" s="168"/>
      <c r="AE76" s="168"/>
      <c r="AF76" s="168"/>
      <c r="AG76" s="168"/>
      <c r="AH76" s="168"/>
      <c r="AI76" s="168"/>
      <c r="AJ76" s="73"/>
      <c r="AK76" s="46">
        <f t="shared" si="30"/>
        <v>7</v>
      </c>
      <c r="AL76" s="25">
        <v>48000.0</v>
      </c>
      <c r="AM76" s="309"/>
      <c r="AN76" s="25">
        <f t="shared" si="33"/>
        <v>300000</v>
      </c>
      <c r="AO76" s="310">
        <f t="shared" ref="AO76:AO84" si="36">AK76*AL76</f>
        <v>336000</v>
      </c>
      <c r="AP76" s="51"/>
      <c r="AQ76" s="39"/>
      <c r="AR76" s="110"/>
      <c r="AS76" s="311"/>
      <c r="AT76" s="311">
        <v>1.95603561E8</v>
      </c>
      <c r="AU76" s="311"/>
      <c r="AV76" s="29" t="s">
        <v>479</v>
      </c>
      <c r="AW76" s="27"/>
      <c r="AX76" s="27"/>
      <c r="AY76" s="27"/>
      <c r="AZ76" s="27" t="s">
        <v>480</v>
      </c>
      <c r="BA76" s="340"/>
      <c r="BB76" s="340"/>
      <c r="BC76" s="340"/>
      <c r="BD76" s="340"/>
    </row>
    <row r="77" ht="14.25" customHeight="1">
      <c r="A77" s="291"/>
      <c r="B77" s="30">
        <f t="shared" si="12"/>
        <v>71</v>
      </c>
      <c r="C77" s="30">
        <v>1.0</v>
      </c>
      <c r="D77" s="30" t="s">
        <v>27</v>
      </c>
      <c r="E77" s="317" t="s">
        <v>311</v>
      </c>
      <c r="F77" s="44"/>
      <c r="G77" s="45"/>
      <c r="H77" s="306">
        <v>1.0</v>
      </c>
      <c r="I77" s="306">
        <v>1.0</v>
      </c>
      <c r="J77" s="306">
        <v>1.0</v>
      </c>
      <c r="K77" s="306">
        <v>1.0</v>
      </c>
      <c r="L77" s="44" t="s">
        <v>50</v>
      </c>
      <c r="M77" s="44"/>
      <c r="N77" s="45"/>
      <c r="O77" s="306">
        <v>1.0</v>
      </c>
      <c r="P77" s="306">
        <v>1.0</v>
      </c>
      <c r="Q77" s="306">
        <v>1.0</v>
      </c>
      <c r="R77" s="306">
        <v>1.0</v>
      </c>
      <c r="S77" s="306">
        <v>1.0</v>
      </c>
      <c r="T77" s="44"/>
      <c r="U77" s="45"/>
      <c r="V77" s="45" t="s">
        <v>23</v>
      </c>
      <c r="W77" s="306">
        <v>1.0</v>
      </c>
      <c r="X77" s="306">
        <v>1.0</v>
      </c>
      <c r="Y77" s="306">
        <v>1.0</v>
      </c>
      <c r="Z77" s="306">
        <v>1.0</v>
      </c>
      <c r="AA77" s="44"/>
      <c r="AB77" s="45"/>
      <c r="AC77" s="306"/>
      <c r="AD77" s="306"/>
      <c r="AE77" s="306"/>
      <c r="AF77" s="306"/>
      <c r="AG77" s="133"/>
      <c r="AH77" s="44"/>
      <c r="AI77" s="45"/>
      <c r="AJ77" s="306"/>
      <c r="AK77" s="46">
        <f t="shared" si="30"/>
        <v>13</v>
      </c>
      <c r="AL77" s="25">
        <f t="shared" ref="AL77:AL84" si="37">IF(D77="CATEGORIA", "DEPENDE", IF(D77="SP", 60000,IF(D77="PR", 60000, IF(D77="M10", 65000, IF(D77="M1", 50000, IF(D77="M2", 40000, IF(D77="AYUDANTE", 30000, IF(D77="EDIT", "EDITABLE", "editable"))))))))</f>
        <v>50000</v>
      </c>
      <c r="AM77" s="309"/>
      <c r="AN77" s="25">
        <f t="shared" si="33"/>
        <v>300000</v>
      </c>
      <c r="AO77" s="310">
        <f t="shared" si="36"/>
        <v>650000</v>
      </c>
      <c r="AP77" s="51"/>
      <c r="AQ77" s="39"/>
      <c r="AR77" s="110"/>
      <c r="AS77" s="311" t="s">
        <v>481</v>
      </c>
      <c r="AT77" s="311">
        <v>1.72438261E8</v>
      </c>
      <c r="AU77" s="317" t="s">
        <v>311</v>
      </c>
      <c r="AV77" s="29" t="s">
        <v>482</v>
      </c>
      <c r="AW77" s="312" t="s">
        <v>346</v>
      </c>
      <c r="AX77" s="313">
        <v>30.0</v>
      </c>
      <c r="AY77" s="311">
        <v>1.7243826E7</v>
      </c>
      <c r="AZ77" s="27" t="s">
        <v>17</v>
      </c>
      <c r="BA77" s="64"/>
      <c r="BB77" s="64"/>
      <c r="BC77" s="64"/>
      <c r="BD77" s="64"/>
    </row>
    <row r="78" ht="14.25" customHeight="1">
      <c r="A78" s="291"/>
      <c r="B78" s="30">
        <f t="shared" si="12"/>
        <v>72</v>
      </c>
      <c r="C78" s="30">
        <v>1.0</v>
      </c>
      <c r="D78" s="30" t="s">
        <v>27</v>
      </c>
      <c r="E78" s="333" t="s">
        <v>251</v>
      </c>
      <c r="F78" s="44"/>
      <c r="G78" s="45"/>
      <c r="H78" s="306">
        <v>1.0</v>
      </c>
      <c r="I78" s="306">
        <v>1.0</v>
      </c>
      <c r="J78" s="306">
        <v>1.0</v>
      </c>
      <c r="K78" s="306">
        <v>1.0</v>
      </c>
      <c r="L78" s="306">
        <v>1.0</v>
      </c>
      <c r="M78" s="44"/>
      <c r="N78" s="45"/>
      <c r="O78" s="306">
        <v>1.0</v>
      </c>
      <c r="P78" s="306">
        <v>1.0</v>
      </c>
      <c r="Q78" s="306">
        <v>1.0</v>
      </c>
      <c r="R78" s="306">
        <v>1.0</v>
      </c>
      <c r="S78" s="306">
        <v>1.0</v>
      </c>
      <c r="T78" s="44"/>
      <c r="U78" s="45"/>
      <c r="V78" s="306">
        <v>1.0</v>
      </c>
      <c r="W78" s="306">
        <v>1.0</v>
      </c>
      <c r="X78" s="306">
        <v>1.0</v>
      </c>
      <c r="Y78" s="306">
        <v>1.0</v>
      </c>
      <c r="Z78" s="306">
        <v>1.0</v>
      </c>
      <c r="AA78" s="44"/>
      <c r="AB78" s="45"/>
      <c r="AC78" s="306"/>
      <c r="AD78" s="306"/>
      <c r="AE78" s="306"/>
      <c r="AF78" s="306"/>
      <c r="AG78" s="133"/>
      <c r="AH78" s="44"/>
      <c r="AI78" s="45"/>
      <c r="AJ78" s="306"/>
      <c r="AK78" s="46">
        <f t="shared" si="30"/>
        <v>15</v>
      </c>
      <c r="AL78" s="25">
        <f t="shared" si="37"/>
        <v>50000</v>
      </c>
      <c r="AM78" s="309">
        <f t="shared" ref="AM78:AM84" si="38">MULTIPLY(AL78, SUM(I78:M78, P78:T78, W78:AA78)) - IF(AN78="SIN ANTICIPO", 0, AN78)</f>
        <v>300000</v>
      </c>
      <c r="AN78" s="25">
        <f t="shared" si="33"/>
        <v>300000</v>
      </c>
      <c r="AO78" s="310">
        <f t="shared" si="36"/>
        <v>750000</v>
      </c>
      <c r="AP78" s="51"/>
      <c r="AQ78" s="39"/>
      <c r="AR78" s="110"/>
      <c r="AS78" s="316" t="s">
        <v>81</v>
      </c>
      <c r="AT78" s="316">
        <v>2.13681745E8</v>
      </c>
      <c r="AU78" s="333" t="s">
        <v>251</v>
      </c>
      <c r="AV78" s="29" t="s">
        <v>252</v>
      </c>
      <c r="AW78" s="312" t="s">
        <v>346</v>
      </c>
      <c r="AX78" s="313">
        <v>30.0</v>
      </c>
      <c r="AY78" s="316">
        <v>2.1368174E7</v>
      </c>
      <c r="AZ78" s="29" t="s">
        <v>17</v>
      </c>
      <c r="BA78" s="340"/>
      <c r="BB78" s="340"/>
      <c r="BC78" s="340"/>
      <c r="BD78" s="340"/>
    </row>
    <row r="79" ht="14.25" customHeight="1">
      <c r="A79" s="291"/>
      <c r="B79" s="30">
        <f t="shared" si="12"/>
        <v>73</v>
      </c>
      <c r="C79" s="30">
        <v>1.0</v>
      </c>
      <c r="D79" s="30" t="s">
        <v>27</v>
      </c>
      <c r="E79" s="314" t="s">
        <v>253</v>
      </c>
      <c r="F79" s="44"/>
      <c r="G79" s="45"/>
      <c r="H79" s="306">
        <v>1.0</v>
      </c>
      <c r="I79" s="306">
        <v>1.0</v>
      </c>
      <c r="J79" s="306">
        <v>1.0</v>
      </c>
      <c r="K79" s="306">
        <v>1.0</v>
      </c>
      <c r="L79" s="306">
        <v>1.0</v>
      </c>
      <c r="M79" s="44"/>
      <c r="N79" s="45"/>
      <c r="O79" s="306">
        <v>1.0</v>
      </c>
      <c r="P79" s="306">
        <v>1.0</v>
      </c>
      <c r="Q79" s="306">
        <v>1.0</v>
      </c>
      <c r="R79" s="306">
        <v>1.0</v>
      </c>
      <c r="S79" s="306">
        <v>1.0</v>
      </c>
      <c r="T79" s="44"/>
      <c r="U79" s="45"/>
      <c r="V79" s="306">
        <v>1.0</v>
      </c>
      <c r="W79" s="306">
        <v>1.0</v>
      </c>
      <c r="X79" s="306">
        <v>1.0</v>
      </c>
      <c r="Y79" s="306">
        <v>1.0</v>
      </c>
      <c r="Z79" s="306">
        <v>1.0</v>
      </c>
      <c r="AA79" s="44"/>
      <c r="AB79" s="45"/>
      <c r="AC79" s="306"/>
      <c r="AD79" s="306"/>
      <c r="AE79" s="306"/>
      <c r="AF79" s="306"/>
      <c r="AG79" s="133"/>
      <c r="AH79" s="44"/>
      <c r="AI79" s="45"/>
      <c r="AJ79" s="306"/>
      <c r="AK79" s="46">
        <f t="shared" si="30"/>
        <v>15</v>
      </c>
      <c r="AL79" s="25">
        <f t="shared" si="37"/>
        <v>50000</v>
      </c>
      <c r="AM79" s="309">
        <f t="shared" si="38"/>
        <v>300000</v>
      </c>
      <c r="AN79" s="25">
        <f t="shared" si="33"/>
        <v>300000</v>
      </c>
      <c r="AO79" s="310">
        <f t="shared" si="36"/>
        <v>750000</v>
      </c>
      <c r="AP79" s="51"/>
      <c r="AQ79" s="39"/>
      <c r="AR79" s="110"/>
      <c r="AS79" s="311" t="s">
        <v>254</v>
      </c>
      <c r="AT79" s="311">
        <v>1.83354523E8</v>
      </c>
      <c r="AU79" s="314" t="s">
        <v>253</v>
      </c>
      <c r="AV79" s="207" t="s">
        <v>255</v>
      </c>
      <c r="AW79" s="312" t="s">
        <v>346</v>
      </c>
      <c r="AX79" s="313">
        <v>30.0</v>
      </c>
      <c r="AY79" s="311">
        <v>1.8335452E7</v>
      </c>
      <c r="AZ79" s="27" t="s">
        <v>17</v>
      </c>
      <c r="BA79" s="340"/>
      <c r="BB79" s="340"/>
      <c r="BC79" s="340"/>
      <c r="BD79" s="340"/>
    </row>
    <row r="80" ht="14.25" customHeight="1">
      <c r="A80" s="291"/>
      <c r="B80" s="30"/>
      <c r="C80" s="30">
        <v>1.0</v>
      </c>
      <c r="D80" s="30" t="s">
        <v>27</v>
      </c>
      <c r="E80" s="317" t="s">
        <v>309</v>
      </c>
      <c r="F80" s="44"/>
      <c r="G80" s="45"/>
      <c r="H80" s="306">
        <v>1.0</v>
      </c>
      <c r="I80" s="306">
        <v>1.0</v>
      </c>
      <c r="J80" s="306">
        <v>1.0</v>
      </c>
      <c r="K80" s="306">
        <v>1.0</v>
      </c>
      <c r="L80" s="306">
        <v>1.0</v>
      </c>
      <c r="M80" s="44"/>
      <c r="N80" s="45"/>
      <c r="O80" s="306">
        <v>1.0</v>
      </c>
      <c r="P80" s="306">
        <v>1.0</v>
      </c>
      <c r="Q80" s="306">
        <v>1.0</v>
      </c>
      <c r="R80" s="306">
        <v>1.0</v>
      </c>
      <c r="S80" s="306">
        <v>1.0</v>
      </c>
      <c r="T80" s="44"/>
      <c r="U80" s="45"/>
      <c r="V80" s="44" t="s">
        <v>50</v>
      </c>
      <c r="W80" s="306">
        <v>1.0</v>
      </c>
      <c r="X80" s="306">
        <v>1.0</v>
      </c>
      <c r="Y80" s="306">
        <v>1.0</v>
      </c>
      <c r="Z80" s="306">
        <v>1.0</v>
      </c>
      <c r="AA80" s="44"/>
      <c r="AB80" s="45"/>
      <c r="AC80" s="306"/>
      <c r="AD80" s="306"/>
      <c r="AE80" s="306"/>
      <c r="AF80" s="306"/>
      <c r="AG80" s="133"/>
      <c r="AH80" s="44"/>
      <c r="AI80" s="45"/>
      <c r="AJ80" s="306"/>
      <c r="AK80" s="46">
        <f t="shared" si="30"/>
        <v>14</v>
      </c>
      <c r="AL80" s="25">
        <f t="shared" si="37"/>
        <v>50000</v>
      </c>
      <c r="AM80" s="309">
        <f t="shared" si="38"/>
        <v>300000</v>
      </c>
      <c r="AN80" s="25">
        <f t="shared" si="33"/>
        <v>300000</v>
      </c>
      <c r="AO80" s="310">
        <f t="shared" si="36"/>
        <v>700000</v>
      </c>
      <c r="AP80" s="51"/>
      <c r="AQ80" s="39"/>
      <c r="AR80" s="110"/>
      <c r="AS80" s="311" t="s">
        <v>483</v>
      </c>
      <c r="AT80" s="311">
        <v>1.16087863E8</v>
      </c>
      <c r="AU80" s="317" t="s">
        <v>309</v>
      </c>
      <c r="AV80" s="29" t="s">
        <v>484</v>
      </c>
      <c r="AW80" s="312" t="s">
        <v>346</v>
      </c>
      <c r="AX80" s="313">
        <v>30.0</v>
      </c>
      <c r="AY80" s="311">
        <v>1.1608786E7</v>
      </c>
      <c r="AZ80" s="27" t="s">
        <v>17</v>
      </c>
      <c r="BA80" s="340"/>
      <c r="BB80" s="340"/>
      <c r="BC80" s="340"/>
      <c r="BD80" s="340"/>
    </row>
    <row r="81" ht="14.25" customHeight="1">
      <c r="A81" s="291"/>
      <c r="B81" s="30">
        <f>B79+1</f>
        <v>74</v>
      </c>
      <c r="C81" s="30">
        <v>1.0</v>
      </c>
      <c r="D81" s="30" t="s">
        <v>21</v>
      </c>
      <c r="E81" s="314" t="s">
        <v>256</v>
      </c>
      <c r="F81" s="44"/>
      <c r="G81" s="45"/>
      <c r="H81" s="306">
        <v>1.0</v>
      </c>
      <c r="I81" s="306">
        <v>1.0</v>
      </c>
      <c r="J81" s="306">
        <v>1.0</v>
      </c>
      <c r="K81" s="306">
        <v>1.0</v>
      </c>
      <c r="L81" s="306">
        <v>1.0</v>
      </c>
      <c r="M81" s="44"/>
      <c r="N81" s="45"/>
      <c r="O81" s="306">
        <v>1.0</v>
      </c>
      <c r="P81" s="306">
        <v>1.0</v>
      </c>
      <c r="Q81" s="306">
        <v>1.0</v>
      </c>
      <c r="R81" s="306">
        <v>1.0</v>
      </c>
      <c r="S81" s="306">
        <v>1.0</v>
      </c>
      <c r="T81" s="44"/>
      <c r="U81" s="45"/>
      <c r="V81" s="306">
        <v>1.0</v>
      </c>
      <c r="W81" s="306">
        <v>0.5</v>
      </c>
      <c r="X81" s="306">
        <v>1.0</v>
      </c>
      <c r="Y81" s="306">
        <v>1.0</v>
      </c>
      <c r="Z81" s="306">
        <v>1.0</v>
      </c>
      <c r="AA81" s="44"/>
      <c r="AB81" s="45"/>
      <c r="AC81" s="306"/>
      <c r="AD81" s="306"/>
      <c r="AE81" s="306"/>
      <c r="AF81" s="306"/>
      <c r="AG81" s="133"/>
      <c r="AH81" s="44"/>
      <c r="AI81" s="45"/>
      <c r="AJ81" s="306"/>
      <c r="AK81" s="46">
        <f t="shared" si="30"/>
        <v>14.5</v>
      </c>
      <c r="AL81" s="25">
        <f t="shared" si="37"/>
        <v>60000</v>
      </c>
      <c r="AM81" s="309">
        <f t="shared" si="38"/>
        <v>390000</v>
      </c>
      <c r="AN81" s="25">
        <f t="shared" si="33"/>
        <v>300000</v>
      </c>
      <c r="AO81" s="310">
        <f t="shared" si="36"/>
        <v>870000</v>
      </c>
      <c r="AP81" s="51"/>
      <c r="AQ81" s="39"/>
      <c r="AR81" s="110"/>
      <c r="AS81" s="311" t="s">
        <v>485</v>
      </c>
      <c r="AT81" s="311">
        <v>1.62779443E8</v>
      </c>
      <c r="AU81" s="314" t="s">
        <v>256</v>
      </c>
      <c r="AV81" s="207" t="s">
        <v>257</v>
      </c>
      <c r="AW81" s="312" t="s">
        <v>346</v>
      </c>
      <c r="AX81" s="313">
        <v>30.0</v>
      </c>
      <c r="AY81" s="311">
        <v>1.6277944E7</v>
      </c>
      <c r="AZ81" s="27" t="s">
        <v>17</v>
      </c>
      <c r="BA81" s="340"/>
      <c r="BB81" s="340"/>
      <c r="BC81" s="340"/>
      <c r="BD81" s="340"/>
    </row>
    <row r="82" ht="14.25" customHeight="1">
      <c r="A82" s="291"/>
      <c r="B82" s="30">
        <f t="shared" ref="B82:B85" si="39">B81+1</f>
        <v>75</v>
      </c>
      <c r="C82" s="30">
        <v>1.0</v>
      </c>
      <c r="D82" s="30" t="s">
        <v>27</v>
      </c>
      <c r="E82" s="315" t="s">
        <v>258</v>
      </c>
      <c r="F82" s="44"/>
      <c r="G82" s="45"/>
      <c r="H82" s="306">
        <v>1.0</v>
      </c>
      <c r="I82" s="306">
        <v>1.0</v>
      </c>
      <c r="J82" s="306">
        <v>1.0</v>
      </c>
      <c r="K82" s="306">
        <v>1.0</v>
      </c>
      <c r="L82" s="306">
        <v>1.0</v>
      </c>
      <c r="M82" s="44"/>
      <c r="N82" s="45"/>
      <c r="O82" s="306">
        <v>1.0</v>
      </c>
      <c r="P82" s="306">
        <v>1.0</v>
      </c>
      <c r="Q82" s="306">
        <v>1.0</v>
      </c>
      <c r="R82" s="306">
        <v>1.0</v>
      </c>
      <c r="S82" s="306">
        <v>1.0</v>
      </c>
      <c r="T82" s="44"/>
      <c r="U82" s="45"/>
      <c r="V82" s="306">
        <v>1.0</v>
      </c>
      <c r="W82" s="306">
        <v>1.0</v>
      </c>
      <c r="X82" s="306">
        <v>1.0</v>
      </c>
      <c r="Y82" s="306">
        <v>1.0</v>
      </c>
      <c r="Z82" s="306">
        <v>1.0</v>
      </c>
      <c r="AA82" s="44"/>
      <c r="AB82" s="45"/>
      <c r="AC82" s="306"/>
      <c r="AD82" s="306"/>
      <c r="AE82" s="306"/>
      <c r="AF82" s="306"/>
      <c r="AG82" s="133"/>
      <c r="AH82" s="44"/>
      <c r="AI82" s="45"/>
      <c r="AJ82" s="306"/>
      <c r="AK82" s="46">
        <f t="shared" si="30"/>
        <v>15</v>
      </c>
      <c r="AL82" s="25">
        <f t="shared" si="37"/>
        <v>50000</v>
      </c>
      <c r="AM82" s="309">
        <f t="shared" si="38"/>
        <v>300000</v>
      </c>
      <c r="AN82" s="25">
        <f t="shared" si="33"/>
        <v>300000</v>
      </c>
      <c r="AO82" s="310">
        <f t="shared" si="36"/>
        <v>750000</v>
      </c>
      <c r="AP82" s="51">
        <v>40000.0</v>
      </c>
      <c r="AQ82" s="39">
        <v>40000.0</v>
      </c>
      <c r="AR82" s="110"/>
      <c r="AS82" s="311" t="s">
        <v>83</v>
      </c>
      <c r="AT82" s="311">
        <v>1.95833656E8</v>
      </c>
      <c r="AU82" s="315" t="s">
        <v>258</v>
      </c>
      <c r="AV82" s="207" t="s">
        <v>259</v>
      </c>
      <c r="AW82" s="312" t="s">
        <v>346</v>
      </c>
      <c r="AX82" s="313">
        <v>30.0</v>
      </c>
      <c r="AY82" s="311">
        <v>1.9583365E7</v>
      </c>
      <c r="AZ82" s="27" t="s">
        <v>17</v>
      </c>
      <c r="BA82" s="64"/>
      <c r="BB82" s="64"/>
      <c r="BC82" s="64"/>
      <c r="BD82" s="64"/>
    </row>
    <row r="83" ht="14.25" customHeight="1">
      <c r="A83" s="291"/>
      <c r="B83" s="30">
        <f t="shared" si="39"/>
        <v>76</v>
      </c>
      <c r="C83" s="30">
        <v>1.0</v>
      </c>
      <c r="D83" s="30" t="s">
        <v>27</v>
      </c>
      <c r="E83" s="315" t="s">
        <v>260</v>
      </c>
      <c r="F83" s="44"/>
      <c r="G83" s="45"/>
      <c r="H83" s="306">
        <v>1.0</v>
      </c>
      <c r="I83" s="306">
        <v>1.0</v>
      </c>
      <c r="J83" s="306">
        <v>1.0</v>
      </c>
      <c r="K83" s="306">
        <v>1.0</v>
      </c>
      <c r="L83" s="306">
        <v>1.0</v>
      </c>
      <c r="M83" s="44"/>
      <c r="N83" s="45"/>
      <c r="O83" s="306">
        <v>1.0</v>
      </c>
      <c r="P83" s="306">
        <v>1.0</v>
      </c>
      <c r="Q83" s="306">
        <v>1.0</v>
      </c>
      <c r="R83" s="306">
        <v>1.0</v>
      </c>
      <c r="S83" s="306">
        <v>1.0</v>
      </c>
      <c r="T83" s="44"/>
      <c r="U83" s="45"/>
      <c r="V83" s="306">
        <v>1.0</v>
      </c>
      <c r="W83" s="306">
        <v>1.0</v>
      </c>
      <c r="X83" s="306">
        <v>1.0</v>
      </c>
      <c r="Y83" s="306">
        <v>1.0</v>
      </c>
      <c r="Z83" s="306">
        <v>1.0</v>
      </c>
      <c r="AA83" s="44"/>
      <c r="AB83" s="45"/>
      <c r="AC83" s="306"/>
      <c r="AD83" s="306"/>
      <c r="AE83" s="306"/>
      <c r="AF83" s="306"/>
      <c r="AG83" s="133"/>
      <c r="AH83" s="44"/>
      <c r="AI83" s="45"/>
      <c r="AJ83" s="306"/>
      <c r="AK83" s="46">
        <f t="shared" si="30"/>
        <v>15</v>
      </c>
      <c r="AL83" s="25">
        <f t="shared" si="37"/>
        <v>50000</v>
      </c>
      <c r="AM83" s="309">
        <f t="shared" si="38"/>
        <v>300000</v>
      </c>
      <c r="AN83" s="25">
        <f t="shared" si="33"/>
        <v>300000</v>
      </c>
      <c r="AO83" s="310">
        <f t="shared" si="36"/>
        <v>750000</v>
      </c>
      <c r="AP83" s="51">
        <v>40000.0</v>
      </c>
      <c r="AQ83" s="39"/>
      <c r="AR83" s="110">
        <v>40000.0</v>
      </c>
      <c r="AS83" s="311" t="s">
        <v>261</v>
      </c>
      <c r="AT83" s="311">
        <v>1.40933503E8</v>
      </c>
      <c r="AU83" s="315" t="s">
        <v>260</v>
      </c>
      <c r="AV83" s="207" t="s">
        <v>262</v>
      </c>
      <c r="AW83" s="312" t="s">
        <v>346</v>
      </c>
      <c r="AX83" s="313">
        <v>30.0</v>
      </c>
      <c r="AY83" s="311">
        <v>1.409335E7</v>
      </c>
      <c r="AZ83" s="27" t="s">
        <v>17</v>
      </c>
      <c r="BA83" s="340"/>
      <c r="BB83" s="340"/>
      <c r="BC83" s="340"/>
      <c r="BD83" s="340"/>
    </row>
    <row r="84" ht="14.25" customHeight="1">
      <c r="A84" s="291"/>
      <c r="B84" s="30">
        <f t="shared" si="39"/>
        <v>77</v>
      </c>
      <c r="C84" s="30">
        <v>1.0</v>
      </c>
      <c r="D84" s="30" t="s">
        <v>27</v>
      </c>
      <c r="E84" s="315" t="s">
        <v>263</v>
      </c>
      <c r="F84" s="44"/>
      <c r="G84" s="45"/>
      <c r="H84" s="306">
        <v>1.0</v>
      </c>
      <c r="I84" s="306">
        <v>1.0</v>
      </c>
      <c r="J84" s="306">
        <v>1.0</v>
      </c>
      <c r="K84" s="306">
        <v>1.0</v>
      </c>
      <c r="L84" s="306">
        <v>1.0</v>
      </c>
      <c r="M84" s="44"/>
      <c r="N84" s="45"/>
      <c r="O84" s="306">
        <v>1.0</v>
      </c>
      <c r="P84" s="306">
        <v>1.0</v>
      </c>
      <c r="Q84" s="306">
        <v>1.0</v>
      </c>
      <c r="R84" s="306">
        <v>1.0</v>
      </c>
      <c r="S84" s="306">
        <v>1.0</v>
      </c>
      <c r="T84" s="44" t="s">
        <v>37</v>
      </c>
      <c r="U84" s="45"/>
      <c r="V84" s="306">
        <v>1.0</v>
      </c>
      <c r="W84" s="306">
        <v>1.0</v>
      </c>
      <c r="X84" s="306">
        <v>1.0</v>
      </c>
      <c r="Y84" s="306">
        <v>1.0</v>
      </c>
      <c r="Z84" s="306">
        <v>1.0</v>
      </c>
      <c r="AA84" s="44"/>
      <c r="AB84" s="45"/>
      <c r="AC84" s="306"/>
      <c r="AD84" s="306"/>
      <c r="AE84" s="306"/>
      <c r="AF84" s="306"/>
      <c r="AG84" s="133"/>
      <c r="AH84" s="44"/>
      <c r="AI84" s="45"/>
      <c r="AJ84" s="306"/>
      <c r="AK84" s="46">
        <f t="shared" si="30"/>
        <v>15</v>
      </c>
      <c r="AL84" s="25">
        <f t="shared" si="37"/>
        <v>50000</v>
      </c>
      <c r="AM84" s="309">
        <f t="shared" si="38"/>
        <v>300000</v>
      </c>
      <c r="AN84" s="25">
        <f t="shared" si="33"/>
        <v>300000</v>
      </c>
      <c r="AO84" s="310">
        <f t="shared" si="36"/>
        <v>750000</v>
      </c>
      <c r="AP84" s="51">
        <v>40000.0</v>
      </c>
      <c r="AQ84" s="51"/>
      <c r="AR84" s="110"/>
      <c r="AS84" s="316" t="s">
        <v>87</v>
      </c>
      <c r="AT84" s="316">
        <v>1.15659634E8</v>
      </c>
      <c r="AU84" s="315" t="s">
        <v>263</v>
      </c>
      <c r="AV84" s="207" t="s">
        <v>264</v>
      </c>
      <c r="AW84" s="312" t="s">
        <v>346</v>
      </c>
      <c r="AX84" s="313">
        <v>30.0</v>
      </c>
      <c r="AY84" s="316">
        <v>1.1565963E7</v>
      </c>
      <c r="AZ84" s="29" t="s">
        <v>17</v>
      </c>
      <c r="BA84" s="64"/>
      <c r="BB84" s="64"/>
      <c r="BC84" s="64"/>
      <c r="BD84" s="64"/>
    </row>
    <row r="85" ht="14.25" customHeight="1">
      <c r="A85" s="291"/>
      <c r="B85" s="30">
        <f t="shared" si="39"/>
        <v>78</v>
      </c>
      <c r="C85" s="30">
        <v>1.0</v>
      </c>
      <c r="D85" s="30" t="s">
        <v>27</v>
      </c>
      <c r="E85" s="317" t="s">
        <v>486</v>
      </c>
      <c r="F85" s="44"/>
      <c r="G85" s="45"/>
      <c r="H85" s="306"/>
      <c r="I85" s="306"/>
      <c r="J85" s="306"/>
      <c r="K85" s="306"/>
      <c r="L85" s="306"/>
      <c r="M85" s="44"/>
      <c r="N85" s="45"/>
      <c r="O85" s="306"/>
      <c r="P85" s="306"/>
      <c r="Q85" s="306"/>
      <c r="R85" s="306"/>
      <c r="S85" s="306"/>
      <c r="T85" s="44"/>
      <c r="U85" s="45"/>
      <c r="V85" s="306"/>
      <c r="W85" s="306"/>
      <c r="X85" s="306">
        <v>1.0</v>
      </c>
      <c r="Y85" s="306">
        <v>1.0</v>
      </c>
      <c r="Z85" s="306">
        <v>1.0</v>
      </c>
      <c r="AA85" s="44"/>
      <c r="AB85" s="45"/>
      <c r="AC85" s="306"/>
      <c r="AD85" s="306"/>
      <c r="AE85" s="306"/>
      <c r="AF85" s="306"/>
      <c r="AG85" s="133"/>
      <c r="AH85" s="44"/>
      <c r="AI85" s="45"/>
      <c r="AJ85" s="306"/>
      <c r="AK85" s="46">
        <f t="shared" si="30"/>
        <v>3</v>
      </c>
      <c r="AL85" s="25"/>
      <c r="AM85" s="309"/>
      <c r="AN85" s="25"/>
      <c r="AO85" s="310"/>
      <c r="AP85" s="51"/>
      <c r="AQ85" s="110"/>
      <c r="AR85" s="110"/>
      <c r="AS85" s="311" t="s">
        <v>487</v>
      </c>
      <c r="AT85" s="311">
        <v>1.01765881E8</v>
      </c>
      <c r="AU85" s="317" t="s">
        <v>486</v>
      </c>
      <c r="AV85" s="29" t="s">
        <v>488</v>
      </c>
      <c r="AW85" s="312" t="s">
        <v>346</v>
      </c>
      <c r="AX85" s="313">
        <v>30.0</v>
      </c>
      <c r="AY85" s="311">
        <v>1.0176588E7</v>
      </c>
      <c r="AZ85" s="27" t="s">
        <v>17</v>
      </c>
      <c r="BA85" s="64"/>
      <c r="BB85" s="64"/>
      <c r="BC85" s="64"/>
      <c r="BD85" s="64"/>
    </row>
    <row r="86" ht="14.25" customHeight="1">
      <c r="A86" s="291"/>
      <c r="B86" s="30"/>
      <c r="C86" s="30">
        <v>1.0</v>
      </c>
      <c r="D86" s="30" t="s">
        <v>27</v>
      </c>
      <c r="E86" s="317" t="s">
        <v>489</v>
      </c>
      <c r="F86" s="44"/>
      <c r="G86" s="45"/>
      <c r="H86" s="306"/>
      <c r="I86" s="306"/>
      <c r="J86" s="306"/>
      <c r="K86" s="306"/>
      <c r="L86" s="306"/>
      <c r="M86" s="44"/>
      <c r="N86" s="45"/>
      <c r="O86" s="306"/>
      <c r="P86" s="306"/>
      <c r="Q86" s="306"/>
      <c r="R86" s="306"/>
      <c r="S86" s="306"/>
      <c r="T86" s="44"/>
      <c r="U86" s="45"/>
      <c r="V86" s="306"/>
      <c r="W86" s="306"/>
      <c r="X86" s="306"/>
      <c r="Y86" s="306"/>
      <c r="Z86" s="306"/>
      <c r="AA86" s="44"/>
      <c r="AB86" s="45"/>
      <c r="AC86" s="306"/>
      <c r="AD86" s="306"/>
      <c r="AE86" s="306"/>
      <c r="AF86" s="306"/>
      <c r="AG86" s="133"/>
      <c r="AH86" s="44"/>
      <c r="AI86" s="45"/>
      <c r="AJ86" s="306"/>
      <c r="AK86" s="46"/>
      <c r="AL86" s="25"/>
      <c r="AM86" s="309"/>
      <c r="AN86" s="25"/>
      <c r="AO86" s="310"/>
      <c r="AP86" s="51"/>
      <c r="AQ86" s="39"/>
      <c r="AR86" s="110"/>
      <c r="AS86" s="316" t="s">
        <v>490</v>
      </c>
      <c r="AT86" s="316">
        <v>1.03191092E8</v>
      </c>
      <c r="AU86" s="316" t="s">
        <v>489</v>
      </c>
      <c r="AV86" s="29" t="s">
        <v>491</v>
      </c>
      <c r="AW86" s="312" t="s">
        <v>346</v>
      </c>
      <c r="AX86" s="313">
        <v>30.0</v>
      </c>
      <c r="AY86" s="316">
        <v>1.0319109E7</v>
      </c>
      <c r="AZ86" s="29" t="s">
        <v>17</v>
      </c>
      <c r="BA86" s="64"/>
      <c r="BB86" s="64"/>
      <c r="BC86" s="64"/>
      <c r="BD86" s="64"/>
    </row>
    <row r="87" ht="14.25" customHeight="1">
      <c r="A87" s="291"/>
      <c r="B87" s="30"/>
      <c r="C87" s="30">
        <v>1.0</v>
      </c>
      <c r="D87" s="30" t="s">
        <v>27</v>
      </c>
      <c r="E87" s="314" t="s">
        <v>265</v>
      </c>
      <c r="F87" s="44"/>
      <c r="G87" s="45"/>
      <c r="H87" s="44" t="s">
        <v>50</v>
      </c>
      <c r="I87" s="306">
        <v>1.0</v>
      </c>
      <c r="J87" s="306">
        <v>1.0</v>
      </c>
      <c r="K87" s="306">
        <v>1.0</v>
      </c>
      <c r="L87" s="306">
        <v>1.0</v>
      </c>
      <c r="M87" s="44"/>
      <c r="N87" s="45"/>
      <c r="O87" s="306">
        <v>1.0</v>
      </c>
      <c r="P87" s="306">
        <v>1.0</v>
      </c>
      <c r="Q87" s="306">
        <v>1.0</v>
      </c>
      <c r="R87" s="306">
        <v>1.0</v>
      </c>
      <c r="S87" s="306">
        <v>1.0</v>
      </c>
      <c r="T87" s="44"/>
      <c r="U87" s="45"/>
      <c r="V87" s="306">
        <v>1.0</v>
      </c>
      <c r="W87" s="306">
        <v>1.0</v>
      </c>
      <c r="X87" s="306">
        <v>1.0</v>
      </c>
      <c r="Y87" s="306">
        <v>1.0</v>
      </c>
      <c r="Z87" s="44" t="s">
        <v>50</v>
      </c>
      <c r="AA87" s="44"/>
      <c r="AB87" s="45"/>
      <c r="AC87" s="306"/>
      <c r="AD87" s="306"/>
      <c r="AE87" s="306"/>
      <c r="AF87" s="306"/>
      <c r="AG87" s="133"/>
      <c r="AH87" s="44"/>
      <c r="AI87" s="45"/>
      <c r="AJ87" s="306"/>
      <c r="AK87" s="46">
        <f t="shared" ref="AK87:AK96" si="40">SUM(H87:L87,O87:S87,V87:Z87,AC87:AG87,AJ87)</f>
        <v>13</v>
      </c>
      <c r="AL87" s="25">
        <f t="shared" ref="AL87:AL98" si="41">IF(D87="CATEGORIA", "DEPENDE", IF(D87="SP", 60000,IF(D87="PR", 60000, IF(D87="M10", 65000, IF(D87="M1", 50000, IF(D87="M2", 40000, IF(D87="AYUDANTE", 30000, IF(D87="EDIT", "EDITABLE", "editable"))))))))</f>
        <v>50000</v>
      </c>
      <c r="AM87" s="309">
        <f t="shared" ref="AM87:AM90" si="42">MULTIPLY(AL87, SUM(I87:M87, P87:T87, W87:AA87)) - IF(AN87="SIN ANTICIPO", 0, AN87)</f>
        <v>250000</v>
      </c>
      <c r="AN87" s="25">
        <f t="shared" ref="AN87:AN90" si="43">IF(D87="CATEGORIA", "DEPENDE", IF(D87="SP", 300000,IF(D87="PR", "SIN ANTICIPO", IF(D87="M10", 500000, IF(D87="M1", 300000, IF(D87="M2", 300000, IF(D87="AYUDANTE", 250000, IF(D87="EDIT", "EDITABLE", "editable"))))))))</f>
        <v>300000</v>
      </c>
      <c r="AO87" s="310">
        <f t="shared" ref="AO87:AO90" si="44">AK87*AL87</f>
        <v>650000</v>
      </c>
      <c r="AP87" s="51"/>
      <c r="AQ87" s="39"/>
      <c r="AR87" s="110"/>
      <c r="AS87" s="311" t="s">
        <v>266</v>
      </c>
      <c r="AT87" s="311">
        <v>1.85461785E8</v>
      </c>
      <c r="AU87" s="314" t="s">
        <v>265</v>
      </c>
      <c r="AV87" s="207" t="s">
        <v>267</v>
      </c>
      <c r="AW87" s="312" t="s">
        <v>346</v>
      </c>
      <c r="AX87" s="313">
        <v>30.0</v>
      </c>
      <c r="AY87" s="311">
        <v>1.8546178E7</v>
      </c>
      <c r="AZ87" s="27" t="s">
        <v>17</v>
      </c>
      <c r="BA87" s="64"/>
      <c r="BB87" s="64"/>
      <c r="BC87" s="64"/>
      <c r="BD87" s="64"/>
    </row>
    <row r="88" ht="14.25" customHeight="1">
      <c r="A88" s="291"/>
      <c r="B88" s="30"/>
      <c r="C88" s="30">
        <v>1.0</v>
      </c>
      <c r="D88" s="30" t="s">
        <v>27</v>
      </c>
      <c r="E88" s="315" t="s">
        <v>272</v>
      </c>
      <c r="F88" s="44"/>
      <c r="G88" s="45"/>
      <c r="H88" s="306">
        <v>1.0</v>
      </c>
      <c r="I88" s="306">
        <v>1.0</v>
      </c>
      <c r="J88" s="306">
        <v>1.0</v>
      </c>
      <c r="K88" s="306">
        <v>1.0</v>
      </c>
      <c r="L88" s="306">
        <v>1.0</v>
      </c>
      <c r="M88" s="44"/>
      <c r="N88" s="45"/>
      <c r="O88" s="306">
        <v>1.0</v>
      </c>
      <c r="P88" s="306">
        <v>1.0</v>
      </c>
      <c r="Q88" s="306">
        <v>1.0</v>
      </c>
      <c r="R88" s="306">
        <v>1.0</v>
      </c>
      <c r="S88" s="306">
        <v>1.0</v>
      </c>
      <c r="T88" s="44" t="s">
        <v>37</v>
      </c>
      <c r="U88" s="45"/>
      <c r="V88" s="306">
        <v>1.0</v>
      </c>
      <c r="W88" s="306">
        <v>1.0</v>
      </c>
      <c r="X88" s="306">
        <v>1.0</v>
      </c>
      <c r="Y88" s="306">
        <v>1.0</v>
      </c>
      <c r="Z88" s="306">
        <v>1.0</v>
      </c>
      <c r="AA88" s="44" t="s">
        <v>37</v>
      </c>
      <c r="AB88" s="45"/>
      <c r="AC88" s="306"/>
      <c r="AD88" s="306"/>
      <c r="AE88" s="306"/>
      <c r="AF88" s="306"/>
      <c r="AG88" s="133"/>
      <c r="AH88" s="44"/>
      <c r="AI88" s="45"/>
      <c r="AJ88" s="306"/>
      <c r="AK88" s="46">
        <f t="shared" si="40"/>
        <v>15</v>
      </c>
      <c r="AL88" s="25">
        <f t="shared" si="41"/>
        <v>50000</v>
      </c>
      <c r="AM88" s="309">
        <f t="shared" si="42"/>
        <v>300000</v>
      </c>
      <c r="AN88" s="25">
        <f t="shared" si="43"/>
        <v>300000</v>
      </c>
      <c r="AO88" s="310">
        <f t="shared" si="44"/>
        <v>750000</v>
      </c>
      <c r="AP88" s="51">
        <v>40000.0</v>
      </c>
      <c r="AQ88" s="39"/>
      <c r="AR88" s="39">
        <v>40000.0</v>
      </c>
      <c r="AS88" s="311" t="s">
        <v>273</v>
      </c>
      <c r="AT88" s="311">
        <v>1.77397245E8</v>
      </c>
      <c r="AU88" s="315" t="s">
        <v>272</v>
      </c>
      <c r="AV88" s="29" t="s">
        <v>274</v>
      </c>
      <c r="AW88" s="312" t="s">
        <v>346</v>
      </c>
      <c r="AX88" s="313">
        <v>30.0</v>
      </c>
      <c r="AY88" s="311">
        <v>1.7739724E7</v>
      </c>
      <c r="AZ88" s="27" t="s">
        <v>17</v>
      </c>
      <c r="BA88" s="64"/>
      <c r="BB88" s="64"/>
      <c r="BC88" s="64"/>
      <c r="BD88" s="64"/>
    </row>
    <row r="89" ht="14.25" customHeight="1">
      <c r="A89" s="291"/>
      <c r="B89" s="30"/>
      <c r="C89" s="30">
        <v>1.0</v>
      </c>
      <c r="D89" s="30" t="s">
        <v>27</v>
      </c>
      <c r="E89" s="333" t="s">
        <v>276</v>
      </c>
      <c r="F89" s="44"/>
      <c r="G89" s="45"/>
      <c r="H89" s="306">
        <v>1.0</v>
      </c>
      <c r="I89" s="44" t="s">
        <v>50</v>
      </c>
      <c r="J89" s="306">
        <v>1.0</v>
      </c>
      <c r="K89" s="306">
        <v>1.0</v>
      </c>
      <c r="L89" s="306">
        <v>1.0</v>
      </c>
      <c r="M89" s="44"/>
      <c r="N89" s="45"/>
      <c r="O89" s="306">
        <v>1.0</v>
      </c>
      <c r="P89" s="306">
        <v>1.0</v>
      </c>
      <c r="Q89" s="306">
        <v>1.0</v>
      </c>
      <c r="R89" s="306">
        <v>1.0</v>
      </c>
      <c r="S89" s="306">
        <v>1.0</v>
      </c>
      <c r="T89" s="44"/>
      <c r="U89" s="45"/>
      <c r="V89" s="306">
        <v>1.0</v>
      </c>
      <c r="W89" s="306">
        <v>1.0</v>
      </c>
      <c r="X89" s="306">
        <v>1.0</v>
      </c>
      <c r="Y89" s="306">
        <v>1.0</v>
      </c>
      <c r="Z89" s="306">
        <v>1.0</v>
      </c>
      <c r="AA89" s="44"/>
      <c r="AB89" s="45"/>
      <c r="AC89" s="306"/>
      <c r="AD89" s="306"/>
      <c r="AE89" s="306"/>
      <c r="AF89" s="306"/>
      <c r="AG89" s="133"/>
      <c r="AH89" s="44"/>
      <c r="AI89" s="45"/>
      <c r="AJ89" s="306"/>
      <c r="AK89" s="46">
        <f t="shared" si="40"/>
        <v>14</v>
      </c>
      <c r="AL89" s="25">
        <f t="shared" si="41"/>
        <v>50000</v>
      </c>
      <c r="AM89" s="309">
        <f t="shared" si="42"/>
        <v>250000</v>
      </c>
      <c r="AN89" s="25">
        <f t="shared" si="43"/>
        <v>300000</v>
      </c>
      <c r="AO89" s="310">
        <f t="shared" si="44"/>
        <v>700000</v>
      </c>
      <c r="AP89" s="51"/>
      <c r="AQ89" s="39"/>
      <c r="AR89" s="110"/>
      <c r="AS89" s="316" t="s">
        <v>277</v>
      </c>
      <c r="AT89" s="316">
        <v>1.3841994E8</v>
      </c>
      <c r="AU89" s="333" t="s">
        <v>276</v>
      </c>
      <c r="AV89" s="29" t="s">
        <v>278</v>
      </c>
      <c r="AW89" s="312" t="s">
        <v>346</v>
      </c>
      <c r="AX89" s="313">
        <v>30.0</v>
      </c>
      <c r="AY89" s="316">
        <v>1.3841994E7</v>
      </c>
      <c r="AZ89" s="29" t="s">
        <v>17</v>
      </c>
      <c r="BA89" s="340"/>
      <c r="BB89" s="340"/>
      <c r="BC89" s="340"/>
      <c r="BD89" s="340"/>
    </row>
    <row r="90" ht="14.25" customHeight="1">
      <c r="A90" s="291"/>
      <c r="B90" s="30"/>
      <c r="C90" s="30">
        <v>1.0</v>
      </c>
      <c r="D90" s="30" t="s">
        <v>27</v>
      </c>
      <c r="E90" s="315" t="s">
        <v>279</v>
      </c>
      <c r="F90" s="44"/>
      <c r="G90" s="45"/>
      <c r="H90" s="306">
        <v>1.0</v>
      </c>
      <c r="I90" s="306">
        <v>1.0</v>
      </c>
      <c r="J90" s="306">
        <v>1.0</v>
      </c>
      <c r="K90" s="306">
        <v>1.0</v>
      </c>
      <c r="L90" s="306">
        <v>1.0</v>
      </c>
      <c r="M90" s="44"/>
      <c r="N90" s="45"/>
      <c r="O90" s="306">
        <v>1.0</v>
      </c>
      <c r="P90" s="306">
        <v>1.0</v>
      </c>
      <c r="Q90" s="306">
        <v>1.0</v>
      </c>
      <c r="R90" s="306">
        <v>1.0</v>
      </c>
      <c r="S90" s="306">
        <v>1.0</v>
      </c>
      <c r="T90" s="44"/>
      <c r="U90" s="45"/>
      <c r="V90" s="306">
        <v>1.0</v>
      </c>
      <c r="W90" s="306">
        <v>1.0</v>
      </c>
      <c r="X90" s="306">
        <v>1.0</v>
      </c>
      <c r="Y90" s="306">
        <v>1.0</v>
      </c>
      <c r="Z90" s="306">
        <v>1.0</v>
      </c>
      <c r="AA90" s="44" t="s">
        <v>37</v>
      </c>
      <c r="AB90" s="45"/>
      <c r="AC90" s="306"/>
      <c r="AD90" s="306"/>
      <c r="AE90" s="306"/>
      <c r="AF90" s="306"/>
      <c r="AG90" s="133"/>
      <c r="AH90" s="44"/>
      <c r="AI90" s="45"/>
      <c r="AJ90" s="306"/>
      <c r="AK90" s="46">
        <f t="shared" si="40"/>
        <v>15</v>
      </c>
      <c r="AL90" s="25">
        <f t="shared" si="41"/>
        <v>50000</v>
      </c>
      <c r="AM90" s="309">
        <f t="shared" si="42"/>
        <v>300000</v>
      </c>
      <c r="AN90" s="25">
        <f t="shared" si="43"/>
        <v>300000</v>
      </c>
      <c r="AO90" s="310">
        <f t="shared" si="44"/>
        <v>750000</v>
      </c>
      <c r="AP90" s="51">
        <v>40000.0</v>
      </c>
      <c r="AQ90" s="39"/>
      <c r="AR90" s="39">
        <v>40000.0</v>
      </c>
      <c r="AS90" s="311" t="s">
        <v>89</v>
      </c>
      <c r="AT90" s="311">
        <v>1.30694586E8</v>
      </c>
      <c r="AU90" s="315" t="s">
        <v>279</v>
      </c>
      <c r="AV90" s="29" t="s">
        <v>282</v>
      </c>
      <c r="AW90" s="312" t="s">
        <v>343</v>
      </c>
      <c r="AX90" s="313" t="s">
        <v>344</v>
      </c>
      <c r="AY90" s="311">
        <v>1.0013887502E10</v>
      </c>
      <c r="AZ90" s="27" t="s">
        <v>281</v>
      </c>
      <c r="BA90" s="340"/>
      <c r="BB90" s="340"/>
      <c r="BC90" s="340"/>
      <c r="BD90" s="340"/>
    </row>
    <row r="91" ht="14.25" customHeight="1">
      <c r="A91" s="291"/>
      <c r="B91" s="30"/>
      <c r="C91" s="30">
        <v>1.0</v>
      </c>
      <c r="D91" s="30" t="s">
        <v>27</v>
      </c>
      <c r="E91" s="315" t="s">
        <v>492</v>
      </c>
      <c r="F91" s="44"/>
      <c r="G91" s="45"/>
      <c r="H91" s="306"/>
      <c r="I91" s="306"/>
      <c r="J91" s="306"/>
      <c r="K91" s="306"/>
      <c r="L91" s="306"/>
      <c r="M91" s="44"/>
      <c r="N91" s="45"/>
      <c r="O91" s="306"/>
      <c r="P91" s="306">
        <v>1.0</v>
      </c>
      <c r="Q91" s="306">
        <v>1.0</v>
      </c>
      <c r="R91" s="306">
        <v>1.0</v>
      </c>
      <c r="S91" s="306">
        <v>1.0</v>
      </c>
      <c r="T91" s="44"/>
      <c r="U91" s="45"/>
      <c r="V91" s="306">
        <v>1.0</v>
      </c>
      <c r="W91" s="306">
        <v>1.0</v>
      </c>
      <c r="X91" s="306">
        <v>1.0</v>
      </c>
      <c r="Y91" s="306">
        <v>1.0</v>
      </c>
      <c r="Z91" s="306">
        <v>1.0</v>
      </c>
      <c r="AA91" s="44" t="s">
        <v>37</v>
      </c>
      <c r="AB91" s="45"/>
      <c r="AC91" s="306"/>
      <c r="AD91" s="306"/>
      <c r="AE91" s="306"/>
      <c r="AF91" s="306"/>
      <c r="AG91" s="133"/>
      <c r="AH91" s="44"/>
      <c r="AI91" s="45"/>
      <c r="AJ91" s="306"/>
      <c r="AK91" s="46">
        <f t="shared" si="40"/>
        <v>9</v>
      </c>
      <c r="AL91" s="25">
        <f t="shared" si="41"/>
        <v>50000</v>
      </c>
      <c r="AM91" s="309"/>
      <c r="AN91" s="25"/>
      <c r="AO91" s="310"/>
      <c r="AP91" s="51"/>
      <c r="AQ91" s="39"/>
      <c r="AR91" s="39">
        <v>40000.0</v>
      </c>
      <c r="AS91" s="311" t="s">
        <v>493</v>
      </c>
      <c r="AT91" s="311">
        <v>2.0536103E8</v>
      </c>
      <c r="AU91" s="315" t="s">
        <v>492</v>
      </c>
      <c r="AV91" s="29" t="s">
        <v>494</v>
      </c>
      <c r="AW91" s="312" t="s">
        <v>346</v>
      </c>
      <c r="AX91" s="313">
        <v>30.0</v>
      </c>
      <c r="AY91" s="311">
        <v>2.0536103E7</v>
      </c>
      <c r="AZ91" s="27" t="s">
        <v>17</v>
      </c>
      <c r="BA91" s="64"/>
      <c r="BB91" s="64"/>
      <c r="BC91" s="64"/>
      <c r="BD91" s="64"/>
    </row>
    <row r="92" ht="14.25" customHeight="1">
      <c r="A92" s="291"/>
      <c r="B92" s="30"/>
      <c r="C92" s="30">
        <v>1.0</v>
      </c>
      <c r="D92" s="30" t="s">
        <v>27</v>
      </c>
      <c r="E92" s="315" t="s">
        <v>495</v>
      </c>
      <c r="F92" s="44"/>
      <c r="G92" s="45"/>
      <c r="H92" s="306">
        <v>1.0</v>
      </c>
      <c r="I92" s="306">
        <v>1.0</v>
      </c>
      <c r="J92" s="306">
        <v>1.0</v>
      </c>
      <c r="K92" s="306">
        <v>1.0</v>
      </c>
      <c r="L92" s="306">
        <v>1.0</v>
      </c>
      <c r="M92" s="44"/>
      <c r="N92" s="45"/>
      <c r="O92" s="306">
        <v>1.0</v>
      </c>
      <c r="P92" s="306">
        <v>0.5</v>
      </c>
      <c r="Q92" s="306">
        <v>1.0</v>
      </c>
      <c r="R92" s="306">
        <v>1.0</v>
      </c>
      <c r="S92" s="306">
        <v>1.0</v>
      </c>
      <c r="T92" s="44"/>
      <c r="U92" s="45"/>
      <c r="V92" s="306">
        <v>1.0</v>
      </c>
      <c r="W92" s="306">
        <v>1.0</v>
      </c>
      <c r="X92" s="306">
        <v>1.0</v>
      </c>
      <c r="Y92" s="306">
        <v>1.0</v>
      </c>
      <c r="Z92" s="306">
        <v>1.0</v>
      </c>
      <c r="AA92" s="44"/>
      <c r="AB92" s="45"/>
      <c r="AC92" s="306"/>
      <c r="AD92" s="306"/>
      <c r="AE92" s="306"/>
      <c r="AF92" s="306"/>
      <c r="AG92" s="133"/>
      <c r="AH92" s="44"/>
      <c r="AI92" s="45"/>
      <c r="AJ92" s="306"/>
      <c r="AK92" s="46">
        <f t="shared" si="40"/>
        <v>14.5</v>
      </c>
      <c r="AL92" s="25">
        <f t="shared" si="41"/>
        <v>50000</v>
      </c>
      <c r="AM92" s="309">
        <f t="shared" ref="AM92:AM94" si="45">MULTIPLY(AL92, SUM(I92:M92, P92:T92, W92:AA92)) - IF(AN92="SIN ANTICIPO", 0, AN92)</f>
        <v>275000</v>
      </c>
      <c r="AN92" s="25">
        <f t="shared" ref="AN92:AN98" si="46">IF(D92="CATEGORIA", "DEPENDE", IF(D92="SP", 300000,IF(D92="PR", "SIN ANTICIPO", IF(D92="M10", 500000, IF(D92="M1", 300000, IF(D92="M2", 300000, IF(D92="AYUDANTE", 250000, IF(D92="EDIT", "EDITABLE", "editable"))))))))</f>
        <v>300000</v>
      </c>
      <c r="AO92" s="310">
        <f t="shared" ref="AO92:AO94" si="47">AK92*AL92</f>
        <v>725000</v>
      </c>
      <c r="AP92" s="51"/>
      <c r="AQ92" s="39"/>
      <c r="AR92" s="110"/>
      <c r="AS92" s="316" t="s">
        <v>94</v>
      </c>
      <c r="AT92" s="316">
        <v>1.85977293E8</v>
      </c>
      <c r="AU92" s="315" t="s">
        <v>495</v>
      </c>
      <c r="AV92" s="29" t="s">
        <v>496</v>
      </c>
      <c r="AW92" s="312" t="s">
        <v>346</v>
      </c>
      <c r="AX92" s="313">
        <v>30.0</v>
      </c>
      <c r="AY92" s="316">
        <v>1.8597729E7</v>
      </c>
      <c r="AZ92" s="29" t="s">
        <v>17</v>
      </c>
      <c r="BA92" s="64"/>
      <c r="BB92" s="64"/>
      <c r="BC92" s="64"/>
      <c r="BD92" s="64"/>
    </row>
    <row r="93" ht="14.25" customHeight="1">
      <c r="A93" s="291"/>
      <c r="B93" s="30"/>
      <c r="C93" s="30">
        <v>1.0</v>
      </c>
      <c r="D93" s="30" t="s">
        <v>27</v>
      </c>
      <c r="E93" s="314" t="s">
        <v>285</v>
      </c>
      <c r="F93" s="44"/>
      <c r="G93" s="45"/>
      <c r="H93" s="45" t="s">
        <v>23</v>
      </c>
      <c r="I93" s="306">
        <v>1.0</v>
      </c>
      <c r="J93" s="306">
        <v>1.0</v>
      </c>
      <c r="K93" s="306">
        <v>1.0</v>
      </c>
      <c r="L93" s="306">
        <v>1.0</v>
      </c>
      <c r="M93" s="44"/>
      <c r="N93" s="45"/>
      <c r="O93" s="306">
        <v>1.0</v>
      </c>
      <c r="P93" s="306">
        <v>1.0</v>
      </c>
      <c r="Q93" s="306">
        <v>1.0</v>
      </c>
      <c r="R93" s="306">
        <v>1.0</v>
      </c>
      <c r="S93" s="306">
        <v>1.0</v>
      </c>
      <c r="T93" s="44"/>
      <c r="U93" s="45"/>
      <c r="V93" s="306">
        <v>1.0</v>
      </c>
      <c r="W93" s="306">
        <v>1.0</v>
      </c>
      <c r="X93" s="306">
        <v>1.0</v>
      </c>
      <c r="Y93" s="306">
        <v>1.0</v>
      </c>
      <c r="Z93" s="306">
        <v>1.0</v>
      </c>
      <c r="AA93" s="44"/>
      <c r="AB93" s="45"/>
      <c r="AC93" s="306"/>
      <c r="AD93" s="306"/>
      <c r="AE93" s="306"/>
      <c r="AF93" s="306"/>
      <c r="AG93" s="133"/>
      <c r="AH93" s="44"/>
      <c r="AI93" s="45"/>
      <c r="AJ93" s="306"/>
      <c r="AK93" s="46">
        <f t="shared" si="40"/>
        <v>14</v>
      </c>
      <c r="AL93" s="25">
        <f t="shared" si="41"/>
        <v>50000</v>
      </c>
      <c r="AM93" s="309">
        <f t="shared" si="45"/>
        <v>300000</v>
      </c>
      <c r="AN93" s="25">
        <f t="shared" si="46"/>
        <v>300000</v>
      </c>
      <c r="AO93" s="310">
        <f t="shared" si="47"/>
        <v>700000</v>
      </c>
      <c r="AP93" s="51"/>
      <c r="AQ93" s="39"/>
      <c r="AR93" s="110"/>
      <c r="AS93" s="311" t="s">
        <v>497</v>
      </c>
      <c r="AT93" s="311">
        <v>1.52666586E8</v>
      </c>
      <c r="AU93" s="314" t="s">
        <v>285</v>
      </c>
      <c r="AV93" s="207" t="s">
        <v>287</v>
      </c>
      <c r="AW93" s="312" t="s">
        <v>346</v>
      </c>
      <c r="AX93" s="313">
        <v>30.0</v>
      </c>
      <c r="AY93" s="311">
        <v>1.5266658E7</v>
      </c>
      <c r="AZ93" s="27" t="s">
        <v>17</v>
      </c>
      <c r="BA93" s="64"/>
      <c r="BB93" s="64"/>
      <c r="BC93" s="64"/>
      <c r="BD93" s="64"/>
    </row>
    <row r="94" ht="14.25" customHeight="1">
      <c r="A94" s="291"/>
      <c r="B94" s="30"/>
      <c r="C94" s="30">
        <v>1.0</v>
      </c>
      <c r="D94" s="30" t="s">
        <v>27</v>
      </c>
      <c r="E94" s="315" t="s">
        <v>288</v>
      </c>
      <c r="F94" s="44"/>
      <c r="G94" s="45"/>
      <c r="H94" s="306">
        <v>1.0</v>
      </c>
      <c r="I94" s="306">
        <v>1.0</v>
      </c>
      <c r="J94" s="306">
        <v>1.0</v>
      </c>
      <c r="K94" s="306">
        <v>1.0</v>
      </c>
      <c r="L94" s="306">
        <v>1.0</v>
      </c>
      <c r="M94" s="44"/>
      <c r="N94" s="45"/>
      <c r="O94" s="306">
        <v>1.0</v>
      </c>
      <c r="P94" s="306">
        <v>1.0</v>
      </c>
      <c r="Q94" s="306">
        <v>1.0</v>
      </c>
      <c r="R94" s="306">
        <v>1.0</v>
      </c>
      <c r="S94" s="306">
        <v>1.0</v>
      </c>
      <c r="T94" s="44"/>
      <c r="U94" s="45"/>
      <c r="V94" s="306">
        <v>1.0</v>
      </c>
      <c r="W94" s="306">
        <v>1.0</v>
      </c>
      <c r="X94" s="306">
        <v>1.0</v>
      </c>
      <c r="Y94" s="306">
        <v>1.0</v>
      </c>
      <c r="Z94" s="306">
        <v>1.0</v>
      </c>
      <c r="AA94" s="44"/>
      <c r="AB94" s="45"/>
      <c r="AC94" s="306"/>
      <c r="AD94" s="306"/>
      <c r="AE94" s="306"/>
      <c r="AF94" s="306"/>
      <c r="AG94" s="133"/>
      <c r="AH94" s="44"/>
      <c r="AI94" s="45"/>
      <c r="AJ94" s="306"/>
      <c r="AK94" s="46">
        <f t="shared" si="40"/>
        <v>15</v>
      </c>
      <c r="AL94" s="25">
        <f t="shared" si="41"/>
        <v>50000</v>
      </c>
      <c r="AM94" s="309">
        <f t="shared" si="45"/>
        <v>300000</v>
      </c>
      <c r="AN94" s="25">
        <f t="shared" si="46"/>
        <v>300000</v>
      </c>
      <c r="AO94" s="310">
        <f t="shared" si="47"/>
        <v>750000</v>
      </c>
      <c r="AP94" s="51"/>
      <c r="AQ94" s="39"/>
      <c r="AR94" s="110"/>
      <c r="AS94" s="316" t="s">
        <v>286</v>
      </c>
      <c r="AT94" s="316">
        <v>1.78771558E8</v>
      </c>
      <c r="AU94" s="315" t="s">
        <v>288</v>
      </c>
      <c r="AV94" s="207" t="s">
        <v>289</v>
      </c>
      <c r="AW94" s="312" t="s">
        <v>346</v>
      </c>
      <c r="AX94" s="313">
        <v>30.0</v>
      </c>
      <c r="AY94" s="316">
        <v>1.7877155E7</v>
      </c>
      <c r="AZ94" s="29" t="s">
        <v>17</v>
      </c>
      <c r="BA94" s="64"/>
      <c r="BB94" s="64"/>
      <c r="BC94" s="64"/>
      <c r="BD94" s="64"/>
    </row>
    <row r="95" ht="12.75" customHeight="1">
      <c r="A95" s="291"/>
      <c r="B95" s="30"/>
      <c r="C95" s="30">
        <v>1.0</v>
      </c>
      <c r="D95" s="30" t="s">
        <v>27</v>
      </c>
      <c r="E95" s="322" t="s">
        <v>317</v>
      </c>
      <c r="F95" s="44"/>
      <c r="G95" s="45"/>
      <c r="H95" s="306">
        <v>1.0</v>
      </c>
      <c r="I95" s="306">
        <v>1.0</v>
      </c>
      <c r="J95" s="306">
        <v>1.0</v>
      </c>
      <c r="K95" s="306">
        <v>1.0</v>
      </c>
      <c r="L95" s="306">
        <v>1.0</v>
      </c>
      <c r="M95" s="44"/>
      <c r="N95" s="45"/>
      <c r="O95" s="306">
        <v>1.0</v>
      </c>
      <c r="P95" s="306">
        <v>1.0</v>
      </c>
      <c r="Q95" s="306">
        <v>1.0</v>
      </c>
      <c r="R95" s="332" t="s">
        <v>414</v>
      </c>
      <c r="S95" s="168"/>
      <c r="T95" s="168"/>
      <c r="U95" s="168"/>
      <c r="V95" s="168"/>
      <c r="W95" s="168"/>
      <c r="X95" s="168"/>
      <c r="Y95" s="168"/>
      <c r="Z95" s="168"/>
      <c r="AA95" s="168"/>
      <c r="AB95" s="168"/>
      <c r="AC95" s="168"/>
      <c r="AD95" s="168"/>
      <c r="AE95" s="168"/>
      <c r="AF95" s="168"/>
      <c r="AG95" s="168"/>
      <c r="AH95" s="168"/>
      <c r="AI95" s="168"/>
      <c r="AJ95" s="73"/>
      <c r="AK95" s="46">
        <f t="shared" si="40"/>
        <v>8</v>
      </c>
      <c r="AL95" s="25">
        <f t="shared" si="41"/>
        <v>50000</v>
      </c>
      <c r="AM95" s="309"/>
      <c r="AN95" s="25">
        <f t="shared" si="46"/>
        <v>300000</v>
      </c>
      <c r="AO95" s="310"/>
      <c r="AP95" s="51"/>
      <c r="AQ95" s="39"/>
      <c r="AR95" s="110"/>
      <c r="AS95" s="311"/>
      <c r="AT95" s="311">
        <v>1.83548387E8</v>
      </c>
      <c r="AU95" s="311"/>
      <c r="AV95" s="29" t="s">
        <v>498</v>
      </c>
      <c r="AW95" s="27"/>
      <c r="AX95" s="27"/>
      <c r="AY95" s="27"/>
      <c r="AZ95" s="27" t="s">
        <v>17</v>
      </c>
      <c r="BA95" s="64"/>
      <c r="BB95" s="64"/>
      <c r="BC95" s="64"/>
      <c r="BD95" s="64"/>
    </row>
    <row r="96" ht="14.25" customHeight="1">
      <c r="A96" s="291"/>
      <c r="B96" s="30"/>
      <c r="C96" s="30">
        <v>1.0</v>
      </c>
      <c r="D96" s="30" t="s">
        <v>27</v>
      </c>
      <c r="E96" s="315" t="s">
        <v>294</v>
      </c>
      <c r="F96" s="44"/>
      <c r="G96" s="45"/>
      <c r="H96" s="306">
        <v>1.0</v>
      </c>
      <c r="I96" s="306">
        <v>1.0</v>
      </c>
      <c r="J96" s="306">
        <v>1.0</v>
      </c>
      <c r="K96" s="306">
        <v>1.0</v>
      </c>
      <c r="L96" s="306">
        <v>1.0</v>
      </c>
      <c r="M96" s="44"/>
      <c r="N96" s="45"/>
      <c r="O96" s="45" t="s">
        <v>23</v>
      </c>
      <c r="P96" s="306">
        <v>1.0</v>
      </c>
      <c r="Q96" s="306">
        <v>1.0</v>
      </c>
      <c r="R96" s="338" t="s">
        <v>295</v>
      </c>
      <c r="S96" s="73"/>
      <c r="T96" s="44"/>
      <c r="U96" s="45"/>
      <c r="V96" s="306">
        <v>1.0</v>
      </c>
      <c r="W96" s="306">
        <v>1.0</v>
      </c>
      <c r="X96" s="306">
        <v>1.0</v>
      </c>
      <c r="Y96" s="306">
        <v>1.0</v>
      </c>
      <c r="Z96" s="306">
        <v>1.0</v>
      </c>
      <c r="AA96" s="44"/>
      <c r="AB96" s="45"/>
      <c r="AC96" s="306"/>
      <c r="AD96" s="306"/>
      <c r="AE96" s="306"/>
      <c r="AF96" s="306"/>
      <c r="AG96" s="133"/>
      <c r="AH96" s="44"/>
      <c r="AI96" s="45"/>
      <c r="AJ96" s="306"/>
      <c r="AK96" s="46">
        <f t="shared" si="40"/>
        <v>12</v>
      </c>
      <c r="AL96" s="25">
        <f t="shared" si="41"/>
        <v>50000</v>
      </c>
      <c r="AM96" s="309">
        <f t="shared" ref="AM96:AM98" si="48">MULTIPLY(AL96, SUM(I96:M96, P96:T96, W96:AA96)) - IF(AN96="SIN ANTICIPO", 0, AN96)</f>
        <v>200000</v>
      </c>
      <c r="AN96" s="25">
        <f t="shared" si="46"/>
        <v>300000</v>
      </c>
      <c r="AO96" s="310">
        <f t="shared" ref="AO96:AO98" si="49">AK96*AL96</f>
        <v>600000</v>
      </c>
      <c r="AP96" s="51"/>
      <c r="AQ96" s="39"/>
      <c r="AR96" s="110"/>
      <c r="AS96" s="316" t="s">
        <v>296</v>
      </c>
      <c r="AT96" s="316">
        <v>1.29837918E8</v>
      </c>
      <c r="AU96" s="315" t="s">
        <v>294</v>
      </c>
      <c r="AV96" s="29" t="s">
        <v>499</v>
      </c>
      <c r="AW96" s="312" t="s">
        <v>346</v>
      </c>
      <c r="AX96" s="313">
        <v>30.0</v>
      </c>
      <c r="AY96" s="316">
        <v>1.2983791E7</v>
      </c>
      <c r="AZ96" s="29" t="s">
        <v>17</v>
      </c>
      <c r="BA96" s="64"/>
      <c r="BB96" s="64"/>
      <c r="BC96" s="64"/>
      <c r="BD96" s="64"/>
    </row>
    <row r="97" ht="14.25" customHeight="1">
      <c r="A97" s="291"/>
      <c r="B97" s="30"/>
      <c r="C97" s="30">
        <v>1.0</v>
      </c>
      <c r="D97" s="30" t="s">
        <v>96</v>
      </c>
      <c r="E97" s="55" t="s">
        <v>318</v>
      </c>
      <c r="F97" s="44"/>
      <c r="G97" s="45"/>
      <c r="H97" s="306"/>
      <c r="I97" s="306"/>
      <c r="J97" s="306"/>
      <c r="K97" s="306"/>
      <c r="L97" s="306"/>
      <c r="M97" s="44"/>
      <c r="N97" s="45"/>
      <c r="O97" s="306"/>
      <c r="P97" s="306"/>
      <c r="Q97" s="306"/>
      <c r="R97" s="306"/>
      <c r="S97" s="306"/>
      <c r="T97" s="44"/>
      <c r="U97" s="45"/>
      <c r="V97" s="306"/>
      <c r="W97" s="306"/>
      <c r="X97" s="306"/>
      <c r="Y97" s="306"/>
      <c r="Z97" s="306"/>
      <c r="AA97" s="44"/>
      <c r="AB97" s="45"/>
      <c r="AC97" s="306"/>
      <c r="AD97" s="306"/>
      <c r="AE97" s="306"/>
      <c r="AF97" s="306"/>
      <c r="AG97" s="133"/>
      <c r="AH97" s="44"/>
      <c r="AI97" s="45"/>
      <c r="AJ97" s="306"/>
      <c r="AK97" s="46">
        <f t="shared" ref="AK97:AK98" si="50">SUM(AD97:AH97,W97:AA97,I97:M97,P97:T97)</f>
        <v>0</v>
      </c>
      <c r="AL97" s="25">
        <f t="shared" si="41"/>
        <v>65000</v>
      </c>
      <c r="AM97" s="309">
        <f t="shared" si="48"/>
        <v>-500000</v>
      </c>
      <c r="AN97" s="25">
        <f t="shared" si="46"/>
        <v>500000</v>
      </c>
      <c r="AO97" s="310">
        <f t="shared" si="49"/>
        <v>0</v>
      </c>
      <c r="AP97" s="51"/>
      <c r="AQ97" s="110"/>
      <c r="AR97" s="110"/>
      <c r="AS97" s="311" t="s">
        <v>99</v>
      </c>
      <c r="AT97" s="311">
        <v>1.13329408E8</v>
      </c>
      <c r="AU97" s="311"/>
      <c r="AV97" s="29"/>
      <c r="AW97" s="27"/>
      <c r="AX97" s="27"/>
      <c r="AY97" s="27"/>
      <c r="AZ97" s="27" t="s">
        <v>319</v>
      </c>
      <c r="BA97" s="64"/>
      <c r="BB97" s="64"/>
      <c r="BC97" s="64"/>
      <c r="BD97" s="64"/>
    </row>
    <row r="98" ht="14.25" customHeight="1">
      <c r="A98" s="29"/>
      <c r="B98" s="30"/>
      <c r="C98" s="30">
        <v>1.0</v>
      </c>
      <c r="D98" s="30" t="s">
        <v>100</v>
      </c>
      <c r="E98" s="55" t="s">
        <v>320</v>
      </c>
      <c r="F98" s="44"/>
      <c r="G98" s="45"/>
      <c r="H98" s="306"/>
      <c r="I98" s="306"/>
      <c r="J98" s="306"/>
      <c r="K98" s="306"/>
      <c r="L98" s="306"/>
      <c r="M98" s="44"/>
      <c r="N98" s="45"/>
      <c r="O98" s="306"/>
      <c r="P98" s="306"/>
      <c r="Q98" s="306"/>
      <c r="R98" s="306"/>
      <c r="S98" s="306"/>
      <c r="T98" s="44"/>
      <c r="U98" s="45"/>
      <c r="V98" s="306"/>
      <c r="W98" s="306"/>
      <c r="X98" s="306"/>
      <c r="Y98" s="306"/>
      <c r="Z98" s="306"/>
      <c r="AA98" s="44"/>
      <c r="AB98" s="45"/>
      <c r="AC98" s="306"/>
      <c r="AD98" s="306"/>
      <c r="AE98" s="306"/>
      <c r="AF98" s="306"/>
      <c r="AG98" s="133"/>
      <c r="AH98" s="44"/>
      <c r="AI98" s="45"/>
      <c r="AJ98" s="30"/>
      <c r="AK98" s="46">
        <f t="shared" si="50"/>
        <v>0</v>
      </c>
      <c r="AL98" s="25">
        <f t="shared" si="41"/>
        <v>60000</v>
      </c>
      <c r="AM98" s="309">
        <f t="shared" si="48"/>
        <v>0</v>
      </c>
      <c r="AN98" s="25" t="str">
        <f t="shared" si="46"/>
        <v>SIN ANTICIPO</v>
      </c>
      <c r="AO98" s="310">
        <f t="shared" si="49"/>
        <v>0</v>
      </c>
      <c r="AP98" s="51"/>
      <c r="AQ98" s="110"/>
      <c r="AR98" s="110"/>
      <c r="AS98" s="27"/>
      <c r="AT98" s="27"/>
      <c r="AU98" s="27"/>
      <c r="AV98" s="29"/>
      <c r="AW98" s="27"/>
      <c r="AX98" s="27"/>
      <c r="AY98" s="27"/>
      <c r="AZ98" s="27"/>
      <c r="BA98" s="64"/>
      <c r="BB98" s="64"/>
      <c r="BC98" s="64"/>
      <c r="BD98" s="64"/>
    </row>
    <row r="99" ht="14.25" customHeight="1">
      <c r="A99" s="29"/>
      <c r="B99" s="72"/>
      <c r="C99" s="168"/>
      <c r="D99" s="73"/>
      <c r="E99" s="341" t="s">
        <v>102</v>
      </c>
      <c r="F99" s="342">
        <f>SUM(F6:F98)</f>
        <v>0</v>
      </c>
      <c r="G99" s="342"/>
      <c r="H99" s="342">
        <f t="shared" ref="H99:Y99" si="51">SUM(H6:H98)</f>
        <v>68.5</v>
      </c>
      <c r="I99" s="342">
        <f t="shared" si="51"/>
        <v>74</v>
      </c>
      <c r="J99" s="342">
        <f t="shared" si="51"/>
        <v>78</v>
      </c>
      <c r="K99" s="342">
        <f t="shared" si="51"/>
        <v>76</v>
      </c>
      <c r="L99" s="342">
        <f t="shared" si="51"/>
        <v>70</v>
      </c>
      <c r="M99" s="342">
        <f t="shared" si="51"/>
        <v>0</v>
      </c>
      <c r="N99" s="342">
        <f t="shared" si="51"/>
        <v>0</v>
      </c>
      <c r="O99" s="342">
        <f t="shared" si="51"/>
        <v>70</v>
      </c>
      <c r="P99" s="342">
        <f t="shared" si="51"/>
        <v>74.5</v>
      </c>
      <c r="Q99" s="342">
        <f t="shared" si="51"/>
        <v>70.5</v>
      </c>
      <c r="R99" s="342">
        <f t="shared" si="51"/>
        <v>65</v>
      </c>
      <c r="S99" s="342">
        <f t="shared" si="51"/>
        <v>62</v>
      </c>
      <c r="T99" s="342">
        <f t="shared" si="51"/>
        <v>0</v>
      </c>
      <c r="U99" s="342">
        <f t="shared" si="51"/>
        <v>0</v>
      </c>
      <c r="V99" s="342">
        <f t="shared" si="51"/>
        <v>62.5</v>
      </c>
      <c r="W99" s="342">
        <f t="shared" si="51"/>
        <v>62.5</v>
      </c>
      <c r="X99" s="342">
        <f t="shared" si="51"/>
        <v>68</v>
      </c>
      <c r="Y99" s="342">
        <f t="shared" si="51"/>
        <v>65</v>
      </c>
      <c r="Z99" s="342"/>
      <c r="AA99" s="342"/>
      <c r="AB99" s="342"/>
      <c r="AC99" s="342"/>
      <c r="AD99" s="342"/>
      <c r="AE99" s="342"/>
      <c r="AF99" s="342"/>
      <c r="AG99" s="342"/>
      <c r="AH99" s="342"/>
      <c r="AI99" s="342"/>
      <c r="AJ99" s="342"/>
      <c r="AK99" s="343">
        <f>SUM(AK6:AK7)</f>
        <v>40</v>
      </c>
      <c r="AL99" s="344"/>
      <c r="AM99" s="345">
        <f t="shared" ref="AM99:AP99" si="52">SUM(AM6:AM98)</f>
        <v>12222000</v>
      </c>
      <c r="AN99" s="345">
        <f t="shared" si="52"/>
        <v>23700000</v>
      </c>
      <c r="AO99" s="345">
        <f t="shared" si="52"/>
        <v>42798000</v>
      </c>
      <c r="AP99" s="346">
        <f t="shared" si="52"/>
        <v>630000</v>
      </c>
      <c r="AQ99" s="347">
        <f>SUM(AQ7:AQ98)</f>
        <v>255000</v>
      </c>
      <c r="AR99" s="348">
        <f>SUM(AR6:AR57)</f>
        <v>160000</v>
      </c>
      <c r="AS99" s="270"/>
      <c r="AT99" s="270"/>
      <c r="AU99" s="270"/>
      <c r="AV99" s="270"/>
      <c r="AW99" s="270"/>
      <c r="AX99" s="270"/>
      <c r="AY99" s="270"/>
      <c r="AZ99" s="270"/>
      <c r="BA99" s="349"/>
      <c r="BB99" s="349"/>
      <c r="BC99" s="349"/>
      <c r="BD99" s="349"/>
    </row>
    <row r="100" ht="14.25" customHeight="1">
      <c r="A100" s="280"/>
      <c r="B100" s="350"/>
      <c r="C100" s="350"/>
      <c r="D100" s="350"/>
      <c r="E100" s="80"/>
      <c r="F100" s="37"/>
      <c r="G100" s="37"/>
      <c r="H100" s="37"/>
      <c r="I100" s="37"/>
      <c r="J100" s="37"/>
      <c r="K100" s="37"/>
      <c r="L100" s="37"/>
      <c r="M100" s="37"/>
      <c r="N100" s="37"/>
      <c r="O100" s="37"/>
      <c r="P100" s="37"/>
      <c r="Q100" s="37"/>
      <c r="R100" s="37"/>
      <c r="S100" s="37"/>
      <c r="T100" s="37"/>
      <c r="U100" s="37"/>
      <c r="V100" s="81"/>
      <c r="W100" s="82"/>
      <c r="X100" s="82"/>
      <c r="Y100" s="82"/>
      <c r="Z100" s="37"/>
      <c r="AA100" s="37"/>
      <c r="AB100" s="37"/>
      <c r="AC100" s="37"/>
      <c r="AD100" s="37"/>
      <c r="AE100" s="37"/>
      <c r="AF100" s="37"/>
      <c r="AG100" s="37"/>
      <c r="AH100" s="37"/>
      <c r="AI100" s="37"/>
      <c r="AJ100" s="37"/>
      <c r="AK100" s="83"/>
      <c r="AL100" s="84"/>
      <c r="AM100" s="351" t="s">
        <v>103</v>
      </c>
      <c r="AN100" s="77">
        <f>AM99+AN99+AP99+AQ99+AR99</f>
        <v>36967000</v>
      </c>
      <c r="AO100" s="310"/>
      <c r="AP100" s="82"/>
      <c r="AQ100" s="280"/>
      <c r="AR100" s="29"/>
      <c r="AS100" s="64"/>
      <c r="AT100" s="280"/>
      <c r="AU100" s="280"/>
      <c r="AV100" s="280"/>
      <c r="AW100" s="280"/>
      <c r="AX100" s="280"/>
      <c r="AY100" s="280"/>
      <c r="AZ100" s="280"/>
      <c r="BA100" s="64"/>
      <c r="BB100" s="64"/>
      <c r="BC100" s="64"/>
      <c r="BD100" s="64"/>
    </row>
    <row r="101" ht="14.25" customHeight="1">
      <c r="A101" s="1"/>
      <c r="B101" s="79"/>
      <c r="C101" s="79"/>
      <c r="D101" s="79"/>
      <c r="E101" s="271"/>
      <c r="F101" s="64"/>
      <c r="G101" s="64"/>
      <c r="H101" s="64"/>
      <c r="I101" s="64"/>
      <c r="J101" s="37"/>
      <c r="K101" s="37"/>
      <c r="L101" s="37"/>
      <c r="M101" s="37"/>
      <c r="N101" s="37"/>
      <c r="O101" s="37"/>
      <c r="P101" s="37"/>
      <c r="Q101" s="37"/>
      <c r="R101" s="37"/>
      <c r="S101" s="37"/>
      <c r="T101" s="37"/>
      <c r="U101" s="37"/>
      <c r="V101" s="81"/>
      <c r="W101" s="82"/>
      <c r="X101" s="82"/>
      <c r="Y101" s="82"/>
      <c r="Z101" s="37"/>
      <c r="AA101" s="37"/>
      <c r="AB101" s="37"/>
      <c r="AC101" s="37"/>
      <c r="AD101" s="37"/>
      <c r="AE101" s="37"/>
      <c r="AF101" s="37"/>
      <c r="AG101" s="37"/>
      <c r="AH101" s="37"/>
      <c r="AI101" s="37"/>
      <c r="AJ101" s="37"/>
      <c r="AK101" s="83"/>
      <c r="AL101" s="84"/>
      <c r="AM101" s="352"/>
      <c r="AN101" s="77">
        <f>AN100*17.5%</f>
        <v>6469225</v>
      </c>
      <c r="AO101" s="310" t="s">
        <v>500</v>
      </c>
      <c r="AP101" s="82"/>
      <c r="AQ101" s="1"/>
      <c r="AR101" s="29"/>
      <c r="AS101" s="64"/>
      <c r="AT101" s="1"/>
      <c r="AU101" s="1"/>
      <c r="AV101" s="1"/>
      <c r="AW101" s="1"/>
      <c r="AX101" s="1"/>
      <c r="AY101" s="1"/>
      <c r="AZ101" s="1"/>
      <c r="BA101" s="64"/>
      <c r="BB101" s="64"/>
      <c r="BC101" s="64"/>
      <c r="BD101" s="64"/>
    </row>
    <row r="102" ht="14.25" customHeight="1">
      <c r="A102" s="1"/>
      <c r="B102" s="37"/>
      <c r="C102" s="37"/>
      <c r="D102" s="1"/>
      <c r="E102" s="89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84"/>
      <c r="AM102" s="83"/>
      <c r="AN102" s="77"/>
      <c r="AO102" s="49" t="s">
        <v>105</v>
      </c>
      <c r="AP102" s="90"/>
      <c r="AQ102" s="1"/>
      <c r="AR102" s="29"/>
      <c r="AS102" s="64"/>
      <c r="AT102" s="1"/>
      <c r="AU102" s="1"/>
      <c r="AV102" s="1"/>
      <c r="AW102" s="1"/>
      <c r="AX102" s="1"/>
      <c r="AY102" s="1"/>
      <c r="AZ102" s="1"/>
      <c r="BA102" s="64"/>
      <c r="BB102" s="64"/>
      <c r="BC102" s="64"/>
      <c r="BD102" s="64"/>
    </row>
    <row r="103" ht="14.25" customHeight="1">
      <c r="A103" s="1"/>
      <c r="B103" s="37"/>
      <c r="C103" s="37"/>
      <c r="D103" s="1"/>
      <c r="E103" s="271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83"/>
      <c r="AL103" s="84"/>
      <c r="AM103" s="353" t="s">
        <v>102</v>
      </c>
      <c r="AN103" s="77">
        <f>AM99+AN99+AN101</f>
        <v>42391225</v>
      </c>
      <c r="AO103" s="354">
        <f>AN103/430</f>
        <v>98584.24419</v>
      </c>
      <c r="AP103" s="93">
        <f>AO103/20</f>
        <v>4929.212209</v>
      </c>
      <c r="AQ103" s="94"/>
      <c r="AR103" s="29"/>
      <c r="AS103" s="64"/>
      <c r="AT103" s="1"/>
      <c r="AU103" s="1"/>
      <c r="AV103" s="1"/>
      <c r="AW103" s="1"/>
      <c r="AX103" s="1"/>
      <c r="AY103" s="1"/>
      <c r="AZ103" s="1"/>
      <c r="BA103" s="64"/>
      <c r="BB103" s="64"/>
      <c r="BC103" s="64"/>
      <c r="BD103" s="64"/>
    </row>
    <row r="104" ht="14.25" customHeight="1">
      <c r="A104" s="1"/>
      <c r="B104" s="37"/>
      <c r="C104" s="37"/>
      <c r="D104" s="1"/>
      <c r="E104" s="271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83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83"/>
      <c r="AL104" s="95"/>
      <c r="AM104" s="83"/>
      <c r="AN104" s="88"/>
      <c r="AO104" s="88"/>
      <c r="AP104" s="51">
        <f>SUM(AP6:AP76)</f>
        <v>430000</v>
      </c>
      <c r="AQ104" s="94"/>
      <c r="AR104" s="29"/>
      <c r="AS104" s="64"/>
      <c r="AT104" s="1"/>
      <c r="AU104" s="1"/>
      <c r="AV104" s="1"/>
      <c r="AW104" s="1"/>
      <c r="AX104" s="1"/>
      <c r="AY104" s="1"/>
      <c r="AZ104" s="1"/>
      <c r="BA104" s="64"/>
      <c r="BB104" s="64"/>
      <c r="BC104" s="64"/>
      <c r="BD104" s="64"/>
    </row>
    <row r="105" ht="12.75" customHeight="1">
      <c r="A105" s="1"/>
      <c r="B105" s="37"/>
      <c r="C105" s="37"/>
      <c r="D105" s="1"/>
      <c r="E105" s="271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83"/>
      <c r="AL105" s="95"/>
      <c r="AM105" s="83">
        <f>AL105/12</f>
        <v>0</v>
      </c>
      <c r="AN105" s="88"/>
      <c r="AO105" s="87"/>
      <c r="AP105" s="97"/>
      <c r="AQ105" s="1"/>
      <c r="AR105" s="29"/>
      <c r="AS105" s="64"/>
      <c r="AT105" s="1"/>
      <c r="AU105" s="1"/>
      <c r="AV105" s="1"/>
      <c r="AW105" s="1"/>
      <c r="AX105" s="1"/>
      <c r="AY105" s="1"/>
      <c r="AZ105" s="1"/>
      <c r="BA105" s="64"/>
      <c r="BB105" s="64"/>
      <c r="BC105" s="64"/>
      <c r="BD105" s="64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64"/>
      <c r="BB106" s="64"/>
      <c r="BC106" s="64"/>
      <c r="BD106" s="64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64"/>
      <c r="BB107" s="64"/>
      <c r="BC107" s="64"/>
      <c r="BD107" s="64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64"/>
      <c r="BB108" s="64"/>
      <c r="BC108" s="64"/>
      <c r="BD108" s="64"/>
    </row>
  </sheetData>
  <autoFilter ref="$B$4:$AZ$105"/>
  <mergeCells count="24">
    <mergeCell ref="B2:AO3"/>
    <mergeCell ref="AA17:AJ17"/>
    <mergeCell ref="R19:AJ19"/>
    <mergeCell ref="P21:AJ21"/>
    <mergeCell ref="O23:AJ23"/>
    <mergeCell ref="AA24:AJ24"/>
    <mergeCell ref="R29:AJ29"/>
    <mergeCell ref="R30:AJ30"/>
    <mergeCell ref="R32:AJ32"/>
    <mergeCell ref="P39:AJ39"/>
    <mergeCell ref="W40:AJ40"/>
    <mergeCell ref="W42:AJ42"/>
    <mergeCell ref="R44:AJ44"/>
    <mergeCell ref="R53:AJ53"/>
    <mergeCell ref="R95:AJ95"/>
    <mergeCell ref="R96:S96"/>
    <mergeCell ref="B99:D99"/>
    <mergeCell ref="W55:AJ55"/>
    <mergeCell ref="Y61:Z61"/>
    <mergeCell ref="F67:L67"/>
    <mergeCell ref="R70:AJ70"/>
    <mergeCell ref="R74:AJ74"/>
    <mergeCell ref="R75:AJ75"/>
    <mergeCell ref="R76:AJ76"/>
  </mergeCells>
  <printOptions/>
  <pageMargins bottom="0.75" footer="0.0" header="0.0" left="0.7" right="0.7" top="0.75"/>
  <pageSetup orientation="portrait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6.14"/>
    <col customWidth="1" min="3" max="3" width="3.71"/>
    <col customWidth="1" min="4" max="4" width="11.71"/>
    <col customWidth="1" min="5" max="5" width="58.14"/>
    <col customWidth="1" min="6" max="6" width="5.0"/>
    <col customWidth="1" min="7" max="8" width="4.43"/>
    <col customWidth="1" min="9" max="9" width="4.86"/>
    <col customWidth="1" min="10" max="10" width="4.57"/>
    <col customWidth="1" min="11" max="11" width="4.29"/>
    <col customWidth="1" min="12" max="12" width="4.86"/>
    <col customWidth="1" min="13" max="13" width="5.14"/>
    <col customWidth="1" min="14" max="16" width="4.86"/>
    <col customWidth="1" min="17" max="18" width="4.29"/>
    <col customWidth="1" min="19" max="19" width="4.86"/>
    <col customWidth="1" min="20" max="20" width="4.43"/>
    <col customWidth="1" min="21" max="24" width="4.29"/>
    <col customWidth="1" min="25" max="25" width="4.0"/>
    <col customWidth="1" min="26" max="35" width="4.29"/>
    <col customWidth="1" min="36" max="36" width="17.29"/>
    <col customWidth="1" min="37" max="37" width="9.14"/>
    <col customWidth="1" min="38" max="38" width="16.57"/>
    <col customWidth="1" min="39" max="39" width="19.0"/>
    <col customWidth="1" min="40" max="41" width="15.43"/>
    <col customWidth="1" min="42" max="42" width="15.29"/>
    <col customWidth="1" min="43" max="43" width="21.14"/>
    <col customWidth="1" min="44" max="44" width="19.71"/>
    <col customWidth="1" min="45" max="45" width="19.57"/>
    <col customWidth="1" min="47" max="47" width="12.57"/>
    <col customWidth="1" min="48" max="48" width="57.0"/>
    <col customWidth="1" min="49" max="49" width="51.14"/>
    <col customWidth="1" min="50" max="50" width="10.14"/>
    <col customWidth="1" min="51" max="51" width="8.57"/>
    <col customWidth="1" min="52" max="52" width="14.71"/>
    <col customWidth="1" min="53" max="53" width="12.43"/>
    <col customWidth="1" min="54" max="54" width="46.0"/>
    <col customWidth="1" min="55" max="55" width="8.14"/>
    <col customWidth="1" min="56" max="56" width="70.14"/>
    <col customWidth="1" min="57" max="57" width="31.43"/>
    <col customWidth="1" min="58" max="58" width="51.14"/>
  </cols>
  <sheetData>
    <row r="1" ht="40.5" customHeight="1">
      <c r="A1" s="1"/>
      <c r="B1" s="295"/>
      <c r="C1" s="295"/>
      <c r="D1" s="295"/>
      <c r="E1" s="164"/>
      <c r="F1" s="164"/>
      <c r="G1" s="164"/>
      <c r="H1" s="164"/>
      <c r="I1" s="164"/>
      <c r="J1" s="164"/>
      <c r="K1" s="164"/>
      <c r="L1" s="295"/>
      <c r="M1" s="164"/>
      <c r="N1" s="164"/>
      <c r="O1" s="295"/>
      <c r="P1" s="295"/>
      <c r="Q1" s="295"/>
      <c r="R1" s="295"/>
      <c r="S1" s="295"/>
      <c r="T1" s="164"/>
      <c r="U1" s="164"/>
      <c r="V1" s="296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164"/>
      <c r="AL1" s="297"/>
      <c r="AM1" s="164"/>
      <c r="AN1" s="164"/>
      <c r="AO1" s="164"/>
      <c r="AP1" s="164"/>
      <c r="AQ1" s="295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64"/>
      <c r="BD1" s="64"/>
      <c r="BE1" s="64"/>
      <c r="BF1" s="64"/>
    </row>
    <row r="2" ht="27.75" customHeight="1">
      <c r="A2" s="271"/>
      <c r="B2" s="355" t="s">
        <v>501</v>
      </c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299"/>
      <c r="AI2" s="299"/>
      <c r="AJ2" s="299"/>
      <c r="AK2" s="299"/>
      <c r="AL2" s="299"/>
      <c r="AM2" s="299"/>
      <c r="AN2" s="299"/>
      <c r="AO2" s="299"/>
      <c r="AP2" s="300"/>
      <c r="AQ2" s="301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64"/>
      <c r="BD2" s="64"/>
      <c r="BE2" s="64"/>
      <c r="BF2" s="64"/>
    </row>
    <row r="3" ht="10.5" customHeight="1">
      <c r="A3" s="271"/>
      <c r="B3" s="302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3"/>
      <c r="AP3" s="304"/>
      <c r="AQ3" s="301"/>
      <c r="AR3" s="29"/>
      <c r="AS3" s="305"/>
      <c r="AT3" s="29"/>
      <c r="AU3" s="29"/>
      <c r="AV3" s="29"/>
      <c r="AW3" s="29"/>
      <c r="AX3" s="29"/>
      <c r="AY3" s="29"/>
      <c r="AZ3" s="29"/>
      <c r="BA3" s="29"/>
      <c r="BB3" s="29"/>
      <c r="BC3" s="64"/>
      <c r="BD3" s="64"/>
      <c r="BE3" s="64"/>
      <c r="BF3" s="64"/>
    </row>
    <row r="4" ht="24.75" customHeight="1">
      <c r="A4" s="271"/>
      <c r="B4" s="30" t="s">
        <v>1</v>
      </c>
      <c r="C4" s="30"/>
      <c r="D4" s="30" t="s">
        <v>18</v>
      </c>
      <c r="E4" s="30" t="s">
        <v>19</v>
      </c>
      <c r="F4" s="306" t="s">
        <v>2</v>
      </c>
      <c r="G4" s="306" t="s">
        <v>2</v>
      </c>
      <c r="H4" s="306" t="s">
        <v>3</v>
      </c>
      <c r="I4" s="306" t="s">
        <v>4</v>
      </c>
      <c r="J4" s="44" t="s">
        <v>5</v>
      </c>
      <c r="K4" s="45" t="s">
        <v>6</v>
      </c>
      <c r="L4" s="306" t="s">
        <v>7</v>
      </c>
      <c r="M4" s="306" t="s">
        <v>2</v>
      </c>
      <c r="N4" s="306" t="s">
        <v>2</v>
      </c>
      <c r="O4" s="306" t="s">
        <v>3</v>
      </c>
      <c r="P4" s="306" t="s">
        <v>4</v>
      </c>
      <c r="Q4" s="44" t="s">
        <v>5</v>
      </c>
      <c r="R4" s="45" t="s">
        <v>6</v>
      </c>
      <c r="S4" s="306" t="s">
        <v>7</v>
      </c>
      <c r="T4" s="306" t="s">
        <v>2</v>
      </c>
      <c r="U4" s="306" t="s">
        <v>2</v>
      </c>
      <c r="V4" s="306" t="s">
        <v>3</v>
      </c>
      <c r="W4" s="306" t="s">
        <v>4</v>
      </c>
      <c r="X4" s="44" t="s">
        <v>5</v>
      </c>
      <c r="Y4" s="45" t="s">
        <v>6</v>
      </c>
      <c r="Z4" s="306" t="s">
        <v>7</v>
      </c>
      <c r="AA4" s="306" t="s">
        <v>2</v>
      </c>
      <c r="AB4" s="306" t="s">
        <v>2</v>
      </c>
      <c r="AC4" s="306" t="s">
        <v>3</v>
      </c>
      <c r="AD4" s="306" t="s">
        <v>4</v>
      </c>
      <c r="AE4" s="44" t="s">
        <v>5</v>
      </c>
      <c r="AF4" s="45" t="s">
        <v>6</v>
      </c>
      <c r="AG4" s="306" t="s">
        <v>7</v>
      </c>
      <c r="AH4" s="306" t="s">
        <v>2</v>
      </c>
      <c r="AI4" s="306" t="s">
        <v>2</v>
      </c>
      <c r="AJ4" s="306"/>
      <c r="AK4" s="25" t="s">
        <v>8</v>
      </c>
      <c r="AL4" s="25" t="s">
        <v>9</v>
      </c>
      <c r="AM4" s="356" t="s">
        <v>10</v>
      </c>
      <c r="AN4" s="356" t="s">
        <v>502</v>
      </c>
      <c r="AO4" s="356" t="s">
        <v>503</v>
      </c>
      <c r="AP4" s="25" t="s">
        <v>12</v>
      </c>
      <c r="AQ4" s="25" t="s">
        <v>333</v>
      </c>
      <c r="AR4" s="25" t="s">
        <v>112</v>
      </c>
      <c r="AS4" s="25" t="s">
        <v>113</v>
      </c>
      <c r="AT4" s="307" t="s">
        <v>334</v>
      </c>
      <c r="AU4" s="27" t="s">
        <v>17</v>
      </c>
      <c r="AV4" s="96" t="s">
        <v>335</v>
      </c>
      <c r="AW4" s="29" t="s">
        <v>115</v>
      </c>
      <c r="AX4" s="27" t="s">
        <v>336</v>
      </c>
      <c r="AY4" s="27" t="s">
        <v>337</v>
      </c>
      <c r="AZ4" s="27" t="s">
        <v>338</v>
      </c>
      <c r="BA4" s="357" t="s">
        <v>504</v>
      </c>
      <c r="BB4" s="27" t="s">
        <v>114</v>
      </c>
      <c r="BC4" s="64"/>
      <c r="BD4" s="64"/>
      <c r="BE4" s="64"/>
      <c r="BF4" s="64"/>
    </row>
    <row r="5" ht="15.0" customHeight="1">
      <c r="A5" s="271"/>
      <c r="B5" s="358"/>
      <c r="C5" s="358"/>
      <c r="D5" s="358"/>
      <c r="E5" s="358"/>
      <c r="F5" s="306">
        <v>1.0</v>
      </c>
      <c r="G5" s="306">
        <f t="shared" ref="G5:AI5" si="1">F5+1</f>
        <v>2</v>
      </c>
      <c r="H5" s="306">
        <f t="shared" si="1"/>
        <v>3</v>
      </c>
      <c r="I5" s="306">
        <f t="shared" si="1"/>
        <v>4</v>
      </c>
      <c r="J5" s="44">
        <f t="shared" si="1"/>
        <v>5</v>
      </c>
      <c r="K5" s="45">
        <f t="shared" si="1"/>
        <v>6</v>
      </c>
      <c r="L5" s="306">
        <f t="shared" si="1"/>
        <v>7</v>
      </c>
      <c r="M5" s="306">
        <f t="shared" si="1"/>
        <v>8</v>
      </c>
      <c r="N5" s="306">
        <f t="shared" si="1"/>
        <v>9</v>
      </c>
      <c r="O5" s="306">
        <f t="shared" si="1"/>
        <v>10</v>
      </c>
      <c r="P5" s="306">
        <f t="shared" si="1"/>
        <v>11</v>
      </c>
      <c r="Q5" s="44">
        <f t="shared" si="1"/>
        <v>12</v>
      </c>
      <c r="R5" s="45">
        <f t="shared" si="1"/>
        <v>13</v>
      </c>
      <c r="S5" s="306">
        <f t="shared" si="1"/>
        <v>14</v>
      </c>
      <c r="T5" s="306">
        <f t="shared" si="1"/>
        <v>15</v>
      </c>
      <c r="U5" s="306">
        <f t="shared" si="1"/>
        <v>16</v>
      </c>
      <c r="V5" s="306">
        <f t="shared" si="1"/>
        <v>17</v>
      </c>
      <c r="W5" s="306">
        <f t="shared" si="1"/>
        <v>18</v>
      </c>
      <c r="X5" s="44">
        <f t="shared" si="1"/>
        <v>19</v>
      </c>
      <c r="Y5" s="45">
        <f t="shared" si="1"/>
        <v>20</v>
      </c>
      <c r="Z5" s="306">
        <f t="shared" si="1"/>
        <v>21</v>
      </c>
      <c r="AA5" s="306">
        <f t="shared" si="1"/>
        <v>22</v>
      </c>
      <c r="AB5" s="306">
        <f t="shared" si="1"/>
        <v>23</v>
      </c>
      <c r="AC5" s="306">
        <f t="shared" si="1"/>
        <v>24</v>
      </c>
      <c r="AD5" s="306">
        <f t="shared" si="1"/>
        <v>25</v>
      </c>
      <c r="AE5" s="44">
        <f t="shared" si="1"/>
        <v>26</v>
      </c>
      <c r="AF5" s="45">
        <f t="shared" si="1"/>
        <v>27</v>
      </c>
      <c r="AG5" s="306">
        <f t="shared" si="1"/>
        <v>28</v>
      </c>
      <c r="AH5" s="306">
        <f t="shared" si="1"/>
        <v>29</v>
      </c>
      <c r="AI5" s="306">
        <f t="shared" si="1"/>
        <v>30</v>
      </c>
      <c r="AJ5" s="306"/>
      <c r="AK5" s="358"/>
      <c r="AL5" s="358"/>
      <c r="AM5" s="358"/>
      <c r="AN5" s="358"/>
      <c r="AO5" s="358"/>
      <c r="AP5" s="358"/>
      <c r="AQ5" s="358"/>
      <c r="AR5" s="358"/>
      <c r="AS5" s="358"/>
      <c r="AT5" s="358"/>
      <c r="AU5" s="358"/>
      <c r="AV5" s="358"/>
      <c r="AW5" s="358"/>
      <c r="AX5" s="358"/>
      <c r="AY5" s="358"/>
      <c r="AZ5" s="358"/>
      <c r="BA5" s="358"/>
      <c r="BB5" s="358"/>
      <c r="BC5" s="64"/>
      <c r="BD5" s="64"/>
      <c r="BE5" s="64"/>
      <c r="BF5" s="64"/>
    </row>
    <row r="6" ht="14.25" customHeight="1">
      <c r="A6" s="271"/>
      <c r="B6" s="30">
        <v>1.0</v>
      </c>
      <c r="C6" s="30">
        <v>1.0</v>
      </c>
      <c r="D6" s="30" t="s">
        <v>27</v>
      </c>
      <c r="E6" s="55" t="s">
        <v>340</v>
      </c>
      <c r="F6" s="135">
        <v>1.0</v>
      </c>
      <c r="G6" s="135">
        <v>1.0</v>
      </c>
      <c r="H6" s="135">
        <v>1.0</v>
      </c>
      <c r="I6" s="135">
        <v>1.0</v>
      </c>
      <c r="J6" s="152"/>
      <c r="K6" s="153"/>
      <c r="L6" s="135">
        <v>1.0</v>
      </c>
      <c r="M6" s="135">
        <v>1.0</v>
      </c>
      <c r="N6" s="135">
        <v>1.0</v>
      </c>
      <c r="O6" s="135">
        <v>1.0</v>
      </c>
      <c r="P6" s="135">
        <v>1.0</v>
      </c>
      <c r="Q6" s="152"/>
      <c r="R6" s="153"/>
      <c r="S6" s="135">
        <v>1.0</v>
      </c>
      <c r="T6" s="135">
        <v>1.0</v>
      </c>
      <c r="U6" s="135">
        <v>1.0</v>
      </c>
      <c r="V6" s="135">
        <v>1.0</v>
      </c>
      <c r="W6" s="133"/>
      <c r="X6" s="152"/>
      <c r="Y6" s="153"/>
      <c r="Z6" s="135">
        <v>1.0</v>
      </c>
      <c r="AA6" s="135">
        <v>1.0</v>
      </c>
      <c r="AB6" s="135">
        <v>1.0</v>
      </c>
      <c r="AC6" s="135">
        <v>1.0</v>
      </c>
      <c r="AD6" s="135">
        <v>1.0</v>
      </c>
      <c r="AE6" s="152"/>
      <c r="AF6" s="153"/>
      <c r="AG6" s="135">
        <v>1.0</v>
      </c>
      <c r="AH6" s="135">
        <v>1.0</v>
      </c>
      <c r="AI6" s="135">
        <v>1.0</v>
      </c>
      <c r="AJ6" s="135"/>
      <c r="AK6" s="46">
        <f t="shared" ref="AK6:AK84" si="2">SUM(AG6:AI6,Z6:AD6,S6:W6,L6:P6,F6:I6)</f>
        <v>21</v>
      </c>
      <c r="AL6" s="359">
        <v>50000.0</v>
      </c>
      <c r="AM6" s="360">
        <f t="shared" ref="AM6:AM84" si="3">AP6-AO6-AN6</f>
        <v>650000</v>
      </c>
      <c r="AN6" s="361">
        <v>300000.0</v>
      </c>
      <c r="AO6" s="362">
        <v>100000.0</v>
      </c>
      <c r="AP6" s="310">
        <f t="shared" ref="AP6:AP84" si="4">AK6*AL6</f>
        <v>1050000</v>
      </c>
      <c r="AQ6" s="51">
        <v>40000.0</v>
      </c>
      <c r="AR6" s="110"/>
      <c r="AS6" s="110"/>
      <c r="AT6" s="311" t="s">
        <v>341</v>
      </c>
      <c r="AU6" s="311">
        <v>1.41780476E8</v>
      </c>
      <c r="AV6" s="55" t="s">
        <v>340</v>
      </c>
      <c r="AW6" s="29" t="s">
        <v>342</v>
      </c>
      <c r="AX6" s="312" t="s">
        <v>343</v>
      </c>
      <c r="AY6" s="313" t="s">
        <v>344</v>
      </c>
      <c r="AZ6" s="311">
        <v>1.983098833E10</v>
      </c>
      <c r="BA6" s="64">
        <v>100000.0</v>
      </c>
      <c r="BB6" s="27" t="s">
        <v>505</v>
      </c>
      <c r="BC6" s="64"/>
      <c r="BD6" s="64"/>
      <c r="BE6" s="64"/>
      <c r="BF6" s="64"/>
    </row>
    <row r="7" ht="15.0" customHeight="1">
      <c r="A7" s="271"/>
      <c r="B7" s="30">
        <f t="shared" ref="B7:B16" si="5">B6+1</f>
        <v>2</v>
      </c>
      <c r="C7" s="30">
        <v>1.0</v>
      </c>
      <c r="D7" s="30" t="s">
        <v>27</v>
      </c>
      <c r="E7" s="314" t="s">
        <v>116</v>
      </c>
      <c r="F7" s="151"/>
      <c r="G7" s="135">
        <v>1.0</v>
      </c>
      <c r="H7" s="135">
        <v>1.0</v>
      </c>
      <c r="I7" s="135">
        <v>1.0</v>
      </c>
      <c r="J7" s="152"/>
      <c r="K7" s="153"/>
      <c r="L7" s="135">
        <v>1.0</v>
      </c>
      <c r="M7" s="135">
        <v>1.0</v>
      </c>
      <c r="N7" s="135">
        <v>1.0</v>
      </c>
      <c r="O7" s="135">
        <v>1.0</v>
      </c>
      <c r="P7" s="135">
        <v>1.0</v>
      </c>
      <c r="Q7" s="152"/>
      <c r="R7" s="153"/>
      <c r="S7" s="135">
        <v>1.0</v>
      </c>
      <c r="T7" s="135">
        <v>1.0</v>
      </c>
      <c r="U7" s="135">
        <v>1.0</v>
      </c>
      <c r="V7" s="135">
        <v>1.0</v>
      </c>
      <c r="W7" s="133"/>
      <c r="X7" s="152"/>
      <c r="Y7" s="153"/>
      <c r="Z7" s="135">
        <v>1.0</v>
      </c>
      <c r="AA7" s="135">
        <v>1.0</v>
      </c>
      <c r="AB7" s="135">
        <v>1.0</v>
      </c>
      <c r="AC7" s="135">
        <v>1.0</v>
      </c>
      <c r="AD7" s="135">
        <v>1.0</v>
      </c>
      <c r="AE7" s="152"/>
      <c r="AF7" s="153"/>
      <c r="AG7" s="135">
        <v>1.0</v>
      </c>
      <c r="AH7" s="135">
        <v>1.0</v>
      </c>
      <c r="AI7" s="135">
        <v>1.0</v>
      </c>
      <c r="AJ7" s="135"/>
      <c r="AK7" s="46">
        <f t="shared" si="2"/>
        <v>20</v>
      </c>
      <c r="AL7" s="359">
        <v>50000.0</v>
      </c>
      <c r="AM7" s="360">
        <f t="shared" si="3"/>
        <v>600000</v>
      </c>
      <c r="AN7" s="361">
        <v>300000.0</v>
      </c>
      <c r="AO7" s="362">
        <v>100000.0</v>
      </c>
      <c r="AP7" s="310">
        <f t="shared" si="4"/>
        <v>1000000</v>
      </c>
      <c r="AQ7" s="51"/>
      <c r="AR7" s="39"/>
      <c r="AS7" s="110"/>
      <c r="AT7" s="311" t="s">
        <v>117</v>
      </c>
      <c r="AU7" s="311">
        <v>1.71681154E8</v>
      </c>
      <c r="AV7" s="314" t="s">
        <v>116</v>
      </c>
      <c r="AW7" s="29" t="s">
        <v>118</v>
      </c>
      <c r="AX7" s="312" t="s">
        <v>346</v>
      </c>
      <c r="AY7" s="313">
        <v>30.0</v>
      </c>
      <c r="AZ7" s="311">
        <v>1.7168115E7</v>
      </c>
      <c r="BA7" s="64">
        <v>100000.0</v>
      </c>
      <c r="BB7" s="27" t="s">
        <v>17</v>
      </c>
      <c r="BC7" s="64"/>
      <c r="BD7" s="64"/>
      <c r="BE7" s="64"/>
      <c r="BF7" s="64"/>
    </row>
    <row r="8" ht="14.25" customHeight="1">
      <c r="A8" s="271"/>
      <c r="B8" s="30">
        <f t="shared" si="5"/>
        <v>3</v>
      </c>
      <c r="C8" s="30">
        <v>1.0</v>
      </c>
      <c r="D8" s="30" t="s">
        <v>27</v>
      </c>
      <c r="E8" s="315" t="s">
        <v>119</v>
      </c>
      <c r="F8" s="135">
        <v>1.0</v>
      </c>
      <c r="G8" s="135">
        <v>1.0</v>
      </c>
      <c r="H8" s="135">
        <v>1.0</v>
      </c>
      <c r="I8" s="135">
        <v>1.0</v>
      </c>
      <c r="J8" s="152"/>
      <c r="K8" s="153"/>
      <c r="L8" s="160" t="s">
        <v>23</v>
      </c>
      <c r="M8" s="160" t="s">
        <v>23</v>
      </c>
      <c r="N8" s="135">
        <v>1.0</v>
      </c>
      <c r="O8" s="135">
        <v>1.0</v>
      </c>
      <c r="P8" s="135">
        <v>1.0</v>
      </c>
      <c r="Q8" s="152"/>
      <c r="R8" s="153"/>
      <c r="S8" s="135">
        <v>1.0</v>
      </c>
      <c r="T8" s="135">
        <v>1.0</v>
      </c>
      <c r="U8" s="135">
        <v>1.0</v>
      </c>
      <c r="V8" s="135">
        <v>1.0</v>
      </c>
      <c r="W8" s="133"/>
      <c r="X8" s="152"/>
      <c r="Y8" s="153"/>
      <c r="Z8" s="135">
        <v>1.0</v>
      </c>
      <c r="AA8" s="135">
        <v>1.0</v>
      </c>
      <c r="AB8" s="135">
        <v>1.0</v>
      </c>
      <c r="AC8" s="135">
        <v>1.0</v>
      </c>
      <c r="AD8" s="135">
        <v>1.0</v>
      </c>
      <c r="AE8" s="152"/>
      <c r="AF8" s="153"/>
      <c r="AG8" s="135">
        <v>1.0</v>
      </c>
      <c r="AH8" s="135">
        <v>1.0</v>
      </c>
      <c r="AI8" s="135">
        <v>1.0</v>
      </c>
      <c r="AJ8" s="135"/>
      <c r="AK8" s="46">
        <f t="shared" si="2"/>
        <v>19</v>
      </c>
      <c r="AL8" s="359">
        <v>48000.0</v>
      </c>
      <c r="AM8" s="360">
        <f t="shared" si="3"/>
        <v>512000</v>
      </c>
      <c r="AN8" s="361">
        <v>300000.0</v>
      </c>
      <c r="AO8" s="362">
        <v>100000.0</v>
      </c>
      <c r="AP8" s="310">
        <f t="shared" si="4"/>
        <v>912000</v>
      </c>
      <c r="AQ8" s="51"/>
      <c r="AR8" s="39"/>
      <c r="AS8" s="110"/>
      <c r="AT8" s="316" t="s">
        <v>26</v>
      </c>
      <c r="AU8" s="316">
        <v>1.9115088E8</v>
      </c>
      <c r="AV8" s="315" t="s">
        <v>119</v>
      </c>
      <c r="AW8" s="29" t="s">
        <v>120</v>
      </c>
      <c r="AX8" s="312" t="s">
        <v>346</v>
      </c>
      <c r="AY8" s="313">
        <v>30.0</v>
      </c>
      <c r="AZ8" s="316">
        <v>1.9115088E7</v>
      </c>
      <c r="BA8" s="64">
        <v>100000.0</v>
      </c>
      <c r="BB8" s="29" t="s">
        <v>17</v>
      </c>
      <c r="BC8" s="64"/>
      <c r="BD8" s="64"/>
      <c r="BE8" s="64"/>
      <c r="BF8" s="64"/>
    </row>
    <row r="9" ht="14.25" customHeight="1">
      <c r="A9" s="271"/>
      <c r="B9" s="30">
        <f t="shared" si="5"/>
        <v>4</v>
      </c>
      <c r="C9" s="30">
        <v>1.0</v>
      </c>
      <c r="D9" s="30" t="s">
        <v>27</v>
      </c>
      <c r="E9" s="317" t="s">
        <v>347</v>
      </c>
      <c r="F9" s="135">
        <v>1.0</v>
      </c>
      <c r="G9" s="135">
        <v>1.0</v>
      </c>
      <c r="H9" s="135">
        <v>1.0</v>
      </c>
      <c r="I9" s="135">
        <v>1.0</v>
      </c>
      <c r="J9" s="152"/>
      <c r="K9" s="153"/>
      <c r="L9" s="135">
        <v>1.0</v>
      </c>
      <c r="M9" s="135">
        <v>1.0</v>
      </c>
      <c r="N9" s="135">
        <v>1.0</v>
      </c>
      <c r="O9" s="135">
        <v>1.0</v>
      </c>
      <c r="P9" s="135">
        <v>1.0</v>
      </c>
      <c r="Q9" s="152"/>
      <c r="R9" s="153"/>
      <c r="S9" s="135">
        <v>1.0</v>
      </c>
      <c r="T9" s="135">
        <v>1.0</v>
      </c>
      <c r="U9" s="135">
        <v>1.0</v>
      </c>
      <c r="V9" s="135">
        <v>1.0</v>
      </c>
      <c r="W9" s="133"/>
      <c r="X9" s="152"/>
      <c r="Y9" s="153"/>
      <c r="Z9" s="135">
        <v>1.0</v>
      </c>
      <c r="AA9" s="135">
        <v>1.0</v>
      </c>
      <c r="AB9" s="135">
        <v>1.0</v>
      </c>
      <c r="AC9" s="135">
        <v>1.0</v>
      </c>
      <c r="AD9" s="135">
        <v>1.0</v>
      </c>
      <c r="AE9" s="152"/>
      <c r="AF9" s="153"/>
      <c r="AG9" s="135">
        <v>1.0</v>
      </c>
      <c r="AH9" s="135">
        <v>1.0</v>
      </c>
      <c r="AI9" s="135">
        <v>1.0</v>
      </c>
      <c r="AJ9" s="135"/>
      <c r="AK9" s="46">
        <f t="shared" si="2"/>
        <v>21</v>
      </c>
      <c r="AL9" s="359">
        <v>50000.0</v>
      </c>
      <c r="AM9" s="360">
        <f t="shared" si="3"/>
        <v>650000</v>
      </c>
      <c r="AN9" s="361">
        <v>300000.0</v>
      </c>
      <c r="AO9" s="362">
        <v>100000.0</v>
      </c>
      <c r="AP9" s="310">
        <f t="shared" si="4"/>
        <v>1050000</v>
      </c>
      <c r="AQ9" s="51"/>
      <c r="AR9" s="110"/>
      <c r="AS9" s="110"/>
      <c r="AT9" s="311" t="s">
        <v>348</v>
      </c>
      <c r="AU9" s="311">
        <v>1.99856324E8</v>
      </c>
      <c r="AV9" s="317" t="s">
        <v>347</v>
      </c>
      <c r="AW9" s="29" t="s">
        <v>349</v>
      </c>
      <c r="AX9" s="312" t="s">
        <v>365</v>
      </c>
      <c r="AY9" s="313" t="s">
        <v>344</v>
      </c>
      <c r="AZ9" s="311">
        <v>7.77919985632E11</v>
      </c>
      <c r="BA9" s="64">
        <v>100000.0</v>
      </c>
      <c r="BB9" s="27" t="s">
        <v>506</v>
      </c>
      <c r="BC9" s="64"/>
      <c r="BD9" s="64"/>
      <c r="BE9" s="64"/>
      <c r="BF9" s="64"/>
    </row>
    <row r="10">
      <c r="A10" s="271"/>
      <c r="B10" s="30">
        <f t="shared" si="5"/>
        <v>5</v>
      </c>
      <c r="C10" s="30">
        <v>1.0</v>
      </c>
      <c r="D10" s="30" t="s">
        <v>27</v>
      </c>
      <c r="E10" s="315" t="s">
        <v>180</v>
      </c>
      <c r="F10" s="135">
        <v>1.0</v>
      </c>
      <c r="G10" s="141">
        <v>0.5</v>
      </c>
      <c r="H10" s="141">
        <v>0.5</v>
      </c>
      <c r="I10" s="135">
        <v>1.0</v>
      </c>
      <c r="J10" s="152"/>
      <c r="K10" s="153"/>
      <c r="L10" s="135">
        <v>1.0</v>
      </c>
      <c r="M10" s="135">
        <v>1.0</v>
      </c>
      <c r="N10" s="135">
        <v>1.0</v>
      </c>
      <c r="O10" s="135">
        <v>1.0</v>
      </c>
      <c r="P10" s="135">
        <v>1.0</v>
      </c>
      <c r="Q10" s="152"/>
      <c r="R10" s="153"/>
      <c r="S10" s="160" t="s">
        <v>23</v>
      </c>
      <c r="T10" s="135">
        <v>1.0</v>
      </c>
      <c r="U10" s="135">
        <v>1.0</v>
      </c>
      <c r="V10" s="135">
        <v>1.0</v>
      </c>
      <c r="W10" s="133"/>
      <c r="X10" s="152"/>
      <c r="Y10" s="153"/>
      <c r="Z10" s="135">
        <v>1.0</v>
      </c>
      <c r="AA10" s="135">
        <v>1.0</v>
      </c>
      <c r="AB10" s="135">
        <v>1.0</v>
      </c>
      <c r="AC10" s="135">
        <v>1.0</v>
      </c>
      <c r="AD10" s="135">
        <v>1.0</v>
      </c>
      <c r="AE10" s="152"/>
      <c r="AF10" s="153"/>
      <c r="AG10" s="135">
        <v>1.0</v>
      </c>
      <c r="AH10" s="135">
        <v>1.0</v>
      </c>
      <c r="AI10" s="135">
        <v>1.0</v>
      </c>
      <c r="AJ10" s="135"/>
      <c r="AK10" s="46">
        <f t="shared" si="2"/>
        <v>19</v>
      </c>
      <c r="AL10" s="359">
        <v>50000.0</v>
      </c>
      <c r="AM10" s="360">
        <f t="shared" si="3"/>
        <v>550000</v>
      </c>
      <c r="AN10" s="361">
        <v>300000.0</v>
      </c>
      <c r="AO10" s="362">
        <v>100000.0</v>
      </c>
      <c r="AP10" s="310">
        <f t="shared" si="4"/>
        <v>950000</v>
      </c>
      <c r="AQ10" s="51"/>
      <c r="AR10" s="39"/>
      <c r="AS10" s="110"/>
      <c r="AT10" s="311" t="s">
        <v>122</v>
      </c>
      <c r="AU10" s="311">
        <v>1.6620018E8</v>
      </c>
      <c r="AV10" s="315" t="s">
        <v>180</v>
      </c>
      <c r="AW10" s="29" t="s">
        <v>181</v>
      </c>
      <c r="AX10" s="312" t="s">
        <v>346</v>
      </c>
      <c r="AY10" s="313">
        <v>30.0</v>
      </c>
      <c r="AZ10" s="311">
        <v>1.6620018E7</v>
      </c>
      <c r="BA10" s="64">
        <v>100000.0</v>
      </c>
      <c r="BB10" s="27" t="s">
        <v>17</v>
      </c>
      <c r="BC10" s="319" t="s">
        <v>350</v>
      </c>
      <c r="BD10" s="319" t="s">
        <v>351</v>
      </c>
      <c r="BE10" s="64"/>
      <c r="BF10" s="64"/>
    </row>
    <row r="11" ht="14.25" customHeight="1">
      <c r="A11" s="271"/>
      <c r="B11" s="30">
        <f t="shared" si="5"/>
        <v>6</v>
      </c>
      <c r="C11" s="30">
        <v>1.0</v>
      </c>
      <c r="D11" s="30" t="s">
        <v>27</v>
      </c>
      <c r="E11" s="317" t="s">
        <v>352</v>
      </c>
      <c r="F11" s="135">
        <v>1.0</v>
      </c>
      <c r="G11" s="135">
        <v>1.0</v>
      </c>
      <c r="H11" s="135">
        <v>1.0</v>
      </c>
      <c r="I11" s="135">
        <v>1.0</v>
      </c>
      <c r="J11" s="152"/>
      <c r="K11" s="153"/>
      <c r="L11" s="141" t="s">
        <v>50</v>
      </c>
      <c r="M11" s="135">
        <v>1.0</v>
      </c>
      <c r="N11" s="135">
        <v>1.0</v>
      </c>
      <c r="O11" s="135">
        <v>1.0</v>
      </c>
      <c r="P11" s="135">
        <v>1.0</v>
      </c>
      <c r="Q11" s="152"/>
      <c r="R11" s="153"/>
      <c r="S11" s="135">
        <v>1.0</v>
      </c>
      <c r="T11" s="135">
        <v>1.0</v>
      </c>
      <c r="U11" s="135">
        <v>1.0</v>
      </c>
      <c r="V11" s="135">
        <v>1.0</v>
      </c>
      <c r="W11" s="133"/>
      <c r="X11" s="152"/>
      <c r="Y11" s="153"/>
      <c r="Z11" s="135">
        <v>1.0</v>
      </c>
      <c r="AA11" s="135">
        <v>1.0</v>
      </c>
      <c r="AB11" s="135">
        <v>1.0</v>
      </c>
      <c r="AC11" s="135">
        <v>1.0</v>
      </c>
      <c r="AD11" s="135">
        <v>1.0</v>
      </c>
      <c r="AE11" s="152"/>
      <c r="AF11" s="153"/>
      <c r="AG11" s="135">
        <v>1.0</v>
      </c>
      <c r="AH11" s="135">
        <v>1.0</v>
      </c>
      <c r="AI11" s="135">
        <v>1.0</v>
      </c>
      <c r="AJ11" s="135"/>
      <c r="AK11" s="46">
        <f t="shared" si="2"/>
        <v>20</v>
      </c>
      <c r="AL11" s="359">
        <v>50000.0</v>
      </c>
      <c r="AM11" s="360">
        <f t="shared" si="3"/>
        <v>600000</v>
      </c>
      <c r="AN11" s="361">
        <v>300000.0</v>
      </c>
      <c r="AO11" s="362">
        <v>100000.0</v>
      </c>
      <c r="AP11" s="310">
        <f t="shared" si="4"/>
        <v>1000000</v>
      </c>
      <c r="AQ11" s="51"/>
      <c r="AR11" s="39"/>
      <c r="AS11" s="110"/>
      <c r="AT11" s="311" t="s">
        <v>353</v>
      </c>
      <c r="AU11" s="311">
        <v>1.77771163E8</v>
      </c>
      <c r="AV11" s="317" t="s">
        <v>352</v>
      </c>
      <c r="AW11" s="29" t="s">
        <v>354</v>
      </c>
      <c r="AX11" s="312" t="s">
        <v>346</v>
      </c>
      <c r="AY11" s="313">
        <v>30.0</v>
      </c>
      <c r="AZ11" s="311">
        <v>1.7777116E7</v>
      </c>
      <c r="BA11" s="64">
        <v>100000.0</v>
      </c>
      <c r="BB11" s="27" t="s">
        <v>17</v>
      </c>
      <c r="BC11" s="312" t="s">
        <v>355</v>
      </c>
      <c r="BD11" s="320" t="s">
        <v>356</v>
      </c>
      <c r="BE11" s="64"/>
      <c r="BF11" s="64"/>
    </row>
    <row r="12" ht="14.25" customHeight="1">
      <c r="A12" s="271"/>
      <c r="B12" s="30">
        <f t="shared" si="5"/>
        <v>7</v>
      </c>
      <c r="C12" s="30">
        <v>1.0</v>
      </c>
      <c r="D12" s="30" t="s">
        <v>27</v>
      </c>
      <c r="E12" s="315" t="s">
        <v>127</v>
      </c>
      <c r="F12" s="135">
        <v>1.0</v>
      </c>
      <c r="G12" s="135">
        <v>1.0</v>
      </c>
      <c r="H12" s="135">
        <v>1.0</v>
      </c>
      <c r="I12" s="135">
        <v>1.0</v>
      </c>
      <c r="J12" s="152"/>
      <c r="K12" s="153"/>
      <c r="L12" s="135">
        <v>1.0</v>
      </c>
      <c r="M12" s="135">
        <v>1.0</v>
      </c>
      <c r="N12" s="135">
        <v>1.0</v>
      </c>
      <c r="O12" s="135">
        <v>1.0</v>
      </c>
      <c r="P12" s="135">
        <v>1.0</v>
      </c>
      <c r="Q12" s="152"/>
      <c r="R12" s="153"/>
      <c r="S12" s="135">
        <v>1.0</v>
      </c>
      <c r="T12" s="135">
        <v>1.0</v>
      </c>
      <c r="U12" s="135">
        <v>1.0</v>
      </c>
      <c r="V12" s="135">
        <v>1.0</v>
      </c>
      <c r="W12" s="133"/>
      <c r="X12" s="152"/>
      <c r="Y12" s="153"/>
      <c r="Z12" s="135">
        <v>1.0</v>
      </c>
      <c r="AA12" s="135">
        <v>1.0</v>
      </c>
      <c r="AB12" s="135">
        <v>1.0</v>
      </c>
      <c r="AC12" s="135">
        <v>1.0</v>
      </c>
      <c r="AD12" s="135">
        <v>1.0</v>
      </c>
      <c r="AE12" s="152"/>
      <c r="AF12" s="153"/>
      <c r="AG12" s="135">
        <v>1.0</v>
      </c>
      <c r="AH12" s="135">
        <v>1.0</v>
      </c>
      <c r="AI12" s="135">
        <v>1.0</v>
      </c>
      <c r="AJ12" s="135"/>
      <c r="AK12" s="46">
        <f t="shared" si="2"/>
        <v>21</v>
      </c>
      <c r="AL12" s="359">
        <v>50000.0</v>
      </c>
      <c r="AM12" s="360">
        <f t="shared" si="3"/>
        <v>650000</v>
      </c>
      <c r="AN12" s="361">
        <v>300000.0</v>
      </c>
      <c r="AO12" s="362">
        <v>100000.0</v>
      </c>
      <c r="AP12" s="310">
        <f t="shared" si="4"/>
        <v>1050000</v>
      </c>
      <c r="AQ12" s="51"/>
      <c r="AR12" s="39"/>
      <c r="AS12" s="110"/>
      <c r="AT12" s="311" t="s">
        <v>128</v>
      </c>
      <c r="AU12" s="311">
        <v>1.86051629E8</v>
      </c>
      <c r="AV12" s="315" t="s">
        <v>127</v>
      </c>
      <c r="AW12" s="29" t="s">
        <v>129</v>
      </c>
      <c r="AX12" s="312" t="s">
        <v>346</v>
      </c>
      <c r="AY12" s="313">
        <v>30.0</v>
      </c>
      <c r="AZ12" s="311">
        <v>1.8605162E7</v>
      </c>
      <c r="BA12" s="64">
        <v>100000.0</v>
      </c>
      <c r="BB12" s="27" t="s">
        <v>17</v>
      </c>
      <c r="BC12" s="312" t="s">
        <v>357</v>
      </c>
      <c r="BD12" s="320" t="s">
        <v>358</v>
      </c>
      <c r="BE12" s="64"/>
      <c r="BF12" s="64"/>
    </row>
    <row r="13" ht="14.25" customHeight="1">
      <c r="A13" s="271"/>
      <c r="B13" s="30">
        <f t="shared" si="5"/>
        <v>8</v>
      </c>
      <c r="C13" s="30">
        <v>1.0</v>
      </c>
      <c r="D13" s="30" t="s">
        <v>27</v>
      </c>
      <c r="E13" s="317" t="s">
        <v>315</v>
      </c>
      <c r="F13" s="135">
        <v>1.0</v>
      </c>
      <c r="G13" s="135">
        <v>1.0</v>
      </c>
      <c r="H13" s="135">
        <v>1.0</v>
      </c>
      <c r="I13" s="135">
        <v>1.0</v>
      </c>
      <c r="J13" s="152"/>
      <c r="K13" s="153"/>
      <c r="L13" s="135">
        <v>1.0</v>
      </c>
      <c r="M13" s="135">
        <v>1.0</v>
      </c>
      <c r="N13" s="135">
        <v>1.0</v>
      </c>
      <c r="O13" s="135">
        <v>1.0</v>
      </c>
      <c r="P13" s="135">
        <v>1.0</v>
      </c>
      <c r="Q13" s="152"/>
      <c r="R13" s="153"/>
      <c r="S13" s="135">
        <v>1.0</v>
      </c>
      <c r="T13" s="135">
        <v>1.0</v>
      </c>
      <c r="U13" s="135">
        <v>1.0</v>
      </c>
      <c r="V13" s="135">
        <v>1.0</v>
      </c>
      <c r="W13" s="133"/>
      <c r="X13" s="152"/>
      <c r="Y13" s="153"/>
      <c r="Z13" s="135">
        <v>1.0</v>
      </c>
      <c r="AA13" s="135">
        <v>1.0</v>
      </c>
      <c r="AB13" s="135">
        <v>1.0</v>
      </c>
      <c r="AC13" s="135">
        <v>1.0</v>
      </c>
      <c r="AD13" s="135">
        <v>1.0</v>
      </c>
      <c r="AE13" s="152"/>
      <c r="AF13" s="153"/>
      <c r="AG13" s="135">
        <v>1.0</v>
      </c>
      <c r="AH13" s="135">
        <v>1.0</v>
      </c>
      <c r="AI13" s="135">
        <v>1.0</v>
      </c>
      <c r="AJ13" s="135"/>
      <c r="AK13" s="46">
        <f t="shared" si="2"/>
        <v>21</v>
      </c>
      <c r="AL13" s="359">
        <v>50000.0</v>
      </c>
      <c r="AM13" s="360">
        <f t="shared" si="3"/>
        <v>650000</v>
      </c>
      <c r="AN13" s="361">
        <v>300000.0</v>
      </c>
      <c r="AO13" s="362">
        <v>100000.0</v>
      </c>
      <c r="AP13" s="310">
        <f t="shared" si="4"/>
        <v>1050000</v>
      </c>
      <c r="AQ13" s="51"/>
      <c r="AR13" s="39"/>
      <c r="AS13" s="110"/>
      <c r="AT13" s="311" t="s">
        <v>359</v>
      </c>
      <c r="AU13" s="311">
        <v>2.10695737E8</v>
      </c>
      <c r="AV13" s="317" t="s">
        <v>315</v>
      </c>
      <c r="AW13" s="29" t="s">
        <v>360</v>
      </c>
      <c r="AX13" s="312" t="s">
        <v>346</v>
      </c>
      <c r="AY13" s="313">
        <v>30.0</v>
      </c>
      <c r="AZ13" s="311">
        <v>2.1069573E7</v>
      </c>
      <c r="BA13" s="64">
        <v>100000.0</v>
      </c>
      <c r="BB13" s="27" t="s">
        <v>17</v>
      </c>
      <c r="BC13" s="312" t="s">
        <v>361</v>
      </c>
      <c r="BD13" s="320" t="s">
        <v>362</v>
      </c>
      <c r="BE13" s="64"/>
      <c r="BF13" s="64"/>
    </row>
    <row r="14" ht="14.25" customHeight="1">
      <c r="A14" s="271"/>
      <c r="B14" s="30">
        <f t="shared" si="5"/>
        <v>9</v>
      </c>
      <c r="C14" s="30">
        <v>1.0</v>
      </c>
      <c r="D14" s="30" t="s">
        <v>27</v>
      </c>
      <c r="E14" s="317" t="s">
        <v>331</v>
      </c>
      <c r="F14" s="135">
        <v>1.0</v>
      </c>
      <c r="G14" s="135">
        <v>1.0</v>
      </c>
      <c r="H14" s="135">
        <v>1.0</v>
      </c>
      <c r="I14" s="135">
        <v>1.0</v>
      </c>
      <c r="J14" s="152"/>
      <c r="K14" s="153"/>
      <c r="L14" s="135">
        <v>1.0</v>
      </c>
      <c r="M14" s="135">
        <v>1.0</v>
      </c>
      <c r="N14" s="135">
        <v>1.0</v>
      </c>
      <c r="O14" s="135">
        <v>1.0</v>
      </c>
      <c r="P14" s="135">
        <v>1.0</v>
      </c>
      <c r="Q14" s="152"/>
      <c r="R14" s="153"/>
      <c r="S14" s="135">
        <v>1.0</v>
      </c>
      <c r="T14" s="135">
        <v>1.0</v>
      </c>
      <c r="U14" s="135">
        <v>1.0</v>
      </c>
      <c r="V14" s="135">
        <v>1.0</v>
      </c>
      <c r="W14" s="133"/>
      <c r="X14" s="152"/>
      <c r="Y14" s="153"/>
      <c r="Z14" s="135">
        <v>1.0</v>
      </c>
      <c r="AA14" s="135">
        <v>1.0</v>
      </c>
      <c r="AB14" s="135">
        <v>1.0</v>
      </c>
      <c r="AC14" s="135">
        <v>1.0</v>
      </c>
      <c r="AD14" s="135">
        <v>1.0</v>
      </c>
      <c r="AE14" s="152"/>
      <c r="AF14" s="153"/>
      <c r="AG14" s="135">
        <v>1.0</v>
      </c>
      <c r="AH14" s="135">
        <v>1.0</v>
      </c>
      <c r="AI14" s="135">
        <v>1.0</v>
      </c>
      <c r="AJ14" s="135"/>
      <c r="AK14" s="46">
        <f t="shared" si="2"/>
        <v>21</v>
      </c>
      <c r="AL14" s="359">
        <v>50000.0</v>
      </c>
      <c r="AM14" s="360">
        <f t="shared" si="3"/>
        <v>650000</v>
      </c>
      <c r="AN14" s="361">
        <v>300000.0</v>
      </c>
      <c r="AO14" s="362">
        <v>100000.0</v>
      </c>
      <c r="AP14" s="310">
        <f t="shared" si="4"/>
        <v>1050000</v>
      </c>
      <c r="AQ14" s="51"/>
      <c r="AR14" s="39"/>
      <c r="AS14" s="110"/>
      <c r="AT14" s="311" t="s">
        <v>363</v>
      </c>
      <c r="AU14" s="311">
        <v>1.03437725E8</v>
      </c>
      <c r="AV14" s="317" t="s">
        <v>331</v>
      </c>
      <c r="AW14" s="29" t="s">
        <v>364</v>
      </c>
      <c r="AX14" s="312" t="s">
        <v>346</v>
      </c>
      <c r="AY14" s="313">
        <v>30.0</v>
      </c>
      <c r="AZ14" s="311">
        <v>1.0343772E7</v>
      </c>
      <c r="BA14" s="64">
        <v>100000.0</v>
      </c>
      <c r="BB14" s="27" t="s">
        <v>17</v>
      </c>
      <c r="BC14" s="312" t="s">
        <v>365</v>
      </c>
      <c r="BD14" s="320" t="s">
        <v>366</v>
      </c>
      <c r="BE14" s="64"/>
      <c r="BF14" s="64"/>
    </row>
    <row r="15" ht="14.25" customHeight="1">
      <c r="A15" s="271"/>
      <c r="B15" s="30">
        <f t="shared" si="5"/>
        <v>10</v>
      </c>
      <c r="C15" s="30">
        <v>1.0</v>
      </c>
      <c r="D15" s="30" t="s">
        <v>92</v>
      </c>
      <c r="E15" s="315" t="s">
        <v>133</v>
      </c>
      <c r="F15" s="135">
        <v>1.0</v>
      </c>
      <c r="G15" s="135">
        <v>1.0</v>
      </c>
      <c r="H15" s="135">
        <v>1.0</v>
      </c>
      <c r="I15" s="135">
        <v>1.0</v>
      </c>
      <c r="J15" s="152"/>
      <c r="K15" s="153"/>
      <c r="L15" s="135">
        <v>1.0</v>
      </c>
      <c r="M15" s="135">
        <v>1.0</v>
      </c>
      <c r="N15" s="135">
        <v>1.0</v>
      </c>
      <c r="O15" s="135">
        <v>1.0</v>
      </c>
      <c r="P15" s="135">
        <v>1.0</v>
      </c>
      <c r="Q15" s="152"/>
      <c r="R15" s="153"/>
      <c r="S15" s="135">
        <v>1.0</v>
      </c>
      <c r="T15" s="135">
        <v>1.0</v>
      </c>
      <c r="U15" s="135">
        <v>1.0</v>
      </c>
      <c r="V15" s="135">
        <v>1.0</v>
      </c>
      <c r="W15" s="133"/>
      <c r="X15" s="152"/>
      <c r="Y15" s="153"/>
      <c r="Z15" s="135">
        <v>1.0</v>
      </c>
      <c r="AA15" s="135">
        <v>1.0</v>
      </c>
      <c r="AB15" s="135">
        <v>1.0</v>
      </c>
      <c r="AC15" s="135">
        <v>1.0</v>
      </c>
      <c r="AD15" s="135">
        <v>1.0</v>
      </c>
      <c r="AE15" s="152"/>
      <c r="AF15" s="153"/>
      <c r="AG15" s="135">
        <v>1.0</v>
      </c>
      <c r="AH15" s="135">
        <v>1.0</v>
      </c>
      <c r="AI15" s="135">
        <v>1.0</v>
      </c>
      <c r="AJ15" s="135"/>
      <c r="AK15" s="46">
        <f t="shared" si="2"/>
        <v>21</v>
      </c>
      <c r="AL15" s="359">
        <v>30000.0</v>
      </c>
      <c r="AM15" s="360">
        <f t="shared" si="3"/>
        <v>230000</v>
      </c>
      <c r="AN15" s="361">
        <v>250000.0</v>
      </c>
      <c r="AO15" s="362">
        <v>150000.0</v>
      </c>
      <c r="AP15" s="310">
        <f t="shared" si="4"/>
        <v>630000</v>
      </c>
      <c r="AQ15" s="51">
        <v>30000.0</v>
      </c>
      <c r="AR15" s="39">
        <v>30000.0</v>
      </c>
      <c r="AS15" s="110"/>
      <c r="AT15" s="311" t="s">
        <v>134</v>
      </c>
      <c r="AU15" s="311">
        <v>2.17391253E8</v>
      </c>
      <c r="AV15" s="315" t="s">
        <v>133</v>
      </c>
      <c r="AW15" s="29" t="s">
        <v>136</v>
      </c>
      <c r="AX15" s="321">
        <v>730.0</v>
      </c>
      <c r="AY15" s="313" t="s">
        <v>344</v>
      </c>
      <c r="AZ15" s="311">
        <v>1.11121739125E11</v>
      </c>
      <c r="BA15" s="64">
        <v>150000.0</v>
      </c>
      <c r="BB15" s="27" t="s">
        <v>367</v>
      </c>
      <c r="BC15" s="312" t="s">
        <v>346</v>
      </c>
      <c r="BD15" s="320" t="s">
        <v>368</v>
      </c>
      <c r="BE15" s="64"/>
      <c r="BF15" s="64"/>
    </row>
    <row r="16" ht="14.25" customHeight="1">
      <c r="A16" s="271"/>
      <c r="B16" s="30">
        <f t="shared" si="5"/>
        <v>11</v>
      </c>
      <c r="C16" s="30">
        <v>1.0</v>
      </c>
      <c r="D16" s="30" t="s">
        <v>27</v>
      </c>
      <c r="E16" s="317" t="s">
        <v>369</v>
      </c>
      <c r="F16" s="135">
        <v>1.0</v>
      </c>
      <c r="G16" s="135">
        <v>1.0</v>
      </c>
      <c r="H16" s="135">
        <v>1.0</v>
      </c>
      <c r="I16" s="135">
        <v>1.0</v>
      </c>
      <c r="J16" s="152"/>
      <c r="K16" s="153"/>
      <c r="L16" s="135">
        <v>1.0</v>
      </c>
      <c r="M16" s="160" t="s">
        <v>23</v>
      </c>
      <c r="N16" s="135">
        <v>1.0</v>
      </c>
      <c r="O16" s="135">
        <v>1.0</v>
      </c>
      <c r="P16" s="135">
        <v>1.0</v>
      </c>
      <c r="Q16" s="152"/>
      <c r="R16" s="153"/>
      <c r="S16" s="141" t="s">
        <v>50</v>
      </c>
      <c r="T16" s="135">
        <v>1.0</v>
      </c>
      <c r="U16" s="135">
        <v>1.0</v>
      </c>
      <c r="V16" s="135">
        <v>1.0</v>
      </c>
      <c r="W16" s="133"/>
      <c r="X16" s="152"/>
      <c r="Y16" s="153"/>
      <c r="Z16" s="135">
        <v>1.0</v>
      </c>
      <c r="AA16" s="135">
        <v>1.0</v>
      </c>
      <c r="AB16" s="160" t="s">
        <v>23</v>
      </c>
      <c r="AC16" s="167" t="s">
        <v>507</v>
      </c>
      <c r="AD16" s="168"/>
      <c r="AE16" s="168"/>
      <c r="AF16" s="168"/>
      <c r="AG16" s="168"/>
      <c r="AH16" s="168"/>
      <c r="AI16" s="168"/>
      <c r="AJ16" s="167"/>
      <c r="AK16" s="46">
        <f t="shared" si="2"/>
        <v>13</v>
      </c>
      <c r="AL16" s="359">
        <v>48000.0</v>
      </c>
      <c r="AM16" s="360">
        <f t="shared" si="3"/>
        <v>324000</v>
      </c>
      <c r="AN16" s="363">
        <v>300000.0</v>
      </c>
      <c r="AO16" s="364"/>
      <c r="AP16" s="310">
        <f t="shared" si="4"/>
        <v>624000</v>
      </c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365" t="s">
        <v>508</v>
      </c>
      <c r="BB16" s="27" t="s">
        <v>372</v>
      </c>
      <c r="BC16" s="312" t="s">
        <v>343</v>
      </c>
      <c r="BD16" s="320" t="s">
        <v>373</v>
      </c>
      <c r="BE16" s="64"/>
      <c r="BF16" s="64"/>
    </row>
    <row r="17" ht="14.25" customHeight="1">
      <c r="A17" s="271"/>
      <c r="B17" s="30"/>
      <c r="C17" s="30">
        <v>1.0</v>
      </c>
      <c r="D17" s="30" t="s">
        <v>27</v>
      </c>
      <c r="E17" s="209" t="s">
        <v>509</v>
      </c>
      <c r="F17" s="133"/>
      <c r="G17" s="133"/>
      <c r="H17" s="133"/>
      <c r="I17" s="133"/>
      <c r="J17" s="152"/>
      <c r="K17" s="153"/>
      <c r="L17" s="133"/>
      <c r="M17" s="133"/>
      <c r="N17" s="133"/>
      <c r="O17" s="133"/>
      <c r="P17" s="133"/>
      <c r="Q17" s="152"/>
      <c r="R17" s="153"/>
      <c r="S17" s="135">
        <v>1.0</v>
      </c>
      <c r="T17" s="135">
        <v>1.0</v>
      </c>
      <c r="U17" s="135">
        <v>1.0</v>
      </c>
      <c r="V17" s="135">
        <v>1.0</v>
      </c>
      <c r="W17" s="133"/>
      <c r="X17" s="152"/>
      <c r="Y17" s="153"/>
      <c r="Z17" s="135">
        <v>1.0</v>
      </c>
      <c r="AA17" s="135">
        <v>1.0</v>
      </c>
      <c r="AB17" s="135">
        <v>1.0</v>
      </c>
      <c r="AC17" s="135">
        <v>1.0</v>
      </c>
      <c r="AD17" s="135">
        <v>1.0</v>
      </c>
      <c r="AE17" s="152"/>
      <c r="AF17" s="153"/>
      <c r="AG17" s="135">
        <v>1.0</v>
      </c>
      <c r="AH17" s="135">
        <v>1.0</v>
      </c>
      <c r="AI17" s="135">
        <v>1.0</v>
      </c>
      <c r="AJ17" s="135"/>
      <c r="AK17" s="46">
        <f t="shared" si="2"/>
        <v>12</v>
      </c>
      <c r="AL17" s="359">
        <v>50000.0</v>
      </c>
      <c r="AM17" s="360">
        <f t="shared" si="3"/>
        <v>400000</v>
      </c>
      <c r="AN17" s="366">
        <v>100000.0</v>
      </c>
      <c r="AO17" s="362">
        <v>100000.0</v>
      </c>
      <c r="AP17" s="310">
        <f t="shared" si="4"/>
        <v>600000</v>
      </c>
      <c r="AQ17" s="51"/>
      <c r="AR17" s="39"/>
      <c r="AS17" s="110"/>
      <c r="AT17" s="316" t="s">
        <v>510</v>
      </c>
      <c r="AU17" s="316" t="s">
        <v>511</v>
      </c>
      <c r="AV17" s="315" t="s">
        <v>509</v>
      </c>
      <c r="AW17" s="29" t="s">
        <v>512</v>
      </c>
      <c r="AX17" s="312" t="s">
        <v>346</v>
      </c>
      <c r="AY17" s="313">
        <v>30.0</v>
      </c>
      <c r="AZ17" s="316">
        <v>7971410.0</v>
      </c>
      <c r="BA17" s="64">
        <v>100000.0</v>
      </c>
      <c r="BB17" s="29" t="s">
        <v>17</v>
      </c>
      <c r="BC17" s="312" t="s">
        <v>378</v>
      </c>
      <c r="BD17" s="320" t="s">
        <v>379</v>
      </c>
      <c r="BE17" s="64"/>
      <c r="BF17" s="64"/>
    </row>
    <row r="18" ht="14.25" customHeight="1">
      <c r="A18" s="271"/>
      <c r="B18" s="30"/>
      <c r="C18" s="30">
        <v>1.0</v>
      </c>
      <c r="D18" s="30" t="s">
        <v>27</v>
      </c>
      <c r="E18" s="315" t="s">
        <v>137</v>
      </c>
      <c r="F18" s="135">
        <v>1.0</v>
      </c>
      <c r="G18" s="135">
        <v>1.0</v>
      </c>
      <c r="H18" s="135">
        <v>1.0</v>
      </c>
      <c r="I18" s="135">
        <v>1.0</v>
      </c>
      <c r="J18" s="152"/>
      <c r="K18" s="153"/>
      <c r="L18" s="135">
        <v>1.0</v>
      </c>
      <c r="M18" s="135">
        <v>1.0</v>
      </c>
      <c r="N18" s="135">
        <v>1.0</v>
      </c>
      <c r="O18" s="135">
        <v>1.0</v>
      </c>
      <c r="P18" s="135">
        <v>1.0</v>
      </c>
      <c r="Q18" s="152"/>
      <c r="R18" s="153"/>
      <c r="S18" s="135">
        <v>1.0</v>
      </c>
      <c r="T18" s="135">
        <v>1.0</v>
      </c>
      <c r="U18" s="135">
        <v>1.0</v>
      </c>
      <c r="V18" s="135">
        <v>1.0</v>
      </c>
      <c r="W18" s="133"/>
      <c r="X18" s="152"/>
      <c r="Y18" s="153"/>
      <c r="Z18" s="141">
        <v>0.5</v>
      </c>
      <c r="AA18" s="135">
        <v>1.0</v>
      </c>
      <c r="AB18" s="167" t="s">
        <v>507</v>
      </c>
      <c r="AC18" s="168"/>
      <c r="AD18" s="168"/>
      <c r="AE18" s="168"/>
      <c r="AF18" s="168"/>
      <c r="AG18" s="168"/>
      <c r="AH18" s="168"/>
      <c r="AI18" s="168"/>
      <c r="AJ18" s="167"/>
      <c r="AK18" s="46">
        <f t="shared" si="2"/>
        <v>14.5</v>
      </c>
      <c r="AL18" s="359">
        <v>50000.0</v>
      </c>
      <c r="AM18" s="360">
        <f t="shared" si="3"/>
        <v>425000</v>
      </c>
      <c r="AN18" s="363">
        <v>300000.0</v>
      </c>
      <c r="AO18" s="364"/>
      <c r="AP18" s="310">
        <f t="shared" si="4"/>
        <v>725000</v>
      </c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365" t="s">
        <v>508</v>
      </c>
      <c r="BB18" s="27" t="s">
        <v>17</v>
      </c>
      <c r="BC18" s="312" t="s">
        <v>380</v>
      </c>
      <c r="BD18" s="320" t="s">
        <v>381</v>
      </c>
      <c r="BE18" s="64"/>
      <c r="BF18" s="64"/>
    </row>
    <row r="19" ht="14.25" customHeight="1">
      <c r="A19" s="271"/>
      <c r="B19" s="30"/>
      <c r="C19" s="30">
        <v>1.0</v>
      </c>
      <c r="D19" s="30" t="s">
        <v>27</v>
      </c>
      <c r="E19" s="55" t="s">
        <v>386</v>
      </c>
      <c r="F19" s="135">
        <v>1.0</v>
      </c>
      <c r="G19" s="135">
        <v>1.0</v>
      </c>
      <c r="H19" s="135">
        <v>1.0</v>
      </c>
      <c r="I19" s="135">
        <v>1.0</v>
      </c>
      <c r="J19" s="152"/>
      <c r="K19" s="153"/>
      <c r="L19" s="135">
        <v>1.0</v>
      </c>
      <c r="M19" s="135">
        <v>1.0</v>
      </c>
      <c r="N19" s="135">
        <v>1.0</v>
      </c>
      <c r="O19" s="135">
        <v>1.0</v>
      </c>
      <c r="P19" s="135">
        <v>1.0</v>
      </c>
      <c r="Q19" s="152"/>
      <c r="R19" s="153"/>
      <c r="S19" s="135">
        <v>1.0</v>
      </c>
      <c r="T19" s="135">
        <v>1.0</v>
      </c>
      <c r="U19" s="135">
        <v>1.0</v>
      </c>
      <c r="V19" s="135">
        <v>1.0</v>
      </c>
      <c r="W19" s="133"/>
      <c r="X19" s="152"/>
      <c r="Y19" s="153"/>
      <c r="Z19" s="135">
        <v>1.0</v>
      </c>
      <c r="AA19" s="135">
        <v>1.0</v>
      </c>
      <c r="AB19" s="135">
        <v>1.0</v>
      </c>
      <c r="AC19" s="135">
        <v>1.0</v>
      </c>
      <c r="AD19" s="135">
        <v>1.0</v>
      </c>
      <c r="AE19" s="152"/>
      <c r="AF19" s="153"/>
      <c r="AG19" s="135">
        <v>1.0</v>
      </c>
      <c r="AH19" s="135">
        <v>1.0</v>
      </c>
      <c r="AI19" s="135">
        <v>1.0</v>
      </c>
      <c r="AJ19" s="135"/>
      <c r="AK19" s="46">
        <f t="shared" si="2"/>
        <v>21</v>
      </c>
      <c r="AL19" s="359">
        <v>50000.0</v>
      </c>
      <c r="AM19" s="360">
        <f t="shared" si="3"/>
        <v>550000</v>
      </c>
      <c r="AN19" s="363">
        <v>400000.0</v>
      </c>
      <c r="AO19" s="362">
        <v>100000.0</v>
      </c>
      <c r="AP19" s="310">
        <f t="shared" si="4"/>
        <v>1050000</v>
      </c>
      <c r="AQ19" s="51"/>
      <c r="AR19" s="110"/>
      <c r="AS19" s="110"/>
      <c r="AT19" s="311" t="s">
        <v>387</v>
      </c>
      <c r="AU19" s="311">
        <v>1.74145148E8</v>
      </c>
      <c r="AV19" s="55" t="s">
        <v>386</v>
      </c>
      <c r="AW19" s="29" t="s">
        <v>388</v>
      </c>
      <c r="AX19" s="312" t="s">
        <v>346</v>
      </c>
      <c r="AY19" s="313">
        <v>30.0</v>
      </c>
      <c r="AZ19" s="311">
        <v>1.7414514E7</v>
      </c>
      <c r="BA19" s="64">
        <v>100000.0</v>
      </c>
      <c r="BB19" s="27" t="s">
        <v>17</v>
      </c>
      <c r="BC19" s="312" t="s">
        <v>384</v>
      </c>
      <c r="BD19" s="320" t="s">
        <v>385</v>
      </c>
      <c r="BE19" s="64"/>
      <c r="BF19" s="64"/>
    </row>
    <row r="20" ht="14.25" customHeight="1">
      <c r="A20" s="271"/>
      <c r="B20" s="30"/>
      <c r="C20" s="30">
        <v>1.0</v>
      </c>
      <c r="D20" s="30" t="s">
        <v>27</v>
      </c>
      <c r="E20" s="317" t="s">
        <v>513</v>
      </c>
      <c r="F20" s="135">
        <v>1.0</v>
      </c>
      <c r="G20" s="135">
        <v>1.0</v>
      </c>
      <c r="H20" s="135">
        <v>1.0</v>
      </c>
      <c r="I20" s="135">
        <v>1.0</v>
      </c>
      <c r="J20" s="152"/>
      <c r="K20" s="153"/>
      <c r="L20" s="135">
        <v>1.0</v>
      </c>
      <c r="M20" s="135">
        <v>1.0</v>
      </c>
      <c r="N20" s="135">
        <v>1.0</v>
      </c>
      <c r="O20" s="135">
        <v>1.0</v>
      </c>
      <c r="P20" s="135">
        <v>1.0</v>
      </c>
      <c r="Q20" s="152"/>
      <c r="R20" s="153"/>
      <c r="S20" s="135">
        <v>1.0</v>
      </c>
      <c r="T20" s="135">
        <v>1.0</v>
      </c>
      <c r="U20" s="135">
        <v>1.0</v>
      </c>
      <c r="V20" s="135">
        <v>1.0</v>
      </c>
      <c r="W20" s="133"/>
      <c r="X20" s="152"/>
      <c r="Y20" s="153"/>
      <c r="Z20" s="160" t="s">
        <v>23</v>
      </c>
      <c r="AA20" s="135">
        <v>1.0</v>
      </c>
      <c r="AB20" s="167" t="s">
        <v>507</v>
      </c>
      <c r="AC20" s="168"/>
      <c r="AD20" s="168"/>
      <c r="AE20" s="168"/>
      <c r="AF20" s="168"/>
      <c r="AG20" s="168"/>
      <c r="AH20" s="168"/>
      <c r="AI20" s="168"/>
      <c r="AJ20" s="167"/>
      <c r="AK20" s="46">
        <f t="shared" si="2"/>
        <v>14</v>
      </c>
      <c r="AL20" s="359">
        <v>49000.0</v>
      </c>
      <c r="AM20" s="360">
        <f t="shared" si="3"/>
        <v>386000</v>
      </c>
      <c r="AN20" s="363">
        <v>300000.0</v>
      </c>
      <c r="AO20" s="364"/>
      <c r="AP20" s="310">
        <f t="shared" si="4"/>
        <v>686000</v>
      </c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365" t="s">
        <v>508</v>
      </c>
      <c r="BB20" s="27" t="s">
        <v>17</v>
      </c>
      <c r="BC20" s="312" t="s">
        <v>389</v>
      </c>
      <c r="BD20" s="320" t="s">
        <v>390</v>
      </c>
      <c r="BE20" s="64"/>
      <c r="BF20" s="64"/>
    </row>
    <row r="21" ht="14.25" customHeight="1">
      <c r="A21" s="271"/>
      <c r="B21" s="30"/>
      <c r="C21" s="30">
        <v>1.0</v>
      </c>
      <c r="D21" s="30" t="s">
        <v>27</v>
      </c>
      <c r="E21" s="55" t="s">
        <v>394</v>
      </c>
      <c r="F21" s="135">
        <v>1.0</v>
      </c>
      <c r="G21" s="135">
        <v>1.0</v>
      </c>
      <c r="H21" s="135">
        <v>1.0</v>
      </c>
      <c r="I21" s="135">
        <v>1.0</v>
      </c>
      <c r="J21" s="152"/>
      <c r="K21" s="153"/>
      <c r="L21" s="135">
        <v>1.0</v>
      </c>
      <c r="M21" s="135">
        <v>1.0</v>
      </c>
      <c r="N21" s="135">
        <v>1.0</v>
      </c>
      <c r="O21" s="135">
        <v>1.0</v>
      </c>
      <c r="P21" s="135">
        <v>1.0</v>
      </c>
      <c r="Q21" s="152"/>
      <c r="R21" s="153"/>
      <c r="S21" s="135">
        <v>1.0</v>
      </c>
      <c r="T21" s="135">
        <v>1.0</v>
      </c>
      <c r="U21" s="135">
        <v>1.0</v>
      </c>
      <c r="V21" s="135">
        <v>1.0</v>
      </c>
      <c r="W21" s="133"/>
      <c r="X21" s="152"/>
      <c r="Y21" s="153"/>
      <c r="Z21" s="135">
        <v>1.0</v>
      </c>
      <c r="AA21" s="135">
        <v>1.0</v>
      </c>
      <c r="AB21" s="135">
        <v>1.0</v>
      </c>
      <c r="AC21" s="135">
        <v>1.0</v>
      </c>
      <c r="AD21" s="135">
        <v>1.0</v>
      </c>
      <c r="AE21" s="152"/>
      <c r="AF21" s="153"/>
      <c r="AG21" s="135">
        <v>1.0</v>
      </c>
      <c r="AH21" s="135">
        <v>1.0</v>
      </c>
      <c r="AI21" s="135">
        <v>1.0</v>
      </c>
      <c r="AJ21" s="135"/>
      <c r="AK21" s="46">
        <f t="shared" si="2"/>
        <v>21</v>
      </c>
      <c r="AL21" s="359">
        <v>50000.0</v>
      </c>
      <c r="AM21" s="360">
        <f t="shared" si="3"/>
        <v>650000</v>
      </c>
      <c r="AN21" s="363">
        <v>300000.0</v>
      </c>
      <c r="AO21" s="362">
        <v>100000.0</v>
      </c>
      <c r="AP21" s="310">
        <f t="shared" si="4"/>
        <v>1050000</v>
      </c>
      <c r="AQ21" s="51">
        <v>40000.0</v>
      </c>
      <c r="AR21" s="110"/>
      <c r="AS21" s="110"/>
      <c r="AT21" s="311" t="s">
        <v>395</v>
      </c>
      <c r="AU21" s="311">
        <v>1.76649054E8</v>
      </c>
      <c r="AV21" s="55" t="s">
        <v>394</v>
      </c>
      <c r="AW21" s="29" t="s">
        <v>396</v>
      </c>
      <c r="AX21" s="312" t="s">
        <v>343</v>
      </c>
      <c r="AY21" s="313" t="s">
        <v>344</v>
      </c>
      <c r="AZ21" s="311">
        <v>1.9811912728E10</v>
      </c>
      <c r="BA21" s="64">
        <v>100000.0</v>
      </c>
      <c r="BB21" s="27" t="s">
        <v>397</v>
      </c>
      <c r="BC21" s="324">
        <v>729.0</v>
      </c>
      <c r="BD21" s="325" t="s">
        <v>398</v>
      </c>
      <c r="BE21" s="64"/>
      <c r="BF21" s="64"/>
    </row>
    <row r="22" ht="14.25" customHeight="1">
      <c r="A22" s="271"/>
      <c r="B22" s="30"/>
      <c r="C22" s="30">
        <v>1.0</v>
      </c>
      <c r="D22" s="30" t="s">
        <v>27</v>
      </c>
      <c r="E22" s="315" t="s">
        <v>145</v>
      </c>
      <c r="F22" s="135">
        <v>1.0</v>
      </c>
      <c r="G22" s="135">
        <v>1.0</v>
      </c>
      <c r="H22" s="135">
        <v>1.0</v>
      </c>
      <c r="I22" s="135">
        <v>1.0</v>
      </c>
      <c r="J22" s="152"/>
      <c r="K22" s="153"/>
      <c r="L22" s="135">
        <v>1.0</v>
      </c>
      <c r="M22" s="135">
        <v>1.0</v>
      </c>
      <c r="N22" s="167" t="s">
        <v>507</v>
      </c>
      <c r="O22" s="168"/>
      <c r="P22" s="168"/>
      <c r="Q22" s="168"/>
      <c r="R22" s="168"/>
      <c r="S22" s="168"/>
      <c r="T22" s="168"/>
      <c r="U22" s="168"/>
      <c r="V22" s="168"/>
      <c r="W22" s="168"/>
      <c r="X22" s="168"/>
      <c r="Y22" s="168"/>
      <c r="Z22" s="168"/>
      <c r="AA22" s="168"/>
      <c r="AB22" s="168"/>
      <c r="AC22" s="168"/>
      <c r="AD22" s="168"/>
      <c r="AE22" s="168"/>
      <c r="AF22" s="168"/>
      <c r="AG22" s="168"/>
      <c r="AH22" s="168"/>
      <c r="AI22" s="168"/>
      <c r="AJ22" s="367"/>
      <c r="AK22" s="368">
        <f t="shared" si="2"/>
        <v>6</v>
      </c>
      <c r="AL22" s="359">
        <v>50000.0</v>
      </c>
      <c r="AM22" s="360">
        <f t="shared" si="3"/>
        <v>0</v>
      </c>
      <c r="AN22" s="369">
        <v>300000.0</v>
      </c>
      <c r="AO22" s="364"/>
      <c r="AP22" s="310">
        <f t="shared" si="4"/>
        <v>300000</v>
      </c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365" t="s">
        <v>508</v>
      </c>
      <c r="BB22" s="27" t="s">
        <v>17</v>
      </c>
      <c r="BC22" s="312" t="s">
        <v>400</v>
      </c>
      <c r="BD22" s="320" t="s">
        <v>401</v>
      </c>
      <c r="BE22" s="64"/>
      <c r="BF22" s="64"/>
    </row>
    <row r="23" ht="14.25" customHeight="1">
      <c r="A23" s="271"/>
      <c r="B23" s="30"/>
      <c r="C23" s="30">
        <v>1.0</v>
      </c>
      <c r="D23" s="30" t="s">
        <v>27</v>
      </c>
      <c r="E23" s="55" t="s">
        <v>406</v>
      </c>
      <c r="F23" s="135">
        <v>1.0</v>
      </c>
      <c r="G23" s="135">
        <v>1.0</v>
      </c>
      <c r="H23" s="135">
        <v>1.0</v>
      </c>
      <c r="I23" s="135">
        <v>1.0</v>
      </c>
      <c r="J23" s="152"/>
      <c r="K23" s="153"/>
      <c r="L23" s="135">
        <v>1.0</v>
      </c>
      <c r="M23" s="132"/>
      <c r="N23" s="135">
        <v>1.0</v>
      </c>
      <c r="O23" s="135">
        <v>1.0</v>
      </c>
      <c r="P23" s="135">
        <v>1.0</v>
      </c>
      <c r="Q23" s="152"/>
      <c r="R23" s="153"/>
      <c r="S23" s="135">
        <v>1.0</v>
      </c>
      <c r="T23" s="135">
        <v>1.0</v>
      </c>
      <c r="U23" s="141">
        <v>0.5</v>
      </c>
      <c r="V23" s="135">
        <v>1.0</v>
      </c>
      <c r="W23" s="133"/>
      <c r="X23" s="152"/>
      <c r="Y23" s="153"/>
      <c r="Z23" s="135">
        <v>1.0</v>
      </c>
      <c r="AA23" s="135">
        <v>1.0</v>
      </c>
      <c r="AB23" s="141" t="s">
        <v>50</v>
      </c>
      <c r="AC23" s="135">
        <v>1.0</v>
      </c>
      <c r="AD23" s="135">
        <v>1.0</v>
      </c>
      <c r="AE23" s="152"/>
      <c r="AF23" s="153"/>
      <c r="AG23" s="135">
        <v>1.0</v>
      </c>
      <c r="AH23" s="135">
        <v>1.0</v>
      </c>
      <c r="AI23" s="135">
        <v>1.0</v>
      </c>
      <c r="AJ23" s="135"/>
      <c r="AK23" s="46">
        <f t="shared" si="2"/>
        <v>18.5</v>
      </c>
      <c r="AL23" s="359">
        <v>49000.0</v>
      </c>
      <c r="AM23" s="360">
        <f t="shared" si="3"/>
        <v>506500</v>
      </c>
      <c r="AN23" s="363">
        <v>300000.0</v>
      </c>
      <c r="AO23" s="362">
        <v>100000.0</v>
      </c>
      <c r="AP23" s="310">
        <f t="shared" si="4"/>
        <v>906500</v>
      </c>
      <c r="AQ23" s="51"/>
      <c r="AR23" s="110"/>
      <c r="AS23" s="110"/>
      <c r="AT23" s="311" t="s">
        <v>407</v>
      </c>
      <c r="AU23" s="311">
        <v>1.55864931E8</v>
      </c>
      <c r="AV23" s="55" t="s">
        <v>406</v>
      </c>
      <c r="AW23" s="29" t="s">
        <v>408</v>
      </c>
      <c r="AX23" s="312" t="s">
        <v>346</v>
      </c>
      <c r="AY23" s="313">
        <v>30.0</v>
      </c>
      <c r="AZ23" s="311">
        <v>1.5586493E7</v>
      </c>
      <c r="BA23" s="64">
        <v>100000.0</v>
      </c>
      <c r="BB23" s="27" t="s">
        <v>17</v>
      </c>
      <c r="BC23" s="312" t="s">
        <v>402</v>
      </c>
      <c r="BD23" s="320" t="s">
        <v>403</v>
      </c>
      <c r="BE23" s="64"/>
      <c r="BF23" s="64"/>
    </row>
    <row r="24" ht="14.25" customHeight="1">
      <c r="A24" s="271"/>
      <c r="B24" s="30"/>
      <c r="C24" s="30">
        <v>1.0</v>
      </c>
      <c r="D24" s="30" t="s">
        <v>27</v>
      </c>
      <c r="E24" s="314" t="s">
        <v>298</v>
      </c>
      <c r="F24" s="151"/>
      <c r="G24" s="135">
        <v>1.0</v>
      </c>
      <c r="H24" s="135">
        <v>1.0</v>
      </c>
      <c r="I24" s="135">
        <v>1.0</v>
      </c>
      <c r="J24" s="152"/>
      <c r="K24" s="153"/>
      <c r="L24" s="135">
        <v>1.0</v>
      </c>
      <c r="M24" s="135">
        <v>1.0</v>
      </c>
      <c r="N24" s="135">
        <v>1.0</v>
      </c>
      <c r="O24" s="135">
        <v>1.0</v>
      </c>
      <c r="P24" s="135">
        <v>1.0</v>
      </c>
      <c r="Q24" s="152"/>
      <c r="R24" s="153"/>
      <c r="S24" s="135">
        <v>1.0</v>
      </c>
      <c r="T24" s="135">
        <v>1.0</v>
      </c>
      <c r="U24" s="135">
        <v>1.0</v>
      </c>
      <c r="V24" s="135">
        <v>1.0</v>
      </c>
      <c r="W24" s="133"/>
      <c r="X24" s="152"/>
      <c r="Y24" s="153"/>
      <c r="Z24" s="135">
        <v>1.0</v>
      </c>
      <c r="AA24" s="135">
        <v>1.0</v>
      </c>
      <c r="AB24" s="135">
        <v>1.0</v>
      </c>
      <c r="AC24" s="135">
        <v>1.0</v>
      </c>
      <c r="AD24" s="135">
        <v>1.0</v>
      </c>
      <c r="AE24" s="152"/>
      <c r="AF24" s="153"/>
      <c r="AG24" s="135">
        <v>1.0</v>
      </c>
      <c r="AH24" s="135">
        <v>1.0</v>
      </c>
      <c r="AI24" s="135">
        <v>1.0</v>
      </c>
      <c r="AJ24" s="135"/>
      <c r="AK24" s="46">
        <f t="shared" si="2"/>
        <v>20</v>
      </c>
      <c r="AL24" s="359">
        <v>50000.0</v>
      </c>
      <c r="AM24" s="360">
        <f t="shared" si="3"/>
        <v>600000</v>
      </c>
      <c r="AN24" s="363">
        <v>300000.0</v>
      </c>
      <c r="AO24" s="362">
        <v>100000.0</v>
      </c>
      <c r="AP24" s="310">
        <f t="shared" si="4"/>
        <v>1000000</v>
      </c>
      <c r="AQ24" s="51"/>
      <c r="AR24" s="39"/>
      <c r="AS24" s="110"/>
      <c r="AT24" s="311" t="s">
        <v>410</v>
      </c>
      <c r="AU24" s="311">
        <v>1.53053677E8</v>
      </c>
      <c r="AV24" s="314" t="s">
        <v>298</v>
      </c>
      <c r="AW24" s="29" t="s">
        <v>411</v>
      </c>
      <c r="AX24" s="312" t="s">
        <v>346</v>
      </c>
      <c r="AY24" s="313" t="s">
        <v>412</v>
      </c>
      <c r="AZ24" s="311">
        <v>3.6362249362E10</v>
      </c>
      <c r="BA24" s="64">
        <v>100000.0</v>
      </c>
      <c r="BB24" s="27" t="s">
        <v>413</v>
      </c>
      <c r="BC24" s="321" t="s">
        <v>404</v>
      </c>
      <c r="BD24" s="327" t="s">
        <v>405</v>
      </c>
      <c r="BE24" s="64"/>
      <c r="BF24" s="64"/>
    </row>
    <row r="25" ht="14.25" customHeight="1">
      <c r="A25" s="271"/>
      <c r="B25" s="30"/>
      <c r="C25" s="30">
        <v>1.0</v>
      </c>
      <c r="D25" s="30" t="s">
        <v>27</v>
      </c>
      <c r="E25" s="315" t="s">
        <v>148</v>
      </c>
      <c r="F25" s="135">
        <v>1.0</v>
      </c>
      <c r="G25" s="135">
        <v>1.0</v>
      </c>
      <c r="H25" s="135">
        <v>1.0</v>
      </c>
      <c r="I25" s="135">
        <v>1.0</v>
      </c>
      <c r="J25" s="152"/>
      <c r="K25" s="153"/>
      <c r="L25" s="135">
        <v>1.0</v>
      </c>
      <c r="M25" s="135">
        <v>1.0</v>
      </c>
      <c r="N25" s="135">
        <v>1.0</v>
      </c>
      <c r="O25" s="135">
        <v>1.0</v>
      </c>
      <c r="P25" s="135">
        <v>1.0</v>
      </c>
      <c r="Q25" s="152"/>
      <c r="R25" s="153"/>
      <c r="S25" s="135">
        <v>1.0</v>
      </c>
      <c r="T25" s="135">
        <v>1.0</v>
      </c>
      <c r="U25" s="135">
        <v>1.0</v>
      </c>
      <c r="V25" s="176">
        <v>1.0</v>
      </c>
      <c r="W25" s="133"/>
      <c r="X25" s="152"/>
      <c r="Y25" s="153"/>
      <c r="Z25" s="135">
        <v>1.0</v>
      </c>
      <c r="AA25" s="135">
        <v>1.0</v>
      </c>
      <c r="AB25" s="135">
        <v>1.0</v>
      </c>
      <c r="AC25" s="135">
        <v>1.0</v>
      </c>
      <c r="AD25" s="135">
        <v>1.0</v>
      </c>
      <c r="AE25" s="167" t="s">
        <v>507</v>
      </c>
      <c r="AF25" s="168"/>
      <c r="AG25" s="168"/>
      <c r="AH25" s="168"/>
      <c r="AI25" s="168"/>
      <c r="AJ25" s="167"/>
      <c r="AK25" s="46">
        <f t="shared" si="2"/>
        <v>18</v>
      </c>
      <c r="AL25" s="359">
        <v>50000.0</v>
      </c>
      <c r="AM25" s="360">
        <f t="shared" si="3"/>
        <v>600000</v>
      </c>
      <c r="AN25" s="363">
        <v>300000.0</v>
      </c>
      <c r="AO25" s="364"/>
      <c r="AP25" s="310">
        <f t="shared" si="4"/>
        <v>900000</v>
      </c>
      <c r="AQ25" s="51"/>
      <c r="AR25" s="51"/>
      <c r="AS25" s="51"/>
      <c r="AT25" s="51"/>
      <c r="AU25" s="51"/>
      <c r="AV25" s="315" t="s">
        <v>148</v>
      </c>
      <c r="AW25" s="51"/>
      <c r="AX25" s="51"/>
      <c r="AY25" s="51"/>
      <c r="AZ25" s="51"/>
      <c r="BA25" s="64">
        <v>100000.0</v>
      </c>
      <c r="BB25" s="29" t="s">
        <v>149</v>
      </c>
      <c r="BC25" s="321">
        <v>730.0</v>
      </c>
      <c r="BD25" s="327" t="s">
        <v>409</v>
      </c>
      <c r="BE25" s="64"/>
      <c r="BF25" s="64"/>
    </row>
    <row r="26" ht="14.25" customHeight="1">
      <c r="A26" s="271"/>
      <c r="B26" s="30"/>
      <c r="C26" s="30">
        <v>1.0</v>
      </c>
      <c r="D26" s="30" t="s">
        <v>27</v>
      </c>
      <c r="E26" s="317" t="s">
        <v>151</v>
      </c>
      <c r="F26" s="133"/>
      <c r="G26" s="133"/>
      <c r="H26" s="133"/>
      <c r="I26" s="133"/>
      <c r="J26" s="152"/>
      <c r="K26" s="153"/>
      <c r="L26" s="133"/>
      <c r="M26" s="133"/>
      <c r="N26" s="133"/>
      <c r="O26" s="133"/>
      <c r="P26" s="133"/>
      <c r="Q26" s="152"/>
      <c r="R26" s="153"/>
      <c r="S26" s="135">
        <v>1.0</v>
      </c>
      <c r="T26" s="135">
        <v>1.0</v>
      </c>
      <c r="U26" s="135">
        <v>1.0</v>
      </c>
      <c r="V26" s="135">
        <v>1.0</v>
      </c>
      <c r="W26" s="133"/>
      <c r="X26" s="152"/>
      <c r="Y26" s="153"/>
      <c r="Z26" s="135">
        <v>1.0</v>
      </c>
      <c r="AA26" s="135">
        <v>1.0</v>
      </c>
      <c r="AB26" s="135">
        <v>1.0</v>
      </c>
      <c r="AC26" s="135">
        <v>1.0</v>
      </c>
      <c r="AD26" s="135">
        <v>1.0</v>
      </c>
      <c r="AE26" s="152"/>
      <c r="AF26" s="153"/>
      <c r="AG26" s="135">
        <v>1.0</v>
      </c>
      <c r="AH26" s="135">
        <v>1.0</v>
      </c>
      <c r="AI26" s="135">
        <v>1.0</v>
      </c>
      <c r="AJ26" s="135"/>
      <c r="AK26" s="46">
        <f t="shared" si="2"/>
        <v>12</v>
      </c>
      <c r="AL26" s="359">
        <v>50000.0</v>
      </c>
      <c r="AM26" s="360">
        <f t="shared" si="3"/>
        <v>400000</v>
      </c>
      <c r="AN26" s="363">
        <v>100000.0</v>
      </c>
      <c r="AO26" s="362">
        <v>100000.0</v>
      </c>
      <c r="AP26" s="310">
        <f t="shared" si="4"/>
        <v>600000</v>
      </c>
      <c r="AQ26" s="51"/>
      <c r="AR26" s="39"/>
      <c r="AS26" s="110"/>
      <c r="AT26" s="316" t="s">
        <v>152</v>
      </c>
      <c r="AU26" s="316">
        <v>1.69313393E8</v>
      </c>
      <c r="AV26" s="315" t="s">
        <v>151</v>
      </c>
      <c r="AW26" s="29" t="s">
        <v>154</v>
      </c>
      <c r="AX26" s="312" t="s">
        <v>361</v>
      </c>
      <c r="AY26" s="313" t="s">
        <v>344</v>
      </c>
      <c r="AZ26" s="316">
        <v>1.00423145E8</v>
      </c>
      <c r="BA26" s="64">
        <v>100000.0</v>
      </c>
      <c r="BB26" s="29" t="s">
        <v>514</v>
      </c>
      <c r="BC26" s="64"/>
      <c r="BD26" s="64"/>
      <c r="BE26" s="64"/>
      <c r="BF26" s="64"/>
    </row>
    <row r="27" ht="14.25" customHeight="1">
      <c r="A27" s="271"/>
      <c r="B27" s="30"/>
      <c r="C27" s="30">
        <v>1.0</v>
      </c>
      <c r="D27" s="30" t="s">
        <v>27</v>
      </c>
      <c r="E27" s="333" t="s">
        <v>155</v>
      </c>
      <c r="F27" s="135">
        <v>1.0</v>
      </c>
      <c r="G27" s="135">
        <v>1.0</v>
      </c>
      <c r="H27" s="135">
        <v>1.0</v>
      </c>
      <c r="I27" s="370" t="s">
        <v>515</v>
      </c>
      <c r="J27" s="168"/>
      <c r="K27" s="168"/>
      <c r="L27" s="168"/>
      <c r="M27" s="168"/>
      <c r="N27" s="168"/>
      <c r="O27" s="168"/>
      <c r="P27" s="168"/>
      <c r="Q27" s="168"/>
      <c r="R27" s="168"/>
      <c r="S27" s="168"/>
      <c r="T27" s="168"/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/>
      <c r="AH27" s="168"/>
      <c r="AI27" s="73"/>
      <c r="AJ27" s="371"/>
      <c r="AK27" s="46">
        <f t="shared" si="2"/>
        <v>3</v>
      </c>
      <c r="AL27" s="359">
        <v>57000.0</v>
      </c>
      <c r="AM27" s="360">
        <f t="shared" si="3"/>
        <v>171000</v>
      </c>
      <c r="AN27" s="364"/>
      <c r="AO27" s="364"/>
      <c r="AP27" s="310">
        <f t="shared" si="4"/>
        <v>171000</v>
      </c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1"/>
      <c r="BB27" s="27" t="s">
        <v>17</v>
      </c>
      <c r="BC27" s="64"/>
      <c r="BD27" s="64"/>
      <c r="BE27" s="64"/>
      <c r="BF27" s="64"/>
    </row>
    <row r="28" ht="14.25" customHeight="1">
      <c r="A28" s="271"/>
      <c r="B28" s="30"/>
      <c r="C28" s="30">
        <v>1.0</v>
      </c>
      <c r="D28" s="30" t="s">
        <v>27</v>
      </c>
      <c r="E28" s="315" t="s">
        <v>416</v>
      </c>
      <c r="F28" s="135">
        <v>1.0</v>
      </c>
      <c r="G28" s="135">
        <v>1.0</v>
      </c>
      <c r="H28" s="135">
        <v>1.0</v>
      </c>
      <c r="I28" s="135">
        <v>1.0</v>
      </c>
      <c r="J28" s="152"/>
      <c r="K28" s="153"/>
      <c r="L28" s="135">
        <v>1.0</v>
      </c>
      <c r="M28" s="135">
        <v>1.0</v>
      </c>
      <c r="N28" s="135">
        <v>1.0</v>
      </c>
      <c r="O28" s="135">
        <v>1.0</v>
      </c>
      <c r="P28" s="135">
        <v>1.0</v>
      </c>
      <c r="Q28" s="152"/>
      <c r="R28" s="153"/>
      <c r="S28" s="135">
        <v>1.0</v>
      </c>
      <c r="T28" s="135">
        <v>1.0</v>
      </c>
      <c r="U28" s="135">
        <v>1.0</v>
      </c>
      <c r="V28" s="135">
        <v>1.0</v>
      </c>
      <c r="W28" s="133"/>
      <c r="X28" s="152"/>
      <c r="Y28" s="153"/>
      <c r="Z28" s="135">
        <v>1.0</v>
      </c>
      <c r="AA28" s="135">
        <v>1.0</v>
      </c>
      <c r="AB28" s="135">
        <v>1.0</v>
      </c>
      <c r="AC28" s="135">
        <v>1.0</v>
      </c>
      <c r="AD28" s="135">
        <v>1.0</v>
      </c>
      <c r="AE28" s="152"/>
      <c r="AF28" s="153"/>
      <c r="AG28" s="135">
        <v>1.0</v>
      </c>
      <c r="AH28" s="160" t="s">
        <v>23</v>
      </c>
      <c r="AI28" s="135">
        <v>1.0</v>
      </c>
      <c r="AJ28" s="135"/>
      <c r="AK28" s="46">
        <f t="shared" si="2"/>
        <v>20</v>
      </c>
      <c r="AL28" s="359">
        <v>49000.0</v>
      </c>
      <c r="AM28" s="360">
        <f t="shared" si="3"/>
        <v>580000</v>
      </c>
      <c r="AN28" s="363">
        <v>300000.0</v>
      </c>
      <c r="AO28" s="362">
        <v>100000.0</v>
      </c>
      <c r="AP28" s="310">
        <f t="shared" si="4"/>
        <v>980000</v>
      </c>
      <c r="AQ28" s="51"/>
      <c r="AR28" s="39"/>
      <c r="AS28" s="110"/>
      <c r="AT28" s="316" t="s">
        <v>42</v>
      </c>
      <c r="AU28" s="316">
        <v>1.32923299E8</v>
      </c>
      <c r="AV28" s="315" t="s">
        <v>416</v>
      </c>
      <c r="AW28" s="29" t="s">
        <v>161</v>
      </c>
      <c r="AX28" s="312" t="s">
        <v>346</v>
      </c>
      <c r="AY28" s="313">
        <v>30.0</v>
      </c>
      <c r="AZ28" s="316">
        <v>7089105.0</v>
      </c>
      <c r="BA28" s="64">
        <v>100000.0</v>
      </c>
      <c r="BB28" s="29" t="s">
        <v>516</v>
      </c>
      <c r="BC28" s="319" t="s">
        <v>425</v>
      </c>
      <c r="BD28" s="319" t="s">
        <v>426</v>
      </c>
      <c r="BE28" s="319" t="s">
        <v>427</v>
      </c>
      <c r="BF28" s="64"/>
    </row>
    <row r="29" ht="14.25" customHeight="1">
      <c r="A29" s="271"/>
      <c r="B29" s="30"/>
      <c r="C29" s="30">
        <v>1.0</v>
      </c>
      <c r="D29" s="30" t="s">
        <v>27</v>
      </c>
      <c r="E29" s="315" t="s">
        <v>162</v>
      </c>
      <c r="F29" s="141">
        <v>0.5</v>
      </c>
      <c r="G29" s="160" t="s">
        <v>23</v>
      </c>
      <c r="H29" s="160" t="s">
        <v>23</v>
      </c>
      <c r="I29" s="160" t="s">
        <v>23</v>
      </c>
      <c r="J29" s="167" t="s">
        <v>507</v>
      </c>
      <c r="K29" s="168"/>
      <c r="L29" s="168"/>
      <c r="M29" s="168"/>
      <c r="N29" s="168"/>
      <c r="O29" s="168"/>
      <c r="P29" s="168"/>
      <c r="Q29" s="168"/>
      <c r="R29" s="168"/>
      <c r="S29" s="168"/>
      <c r="T29" s="168"/>
      <c r="U29" s="168"/>
      <c r="V29" s="168"/>
      <c r="W29" s="168"/>
      <c r="X29" s="168"/>
      <c r="Y29" s="168"/>
      <c r="Z29" s="168"/>
      <c r="AA29" s="168"/>
      <c r="AB29" s="168"/>
      <c r="AC29" s="168"/>
      <c r="AD29" s="168"/>
      <c r="AE29" s="168"/>
      <c r="AF29" s="168"/>
      <c r="AG29" s="168"/>
      <c r="AH29" s="168"/>
      <c r="AI29" s="168"/>
      <c r="AJ29" s="167"/>
      <c r="AK29" s="46">
        <f t="shared" si="2"/>
        <v>0.5</v>
      </c>
      <c r="AL29" s="359">
        <v>47000.0</v>
      </c>
      <c r="AM29" s="360">
        <f t="shared" si="3"/>
        <v>23500</v>
      </c>
      <c r="AN29" s="186"/>
      <c r="AO29" s="186"/>
      <c r="AP29" s="310">
        <f t="shared" si="4"/>
        <v>23500</v>
      </c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27" t="s">
        <v>17</v>
      </c>
      <c r="BC29" s="313" t="s">
        <v>344</v>
      </c>
      <c r="BD29" s="334" t="s">
        <v>431</v>
      </c>
      <c r="BE29" s="334" t="s">
        <v>432</v>
      </c>
      <c r="BF29" s="64"/>
    </row>
    <row r="30" ht="14.25" customHeight="1">
      <c r="A30" s="271"/>
      <c r="B30" s="30"/>
      <c r="C30" s="30">
        <v>1.0</v>
      </c>
      <c r="D30" s="30" t="s">
        <v>27</v>
      </c>
      <c r="E30" s="55" t="s">
        <v>418</v>
      </c>
      <c r="F30" s="141" t="s">
        <v>7</v>
      </c>
      <c r="G30" s="141" t="s">
        <v>7</v>
      </c>
      <c r="H30" s="141" t="s">
        <v>7</v>
      </c>
      <c r="I30" s="135">
        <v>1.0</v>
      </c>
      <c r="J30" s="152"/>
      <c r="K30" s="153"/>
      <c r="L30" s="135">
        <v>1.0</v>
      </c>
      <c r="M30" s="135">
        <v>1.0</v>
      </c>
      <c r="N30" s="135">
        <v>1.0</v>
      </c>
      <c r="O30" s="135">
        <v>1.0</v>
      </c>
      <c r="P30" s="135">
        <v>1.0</v>
      </c>
      <c r="Q30" s="152"/>
      <c r="R30" s="153"/>
      <c r="S30" s="135">
        <v>1.0</v>
      </c>
      <c r="T30" s="135">
        <v>1.0</v>
      </c>
      <c r="U30" s="135">
        <v>1.0</v>
      </c>
      <c r="V30" s="135">
        <v>1.0</v>
      </c>
      <c r="W30" s="133"/>
      <c r="X30" s="152"/>
      <c r="Y30" s="153"/>
      <c r="Z30" s="141">
        <v>0.5</v>
      </c>
      <c r="AA30" s="135">
        <v>1.0</v>
      </c>
      <c r="AB30" s="135">
        <v>1.0</v>
      </c>
      <c r="AC30" s="135">
        <v>1.0</v>
      </c>
      <c r="AD30" s="135">
        <v>1.0</v>
      </c>
      <c r="AE30" s="152"/>
      <c r="AF30" s="153"/>
      <c r="AG30" s="135">
        <v>1.0</v>
      </c>
      <c r="AH30" s="135">
        <v>1.0</v>
      </c>
      <c r="AI30" s="135">
        <v>1.0</v>
      </c>
      <c r="AJ30" s="135"/>
      <c r="AK30" s="46">
        <f t="shared" si="2"/>
        <v>17.5</v>
      </c>
      <c r="AL30" s="359">
        <v>35000.0</v>
      </c>
      <c r="AM30" s="360">
        <f t="shared" si="3"/>
        <v>212500</v>
      </c>
      <c r="AN30" s="369">
        <v>300000.0</v>
      </c>
      <c r="AO30" s="362">
        <v>100000.0</v>
      </c>
      <c r="AP30" s="310">
        <f t="shared" si="4"/>
        <v>612500</v>
      </c>
      <c r="AQ30" s="51"/>
      <c r="AR30" s="39"/>
      <c r="AS30" s="39">
        <v>40000.0</v>
      </c>
      <c r="AT30" s="311" t="s">
        <v>419</v>
      </c>
      <c r="AU30" s="311" t="s">
        <v>420</v>
      </c>
      <c r="AV30" s="55" t="s">
        <v>418</v>
      </c>
      <c r="AW30" s="29" t="s">
        <v>421</v>
      </c>
      <c r="AX30" s="312" t="s">
        <v>346</v>
      </c>
      <c r="AY30" s="313">
        <v>30.0</v>
      </c>
      <c r="AZ30" s="311">
        <v>1.8762584E7</v>
      </c>
      <c r="BA30" s="64">
        <v>100000.0</v>
      </c>
      <c r="BB30" s="27" t="s">
        <v>17</v>
      </c>
      <c r="BC30" s="313" t="s">
        <v>412</v>
      </c>
      <c r="BD30" s="334" t="s">
        <v>433</v>
      </c>
      <c r="BE30" s="334" t="s">
        <v>434</v>
      </c>
      <c r="BF30" s="64"/>
    </row>
    <row r="31" ht="14.25" customHeight="1">
      <c r="A31" s="271"/>
      <c r="B31" s="30"/>
      <c r="C31" s="30">
        <v>1.0</v>
      </c>
      <c r="D31" s="30" t="s">
        <v>27</v>
      </c>
      <c r="E31" s="317" t="s">
        <v>422</v>
      </c>
      <c r="F31" s="135">
        <v>1.0</v>
      </c>
      <c r="G31" s="135">
        <v>1.0</v>
      </c>
      <c r="H31" s="135">
        <v>1.0</v>
      </c>
      <c r="I31" s="135">
        <v>1.0</v>
      </c>
      <c r="J31" s="152"/>
      <c r="K31" s="153"/>
      <c r="L31" s="135">
        <v>1.0</v>
      </c>
      <c r="M31" s="135">
        <v>1.0</v>
      </c>
      <c r="N31" s="135">
        <v>1.0</v>
      </c>
      <c r="O31" s="135">
        <v>1.0</v>
      </c>
      <c r="P31" s="135">
        <v>1.0</v>
      </c>
      <c r="Q31" s="152"/>
      <c r="R31" s="153"/>
      <c r="S31" s="135">
        <v>1.0</v>
      </c>
      <c r="T31" s="135">
        <v>1.0</v>
      </c>
      <c r="U31" s="135">
        <v>1.0</v>
      </c>
      <c r="V31" s="135">
        <v>1.0</v>
      </c>
      <c r="W31" s="133"/>
      <c r="X31" s="152"/>
      <c r="Y31" s="153"/>
      <c r="Z31" s="135">
        <v>1.0</v>
      </c>
      <c r="AA31" s="135">
        <v>1.0</v>
      </c>
      <c r="AB31" s="135">
        <v>1.0</v>
      </c>
      <c r="AC31" s="135">
        <v>1.0</v>
      </c>
      <c r="AD31" s="135">
        <v>1.0</v>
      </c>
      <c r="AE31" s="152"/>
      <c r="AF31" s="153"/>
      <c r="AG31" s="135">
        <v>1.0</v>
      </c>
      <c r="AH31" s="135">
        <v>1.0</v>
      </c>
      <c r="AI31" s="135">
        <v>1.0</v>
      </c>
      <c r="AJ31" s="135"/>
      <c r="AK31" s="46">
        <f t="shared" si="2"/>
        <v>21</v>
      </c>
      <c r="AL31" s="359">
        <v>47000.0</v>
      </c>
      <c r="AM31" s="360">
        <f t="shared" si="3"/>
        <v>587000</v>
      </c>
      <c r="AN31" s="363">
        <v>300000.0</v>
      </c>
      <c r="AO31" s="362">
        <v>100000.0</v>
      </c>
      <c r="AP31" s="310">
        <f t="shared" si="4"/>
        <v>987000</v>
      </c>
      <c r="AQ31" s="51"/>
      <c r="AR31" s="110"/>
      <c r="AS31" s="110"/>
      <c r="AT31" s="311" t="s">
        <v>423</v>
      </c>
      <c r="AU31" s="311">
        <v>1.83292439E8</v>
      </c>
      <c r="AV31" s="317" t="s">
        <v>422</v>
      </c>
      <c r="AW31" s="29" t="s">
        <v>424</v>
      </c>
      <c r="AX31" s="312" t="s">
        <v>346</v>
      </c>
      <c r="AY31" s="313">
        <v>30.0</v>
      </c>
      <c r="AZ31" s="311">
        <v>1.8329243E7</v>
      </c>
      <c r="BA31" s="64">
        <v>100000.0</v>
      </c>
      <c r="BB31" s="27" t="s">
        <v>17</v>
      </c>
      <c r="BC31" s="313">
        <v>30.0</v>
      </c>
      <c r="BD31" s="334" t="s">
        <v>441</v>
      </c>
      <c r="BE31" s="334" t="s">
        <v>434</v>
      </c>
      <c r="BF31" s="64"/>
    </row>
    <row r="32" ht="14.25" customHeight="1">
      <c r="A32" s="271"/>
      <c r="B32" s="30"/>
      <c r="C32" s="30">
        <v>1.0</v>
      </c>
      <c r="D32" s="30" t="s">
        <v>27</v>
      </c>
      <c r="E32" s="55" t="s">
        <v>428</v>
      </c>
      <c r="F32" s="135">
        <v>1.0</v>
      </c>
      <c r="G32" s="135">
        <v>1.0</v>
      </c>
      <c r="H32" s="135">
        <v>1.0</v>
      </c>
      <c r="I32" s="135">
        <v>1.0</v>
      </c>
      <c r="J32" s="152"/>
      <c r="K32" s="153"/>
      <c r="L32" s="135">
        <v>1.0</v>
      </c>
      <c r="M32" s="135">
        <v>1.0</v>
      </c>
      <c r="N32" s="135">
        <v>1.0</v>
      </c>
      <c r="O32" s="135">
        <v>1.0</v>
      </c>
      <c r="P32" s="135">
        <v>1.0</v>
      </c>
      <c r="Q32" s="152"/>
      <c r="R32" s="153"/>
      <c r="S32" s="135">
        <v>1.0</v>
      </c>
      <c r="T32" s="135">
        <v>1.0</v>
      </c>
      <c r="U32" s="135">
        <v>1.0</v>
      </c>
      <c r="V32" s="135">
        <v>1.0</v>
      </c>
      <c r="W32" s="133"/>
      <c r="X32" s="152"/>
      <c r="Y32" s="153"/>
      <c r="Z32" s="135">
        <v>1.0</v>
      </c>
      <c r="AA32" s="135">
        <v>1.0</v>
      </c>
      <c r="AB32" s="135">
        <v>1.0</v>
      </c>
      <c r="AC32" s="135">
        <v>1.0</v>
      </c>
      <c r="AD32" s="135">
        <v>1.0</v>
      </c>
      <c r="AE32" s="152"/>
      <c r="AF32" s="153"/>
      <c r="AG32" s="135">
        <v>1.0</v>
      </c>
      <c r="AH32" s="135">
        <v>1.0</v>
      </c>
      <c r="AI32" s="135">
        <v>1.0</v>
      </c>
      <c r="AJ32" s="135"/>
      <c r="AK32" s="46">
        <f t="shared" si="2"/>
        <v>21</v>
      </c>
      <c r="AL32" s="359">
        <v>50000.0</v>
      </c>
      <c r="AM32" s="360">
        <f t="shared" si="3"/>
        <v>650000</v>
      </c>
      <c r="AN32" s="363">
        <v>300000.0</v>
      </c>
      <c r="AO32" s="362">
        <v>100000.0</v>
      </c>
      <c r="AP32" s="310">
        <f t="shared" si="4"/>
        <v>1050000</v>
      </c>
      <c r="AQ32" s="51"/>
      <c r="AR32" s="110"/>
      <c r="AS32" s="110"/>
      <c r="AT32" s="311" t="s">
        <v>429</v>
      </c>
      <c r="AU32" s="311">
        <v>1.67494986E8</v>
      </c>
      <c r="AV32" s="55" t="s">
        <v>428</v>
      </c>
      <c r="AW32" s="29" t="s">
        <v>430</v>
      </c>
      <c r="AX32" s="312" t="s">
        <v>346</v>
      </c>
      <c r="AY32" s="313">
        <v>30.0</v>
      </c>
      <c r="AZ32" s="311">
        <v>1.6749498E7</v>
      </c>
      <c r="BA32" s="64">
        <v>100000.0</v>
      </c>
      <c r="BB32" s="27" t="s">
        <v>17</v>
      </c>
      <c r="BC32" s="335"/>
      <c r="BD32" s="336"/>
      <c r="BE32" s="336"/>
      <c r="BF32" s="64"/>
    </row>
    <row r="33" ht="14.25" customHeight="1">
      <c r="A33" s="271"/>
      <c r="B33" s="30"/>
      <c r="C33" s="30">
        <v>1.0</v>
      </c>
      <c r="D33" s="30" t="s">
        <v>27</v>
      </c>
      <c r="E33" s="315" t="s">
        <v>169</v>
      </c>
      <c r="F33" s="135">
        <v>1.0</v>
      </c>
      <c r="G33" s="135">
        <v>1.0</v>
      </c>
      <c r="H33" s="135">
        <v>1.0</v>
      </c>
      <c r="I33" s="135">
        <v>1.0</v>
      </c>
      <c r="J33" s="152"/>
      <c r="K33" s="153"/>
      <c r="L33" s="135">
        <v>1.0</v>
      </c>
      <c r="M33" s="135">
        <v>1.0</v>
      </c>
      <c r="N33" s="135">
        <v>1.0</v>
      </c>
      <c r="O33" s="135">
        <v>1.0</v>
      </c>
      <c r="P33" s="135">
        <v>1.0</v>
      </c>
      <c r="Q33" s="152"/>
      <c r="R33" s="153"/>
      <c r="S33" s="135">
        <v>1.0</v>
      </c>
      <c r="T33" s="135">
        <v>1.0</v>
      </c>
      <c r="U33" s="135">
        <v>1.0</v>
      </c>
      <c r="V33" s="135">
        <v>1.0</v>
      </c>
      <c r="W33" s="133"/>
      <c r="X33" s="152"/>
      <c r="Y33" s="153"/>
      <c r="Z33" s="135">
        <v>1.0</v>
      </c>
      <c r="AA33" s="135">
        <v>1.0</v>
      </c>
      <c r="AB33" s="135">
        <v>1.0</v>
      </c>
      <c r="AC33" s="135">
        <v>1.0</v>
      </c>
      <c r="AD33" s="135">
        <v>1.0</v>
      </c>
      <c r="AE33" s="152"/>
      <c r="AF33" s="153"/>
      <c r="AG33" s="135">
        <v>1.0</v>
      </c>
      <c r="AH33" s="135">
        <v>1.0</v>
      </c>
      <c r="AI33" s="135">
        <v>1.0</v>
      </c>
      <c r="AJ33" s="135"/>
      <c r="AK33" s="46">
        <f t="shared" si="2"/>
        <v>21</v>
      </c>
      <c r="AL33" s="359">
        <v>50000.0</v>
      </c>
      <c r="AM33" s="360">
        <f t="shared" si="3"/>
        <v>650000</v>
      </c>
      <c r="AN33" s="363">
        <v>300000.0</v>
      </c>
      <c r="AO33" s="362">
        <v>100000.0</v>
      </c>
      <c r="AP33" s="310">
        <f t="shared" si="4"/>
        <v>1050000</v>
      </c>
      <c r="AQ33" s="51"/>
      <c r="AR33" s="39">
        <v>25000.0</v>
      </c>
      <c r="AS33" s="39"/>
      <c r="AT33" s="316" t="s">
        <v>45</v>
      </c>
      <c r="AU33" s="316">
        <v>2.47982582E8</v>
      </c>
      <c r="AV33" s="315" t="s">
        <v>169</v>
      </c>
      <c r="AW33" s="29" t="s">
        <v>170</v>
      </c>
      <c r="AX33" s="312" t="s">
        <v>346</v>
      </c>
      <c r="AY33" s="313">
        <v>30.0</v>
      </c>
      <c r="AZ33" s="316">
        <v>2.4798258E7</v>
      </c>
      <c r="BA33" s="64">
        <v>100000.0</v>
      </c>
      <c r="BB33" s="29" t="s">
        <v>17</v>
      </c>
      <c r="BC33" s="335"/>
      <c r="BD33" s="336"/>
      <c r="BE33" s="336"/>
      <c r="BF33" s="64"/>
    </row>
    <row r="34" ht="14.25" customHeight="1">
      <c r="A34" s="271"/>
      <c r="B34" s="30"/>
      <c r="C34" s="30">
        <v>1.0</v>
      </c>
      <c r="D34" s="30" t="s">
        <v>27</v>
      </c>
      <c r="E34" s="317" t="s">
        <v>517</v>
      </c>
      <c r="F34" s="133"/>
      <c r="G34" s="133"/>
      <c r="H34" s="133"/>
      <c r="I34" s="133"/>
      <c r="J34" s="152"/>
      <c r="K34" s="153"/>
      <c r="L34" s="133"/>
      <c r="M34" s="133"/>
      <c r="N34" s="133"/>
      <c r="O34" s="133"/>
      <c r="P34" s="133"/>
      <c r="Q34" s="152"/>
      <c r="R34" s="153"/>
      <c r="S34" s="135">
        <v>1.0</v>
      </c>
      <c r="T34" s="135">
        <v>1.0</v>
      </c>
      <c r="U34" s="135">
        <v>1.0</v>
      </c>
      <c r="V34" s="135">
        <v>1.0</v>
      </c>
      <c r="W34" s="133"/>
      <c r="X34" s="152"/>
      <c r="Y34" s="153"/>
      <c r="Z34" s="135">
        <v>1.0</v>
      </c>
      <c r="AA34" s="135">
        <v>1.0</v>
      </c>
      <c r="AB34" s="135">
        <v>1.0</v>
      </c>
      <c r="AC34" s="135">
        <v>1.0</v>
      </c>
      <c r="AD34" s="135">
        <v>1.0</v>
      </c>
      <c r="AE34" s="152"/>
      <c r="AF34" s="153"/>
      <c r="AG34" s="135">
        <v>1.0</v>
      </c>
      <c r="AH34" s="135">
        <v>1.0</v>
      </c>
      <c r="AI34" s="135">
        <v>1.0</v>
      </c>
      <c r="AJ34" s="135"/>
      <c r="AK34" s="46">
        <f t="shared" si="2"/>
        <v>12</v>
      </c>
      <c r="AL34" s="359">
        <v>50000.0</v>
      </c>
      <c r="AM34" s="360">
        <f t="shared" si="3"/>
        <v>400000</v>
      </c>
      <c r="AN34" s="361">
        <v>100000.0</v>
      </c>
      <c r="AO34" s="362">
        <v>100000.0</v>
      </c>
      <c r="AP34" s="310">
        <f t="shared" si="4"/>
        <v>600000</v>
      </c>
      <c r="AQ34" s="51"/>
      <c r="AR34" s="110"/>
      <c r="AS34" s="110"/>
      <c r="AT34" s="311" t="s">
        <v>518</v>
      </c>
      <c r="AU34" s="311">
        <v>1.51983979E8</v>
      </c>
      <c r="AV34" s="311" t="s">
        <v>517</v>
      </c>
      <c r="AW34" s="29" t="s">
        <v>519</v>
      </c>
      <c r="AX34" s="312" t="s">
        <v>346</v>
      </c>
      <c r="AY34" s="313">
        <v>30.0</v>
      </c>
      <c r="AZ34" s="311">
        <v>1.5198397E7</v>
      </c>
      <c r="BA34" s="64">
        <v>100000.0</v>
      </c>
      <c r="BB34" s="27" t="s">
        <v>17</v>
      </c>
      <c r="BC34" s="64"/>
      <c r="BD34" s="64"/>
      <c r="BE34" s="64"/>
      <c r="BF34" s="64"/>
    </row>
    <row r="35" ht="14.25" customHeight="1">
      <c r="A35" s="271"/>
      <c r="B35" s="30"/>
      <c r="C35" s="30">
        <v>1.0</v>
      </c>
      <c r="D35" s="30" t="s">
        <v>27</v>
      </c>
      <c r="E35" s="317" t="s">
        <v>302</v>
      </c>
      <c r="F35" s="135">
        <v>1.0</v>
      </c>
      <c r="G35" s="135">
        <v>1.0</v>
      </c>
      <c r="H35" s="135">
        <v>1.0</v>
      </c>
      <c r="I35" s="135">
        <v>1.0</v>
      </c>
      <c r="J35" s="152"/>
      <c r="K35" s="153"/>
      <c r="L35" s="135">
        <v>1.0</v>
      </c>
      <c r="M35" s="135">
        <v>1.0</v>
      </c>
      <c r="N35" s="135">
        <v>1.0</v>
      </c>
      <c r="O35" s="135">
        <v>1.0</v>
      </c>
      <c r="P35" s="135">
        <v>1.0</v>
      </c>
      <c r="Q35" s="152"/>
      <c r="R35" s="153"/>
      <c r="S35" s="135">
        <v>1.0</v>
      </c>
      <c r="T35" s="135">
        <v>1.0</v>
      </c>
      <c r="U35" s="135">
        <v>1.0</v>
      </c>
      <c r="V35" s="135">
        <v>1.0</v>
      </c>
      <c r="W35" s="133"/>
      <c r="X35" s="152"/>
      <c r="Y35" s="153"/>
      <c r="Z35" s="160" t="s">
        <v>23</v>
      </c>
      <c r="AA35" s="135">
        <v>1.0</v>
      </c>
      <c r="AB35" s="135">
        <v>1.0</v>
      </c>
      <c r="AC35" s="135">
        <v>1.0</v>
      </c>
      <c r="AD35" s="135">
        <v>1.0</v>
      </c>
      <c r="AE35" s="152"/>
      <c r="AF35" s="153"/>
      <c r="AG35" s="135">
        <v>1.0</v>
      </c>
      <c r="AH35" s="135">
        <v>1.0</v>
      </c>
      <c r="AI35" s="160" t="s">
        <v>23</v>
      </c>
      <c r="AJ35" s="160"/>
      <c r="AK35" s="46">
        <f t="shared" si="2"/>
        <v>19</v>
      </c>
      <c r="AL35" s="359">
        <v>48000.0</v>
      </c>
      <c r="AM35" s="360">
        <f t="shared" si="3"/>
        <v>512000</v>
      </c>
      <c r="AN35" s="361">
        <v>300000.0</v>
      </c>
      <c r="AO35" s="362">
        <v>100000.0</v>
      </c>
      <c r="AP35" s="310">
        <f t="shared" si="4"/>
        <v>912000</v>
      </c>
      <c r="AQ35" s="51"/>
      <c r="AR35" s="39"/>
      <c r="AS35" s="110"/>
      <c r="AT35" s="311" t="s">
        <v>303</v>
      </c>
      <c r="AU35" s="311">
        <v>1.71035112E8</v>
      </c>
      <c r="AV35" s="317" t="s">
        <v>302</v>
      </c>
      <c r="AW35" s="29" t="s">
        <v>304</v>
      </c>
      <c r="AX35" s="312" t="s">
        <v>346</v>
      </c>
      <c r="AY35" s="313">
        <v>30.0</v>
      </c>
      <c r="AZ35" s="311">
        <v>1.7103511E7</v>
      </c>
      <c r="BA35" s="64">
        <v>100000.0</v>
      </c>
      <c r="BB35" s="27" t="s">
        <v>17</v>
      </c>
      <c r="BC35" s="64"/>
      <c r="BD35" s="64"/>
      <c r="BE35" s="64"/>
      <c r="BF35" s="64"/>
    </row>
    <row r="36" ht="14.25" customHeight="1">
      <c r="A36" s="271"/>
      <c r="B36" s="30"/>
      <c r="C36" s="30">
        <v>1.0</v>
      </c>
      <c r="D36" s="30" t="s">
        <v>27</v>
      </c>
      <c r="E36" s="317" t="s">
        <v>520</v>
      </c>
      <c r="F36" s="135">
        <v>1.0</v>
      </c>
      <c r="G36" s="135">
        <v>1.0</v>
      </c>
      <c r="H36" s="135">
        <v>1.0</v>
      </c>
      <c r="I36" s="135">
        <v>1.0</v>
      </c>
      <c r="J36" s="152"/>
      <c r="K36" s="153"/>
      <c r="L36" s="135">
        <v>1.0</v>
      </c>
      <c r="M36" s="135">
        <v>1.0</v>
      </c>
      <c r="N36" s="135">
        <v>1.0</v>
      </c>
      <c r="O36" s="135">
        <v>1.0</v>
      </c>
      <c r="P36" s="135">
        <v>1.0</v>
      </c>
      <c r="Q36" s="152"/>
      <c r="R36" s="153"/>
      <c r="S36" s="135">
        <v>1.0</v>
      </c>
      <c r="T36" s="135">
        <v>1.0</v>
      </c>
      <c r="U36" s="135">
        <v>1.0</v>
      </c>
      <c r="V36" s="135">
        <v>1.0</v>
      </c>
      <c r="W36" s="133"/>
      <c r="X36" s="152"/>
      <c r="Y36" s="153"/>
      <c r="Z36" s="135">
        <v>1.0</v>
      </c>
      <c r="AA36" s="135">
        <v>1.0</v>
      </c>
      <c r="AB36" s="135">
        <v>1.0</v>
      </c>
      <c r="AC36" s="135">
        <v>1.0</v>
      </c>
      <c r="AD36" s="135">
        <v>1.0</v>
      </c>
      <c r="AE36" s="152"/>
      <c r="AF36" s="153"/>
      <c r="AG36" s="135">
        <v>1.0</v>
      </c>
      <c r="AH36" s="135">
        <v>1.0</v>
      </c>
      <c r="AI36" s="135">
        <v>1.0</v>
      </c>
      <c r="AJ36" s="135"/>
      <c r="AK36" s="46">
        <f t="shared" si="2"/>
        <v>21</v>
      </c>
      <c r="AL36" s="359">
        <v>50000.0</v>
      </c>
      <c r="AM36" s="360">
        <f t="shared" si="3"/>
        <v>650000</v>
      </c>
      <c r="AN36" s="361">
        <v>300000.0</v>
      </c>
      <c r="AO36" s="362">
        <v>100000.0</v>
      </c>
      <c r="AP36" s="310">
        <f t="shared" si="4"/>
        <v>1050000</v>
      </c>
      <c r="AQ36" s="51"/>
      <c r="AR36" s="110"/>
      <c r="AS36" s="110"/>
      <c r="AT36" s="311" t="s">
        <v>521</v>
      </c>
      <c r="AU36" s="311">
        <v>1.61263575E8</v>
      </c>
      <c r="AV36" s="311" t="s">
        <v>520</v>
      </c>
      <c r="AW36" s="64" t="s">
        <v>522</v>
      </c>
      <c r="AX36" s="312" t="s">
        <v>346</v>
      </c>
      <c r="AY36" s="313">
        <v>30.0</v>
      </c>
      <c r="AZ36" s="311">
        <v>1.6126357E7</v>
      </c>
      <c r="BA36" s="64">
        <v>100000.0</v>
      </c>
      <c r="BB36" s="27" t="s">
        <v>17</v>
      </c>
      <c r="BC36" s="64"/>
      <c r="BD36" s="64"/>
      <c r="BE36" s="64"/>
      <c r="BF36" s="64"/>
    </row>
    <row r="37" ht="14.25" customHeight="1">
      <c r="A37" s="271"/>
      <c r="B37" s="30"/>
      <c r="C37" s="30">
        <v>1.0</v>
      </c>
      <c r="D37" s="30" t="s">
        <v>27</v>
      </c>
      <c r="E37" s="315" t="s">
        <v>177</v>
      </c>
      <c r="F37" s="135">
        <v>1.0</v>
      </c>
      <c r="G37" s="135">
        <v>1.0</v>
      </c>
      <c r="H37" s="135">
        <v>1.0</v>
      </c>
      <c r="I37" s="141" t="s">
        <v>50</v>
      </c>
      <c r="J37" s="152"/>
      <c r="K37" s="153"/>
      <c r="L37" s="135">
        <v>1.0</v>
      </c>
      <c r="M37" s="135">
        <v>1.0</v>
      </c>
      <c r="N37" s="135">
        <v>1.0</v>
      </c>
      <c r="O37" s="135">
        <v>1.0</v>
      </c>
      <c r="P37" s="135">
        <v>1.0</v>
      </c>
      <c r="Q37" s="152"/>
      <c r="R37" s="153"/>
      <c r="S37" s="135">
        <v>1.0</v>
      </c>
      <c r="T37" s="135">
        <v>1.0</v>
      </c>
      <c r="U37" s="141">
        <v>0.5</v>
      </c>
      <c r="V37" s="135">
        <v>1.0</v>
      </c>
      <c r="W37" s="133"/>
      <c r="X37" s="152"/>
      <c r="Y37" s="153"/>
      <c r="Z37" s="135">
        <v>1.0</v>
      </c>
      <c r="AA37" s="135">
        <v>1.0</v>
      </c>
      <c r="AB37" s="135">
        <v>1.0</v>
      </c>
      <c r="AC37" s="135">
        <v>1.0</v>
      </c>
      <c r="AD37" s="135">
        <v>1.0</v>
      </c>
      <c r="AE37" s="152"/>
      <c r="AF37" s="153"/>
      <c r="AG37" s="135">
        <v>1.0</v>
      </c>
      <c r="AH37" s="135">
        <v>1.0</v>
      </c>
      <c r="AI37" s="135">
        <v>1.0</v>
      </c>
      <c r="AJ37" s="135"/>
      <c r="AK37" s="46">
        <f t="shared" si="2"/>
        <v>19.5</v>
      </c>
      <c r="AL37" s="359">
        <v>50000.0</v>
      </c>
      <c r="AM37" s="360">
        <f t="shared" si="3"/>
        <v>575000</v>
      </c>
      <c r="AN37" s="361">
        <v>300000.0</v>
      </c>
      <c r="AO37" s="362">
        <v>100000.0</v>
      </c>
      <c r="AP37" s="310">
        <f t="shared" si="4"/>
        <v>975000</v>
      </c>
      <c r="AQ37" s="51"/>
      <c r="AR37" s="39"/>
      <c r="AS37" s="110"/>
      <c r="AT37" s="316" t="s">
        <v>178</v>
      </c>
      <c r="AU37" s="316">
        <v>1.00611635E8</v>
      </c>
      <c r="AV37" s="315" t="s">
        <v>177</v>
      </c>
      <c r="AW37" s="29" t="s">
        <v>179</v>
      </c>
      <c r="AX37" s="312" t="s">
        <v>346</v>
      </c>
      <c r="AY37" s="313">
        <v>30.0</v>
      </c>
      <c r="AZ37" s="316">
        <v>1.0061163E7</v>
      </c>
      <c r="BA37" s="64">
        <v>100000.0</v>
      </c>
      <c r="BB37" s="29" t="s">
        <v>17</v>
      </c>
      <c r="BC37" s="64"/>
      <c r="BD37" s="64"/>
      <c r="BE37" s="64"/>
      <c r="BF37" s="64"/>
    </row>
    <row r="38" ht="14.25" customHeight="1">
      <c r="A38" s="271"/>
      <c r="B38" s="30"/>
      <c r="C38" s="30">
        <v>1.0</v>
      </c>
      <c r="D38" s="30" t="s">
        <v>27</v>
      </c>
      <c r="E38" s="317" t="s">
        <v>446</v>
      </c>
      <c r="F38" s="135">
        <v>1.0</v>
      </c>
      <c r="G38" s="135">
        <v>1.0</v>
      </c>
      <c r="H38" s="135">
        <v>1.0</v>
      </c>
      <c r="I38" s="135">
        <v>1.0</v>
      </c>
      <c r="J38" s="152"/>
      <c r="K38" s="153"/>
      <c r="L38" s="135">
        <v>1.0</v>
      </c>
      <c r="M38" s="141">
        <v>0.5</v>
      </c>
      <c r="N38" s="135">
        <v>1.0</v>
      </c>
      <c r="O38" s="135">
        <v>1.0</v>
      </c>
      <c r="P38" s="135">
        <v>1.0</v>
      </c>
      <c r="Q38" s="152"/>
      <c r="R38" s="153"/>
      <c r="S38" s="135">
        <v>1.0</v>
      </c>
      <c r="T38" s="135">
        <v>1.0</v>
      </c>
      <c r="U38" s="135">
        <v>1.0</v>
      </c>
      <c r="V38" s="135">
        <v>1.0</v>
      </c>
      <c r="W38" s="133"/>
      <c r="X38" s="152"/>
      <c r="Y38" s="153"/>
      <c r="Z38" s="135">
        <v>1.0</v>
      </c>
      <c r="AA38" s="135">
        <v>1.0</v>
      </c>
      <c r="AB38" s="135">
        <v>1.0</v>
      </c>
      <c r="AC38" s="135">
        <v>1.0</v>
      </c>
      <c r="AD38" s="135">
        <v>1.0</v>
      </c>
      <c r="AE38" s="152"/>
      <c r="AF38" s="153"/>
      <c r="AG38" s="135">
        <v>1.0</v>
      </c>
      <c r="AH38" s="135">
        <v>1.0</v>
      </c>
      <c r="AI38" s="135">
        <v>1.0</v>
      </c>
      <c r="AJ38" s="135"/>
      <c r="AK38" s="46">
        <f t="shared" si="2"/>
        <v>20.5</v>
      </c>
      <c r="AL38" s="359">
        <v>50000.0</v>
      </c>
      <c r="AM38" s="360">
        <f t="shared" si="3"/>
        <v>625000</v>
      </c>
      <c r="AN38" s="361">
        <v>300000.0</v>
      </c>
      <c r="AO38" s="362">
        <v>100000.0</v>
      </c>
      <c r="AP38" s="310">
        <f t="shared" si="4"/>
        <v>1025000</v>
      </c>
      <c r="AQ38" s="51"/>
      <c r="AR38" s="110"/>
      <c r="AS38" s="110"/>
      <c r="AT38" s="311" t="s">
        <v>447</v>
      </c>
      <c r="AU38" s="311">
        <v>1.83249347E8</v>
      </c>
      <c r="AV38" s="317" t="s">
        <v>446</v>
      </c>
      <c r="AW38" s="29" t="s">
        <v>448</v>
      </c>
      <c r="AX38" s="312" t="s">
        <v>365</v>
      </c>
      <c r="AY38" s="313" t="s">
        <v>344</v>
      </c>
      <c r="AZ38" s="311">
        <v>5.1043661E7</v>
      </c>
      <c r="BA38" s="64">
        <v>100000.0</v>
      </c>
      <c r="BB38" s="27" t="s">
        <v>449</v>
      </c>
      <c r="BC38" s="64"/>
      <c r="BD38" s="64"/>
      <c r="BE38" s="64"/>
      <c r="BF38" s="64"/>
    </row>
    <row r="39" ht="14.25" customHeight="1">
      <c r="A39" s="271"/>
      <c r="B39" s="30"/>
      <c r="C39" s="30">
        <v>1.0</v>
      </c>
      <c r="D39" s="30" t="s">
        <v>27</v>
      </c>
      <c r="E39" s="315" t="s">
        <v>182</v>
      </c>
      <c r="F39" s="135">
        <v>1.0</v>
      </c>
      <c r="G39" s="135">
        <v>1.0</v>
      </c>
      <c r="H39" s="135">
        <v>1.0</v>
      </c>
      <c r="I39" s="135">
        <v>1.0</v>
      </c>
      <c r="J39" s="152"/>
      <c r="K39" s="153"/>
      <c r="L39" s="160" t="s">
        <v>23</v>
      </c>
      <c r="M39" s="160" t="s">
        <v>23</v>
      </c>
      <c r="N39" s="160" t="s">
        <v>23</v>
      </c>
      <c r="O39" s="167" t="s">
        <v>507</v>
      </c>
      <c r="P39" s="168"/>
      <c r="Q39" s="168"/>
      <c r="R39" s="168"/>
      <c r="S39" s="168"/>
      <c r="T39" s="168"/>
      <c r="U39" s="168"/>
      <c r="V39" s="168"/>
      <c r="W39" s="168"/>
      <c r="X39" s="168"/>
      <c r="Y39" s="168"/>
      <c r="Z39" s="168"/>
      <c r="AA39" s="168"/>
      <c r="AB39" s="168"/>
      <c r="AC39" s="168"/>
      <c r="AD39" s="168"/>
      <c r="AE39" s="168"/>
      <c r="AF39" s="168"/>
      <c r="AG39" s="168"/>
      <c r="AH39" s="168"/>
      <c r="AI39" s="73"/>
      <c r="AJ39" s="176"/>
      <c r="AK39" s="46">
        <f t="shared" si="2"/>
        <v>4</v>
      </c>
      <c r="AL39" s="359">
        <v>48000.0</v>
      </c>
      <c r="AM39" s="360">
        <f t="shared" si="3"/>
        <v>192000</v>
      </c>
      <c r="AN39" s="364"/>
      <c r="AO39" s="364"/>
      <c r="AP39" s="310">
        <f t="shared" si="4"/>
        <v>192000</v>
      </c>
      <c r="AQ39" s="51"/>
      <c r="AR39" s="51"/>
      <c r="AS39" s="51"/>
      <c r="AT39" s="51"/>
      <c r="AU39" s="51"/>
      <c r="AV39" s="51"/>
      <c r="AW39" s="51"/>
      <c r="AX39" s="51"/>
      <c r="AY39" s="51"/>
      <c r="AZ39" s="51"/>
      <c r="BA39" s="365" t="s">
        <v>508</v>
      </c>
      <c r="BB39" s="29" t="s">
        <v>17</v>
      </c>
      <c r="BC39" s="64"/>
      <c r="BD39" s="64"/>
      <c r="BE39" s="64"/>
      <c r="BF39" s="64"/>
    </row>
    <row r="40" ht="14.25" customHeight="1">
      <c r="A40" s="271"/>
      <c r="B40" s="30"/>
      <c r="C40" s="30">
        <v>1.0</v>
      </c>
      <c r="D40" s="30" t="s">
        <v>27</v>
      </c>
      <c r="E40" s="317" t="s">
        <v>450</v>
      </c>
      <c r="F40" s="135">
        <v>1.0</v>
      </c>
      <c r="G40" s="135">
        <v>1.0</v>
      </c>
      <c r="H40" s="135">
        <v>1.0</v>
      </c>
      <c r="I40" s="135">
        <v>1.0</v>
      </c>
      <c r="J40" s="152"/>
      <c r="K40" s="153"/>
      <c r="L40" s="160" t="s">
        <v>23</v>
      </c>
      <c r="M40" s="135">
        <v>1.0</v>
      </c>
      <c r="N40" s="135">
        <v>1.0</v>
      </c>
      <c r="O40" s="135">
        <v>1.0</v>
      </c>
      <c r="P40" s="135">
        <v>1.0</v>
      </c>
      <c r="Q40" s="152"/>
      <c r="R40" s="153"/>
      <c r="S40" s="135">
        <v>1.0</v>
      </c>
      <c r="T40" s="135">
        <v>1.0</v>
      </c>
      <c r="U40" s="135">
        <v>1.0</v>
      </c>
      <c r="V40" s="160" t="s">
        <v>23</v>
      </c>
      <c r="W40" s="133"/>
      <c r="X40" s="152"/>
      <c r="Y40" s="153"/>
      <c r="Z40" s="141">
        <v>0.5</v>
      </c>
      <c r="AA40" s="160" t="s">
        <v>23</v>
      </c>
      <c r="AB40" s="167" t="s">
        <v>507</v>
      </c>
      <c r="AC40" s="168"/>
      <c r="AD40" s="168"/>
      <c r="AE40" s="168"/>
      <c r="AF40" s="168"/>
      <c r="AG40" s="168"/>
      <c r="AH40" s="168"/>
      <c r="AI40" s="73"/>
      <c r="AJ40" s="176"/>
      <c r="AK40" s="46">
        <f t="shared" si="2"/>
        <v>11.5</v>
      </c>
      <c r="AL40" s="359">
        <v>45000.0</v>
      </c>
      <c r="AM40" s="360">
        <f t="shared" si="3"/>
        <v>117500</v>
      </c>
      <c r="AN40" s="361">
        <v>300000.0</v>
      </c>
      <c r="AO40" s="362">
        <v>100000.0</v>
      </c>
      <c r="AP40" s="310">
        <f t="shared" si="4"/>
        <v>517500</v>
      </c>
      <c r="AQ40" s="51"/>
      <c r="AR40" s="51"/>
      <c r="AS40" s="51"/>
      <c r="AT40" s="51"/>
      <c r="AU40" s="51"/>
      <c r="AV40" s="51"/>
      <c r="AW40" s="51"/>
      <c r="AX40" s="51"/>
      <c r="AY40" s="51"/>
      <c r="AZ40" s="51"/>
      <c r="BA40" s="365" t="s">
        <v>508</v>
      </c>
      <c r="BB40" s="29" t="s">
        <v>17</v>
      </c>
      <c r="BC40" s="64"/>
      <c r="BD40" s="64"/>
      <c r="BE40" s="64"/>
      <c r="BF40" s="64"/>
    </row>
    <row r="41" ht="14.25" customHeight="1">
      <c r="A41" s="271"/>
      <c r="B41" s="30"/>
      <c r="C41" s="30">
        <v>1.0</v>
      </c>
      <c r="D41" s="30" t="s">
        <v>27</v>
      </c>
      <c r="E41" s="317" t="s">
        <v>523</v>
      </c>
      <c r="F41" s="133"/>
      <c r="G41" s="133"/>
      <c r="H41" s="133"/>
      <c r="I41" s="133"/>
      <c r="J41" s="152"/>
      <c r="K41" s="153"/>
      <c r="L41" s="133"/>
      <c r="M41" s="133"/>
      <c r="N41" s="133"/>
      <c r="O41" s="133"/>
      <c r="P41" s="133"/>
      <c r="Q41" s="152"/>
      <c r="R41" s="153"/>
      <c r="S41" s="135">
        <v>1.0</v>
      </c>
      <c r="T41" s="135">
        <v>1.0</v>
      </c>
      <c r="U41" s="135">
        <v>1.0</v>
      </c>
      <c r="V41" s="135">
        <v>1.0</v>
      </c>
      <c r="W41" s="133"/>
      <c r="X41" s="152"/>
      <c r="Y41" s="153"/>
      <c r="Z41" s="135">
        <v>1.0</v>
      </c>
      <c r="AA41" s="135">
        <v>1.0</v>
      </c>
      <c r="AB41" s="135">
        <v>1.0</v>
      </c>
      <c r="AC41" s="135">
        <v>1.0</v>
      </c>
      <c r="AD41" s="135">
        <v>1.0</v>
      </c>
      <c r="AE41" s="152"/>
      <c r="AF41" s="153"/>
      <c r="AG41" s="135">
        <v>1.0</v>
      </c>
      <c r="AH41" s="135">
        <v>1.0</v>
      </c>
      <c r="AI41" s="135">
        <v>1.0</v>
      </c>
      <c r="AJ41" s="135"/>
      <c r="AK41" s="46">
        <f t="shared" si="2"/>
        <v>12</v>
      </c>
      <c r="AL41" s="359">
        <v>50000.0</v>
      </c>
      <c r="AM41" s="360">
        <f t="shared" si="3"/>
        <v>400000</v>
      </c>
      <c r="AN41" s="361">
        <v>100000.0</v>
      </c>
      <c r="AO41" s="362">
        <v>100000.0</v>
      </c>
      <c r="AP41" s="310">
        <f t="shared" si="4"/>
        <v>600000</v>
      </c>
      <c r="AQ41" s="51"/>
      <c r="AR41" s="39"/>
      <c r="AS41" s="110"/>
      <c r="AT41" s="316" t="s">
        <v>524</v>
      </c>
      <c r="AU41" s="316">
        <v>2.12054151E8</v>
      </c>
      <c r="AV41" s="315" t="s">
        <v>523</v>
      </c>
      <c r="AW41" s="29" t="s">
        <v>525</v>
      </c>
      <c r="AX41" s="312" t="s">
        <v>346</v>
      </c>
      <c r="AY41" s="313">
        <v>30.0</v>
      </c>
      <c r="AZ41" s="316">
        <v>2.1205415E7</v>
      </c>
      <c r="BA41" s="64">
        <v>100000.0</v>
      </c>
      <c r="BB41" s="27" t="s">
        <v>17</v>
      </c>
      <c r="BC41" s="64"/>
      <c r="BD41" s="64"/>
      <c r="BE41" s="64"/>
      <c r="BF41" s="64"/>
    </row>
    <row r="42" ht="14.25" customHeight="1">
      <c r="A42" s="271"/>
      <c r="B42" s="30"/>
      <c r="C42" s="30">
        <v>1.0</v>
      </c>
      <c r="D42" s="30" t="s">
        <v>27</v>
      </c>
      <c r="E42" s="317" t="s">
        <v>453</v>
      </c>
      <c r="F42" s="135">
        <v>1.0</v>
      </c>
      <c r="G42" s="135">
        <v>1.0</v>
      </c>
      <c r="H42" s="141" t="s">
        <v>50</v>
      </c>
      <c r="I42" s="135">
        <v>1.0</v>
      </c>
      <c r="J42" s="152"/>
      <c r="K42" s="153"/>
      <c r="L42" s="135">
        <v>1.0</v>
      </c>
      <c r="M42" s="135">
        <v>1.0</v>
      </c>
      <c r="N42" s="135">
        <v>1.0</v>
      </c>
      <c r="O42" s="135">
        <v>1.0</v>
      </c>
      <c r="P42" s="135">
        <v>1.0</v>
      </c>
      <c r="Q42" s="152"/>
      <c r="R42" s="153"/>
      <c r="S42" s="135">
        <v>1.0</v>
      </c>
      <c r="T42" s="135">
        <v>1.0</v>
      </c>
      <c r="U42" s="135">
        <v>1.0</v>
      </c>
      <c r="V42" s="160" t="s">
        <v>23</v>
      </c>
      <c r="W42" s="133"/>
      <c r="X42" s="152"/>
      <c r="Y42" s="153"/>
      <c r="Z42" s="135">
        <v>1.0</v>
      </c>
      <c r="AA42" s="135">
        <v>1.0</v>
      </c>
      <c r="AB42" s="135">
        <v>1.0</v>
      </c>
      <c r="AC42" s="135">
        <v>1.0</v>
      </c>
      <c r="AD42" s="135">
        <v>1.0</v>
      </c>
      <c r="AE42" s="152"/>
      <c r="AF42" s="153"/>
      <c r="AG42" s="135">
        <v>1.0</v>
      </c>
      <c r="AH42" s="135">
        <v>1.0</v>
      </c>
      <c r="AI42" s="135">
        <v>1.0</v>
      </c>
      <c r="AJ42" s="135"/>
      <c r="AK42" s="46">
        <f t="shared" si="2"/>
        <v>19</v>
      </c>
      <c r="AL42" s="359">
        <v>49000.0</v>
      </c>
      <c r="AM42" s="360">
        <f t="shared" si="3"/>
        <v>531000</v>
      </c>
      <c r="AN42" s="361">
        <v>300000.0</v>
      </c>
      <c r="AO42" s="362">
        <v>100000.0</v>
      </c>
      <c r="AP42" s="310">
        <f t="shared" si="4"/>
        <v>931000</v>
      </c>
      <c r="AQ42" s="51"/>
      <c r="AR42" s="39"/>
      <c r="AS42" s="110"/>
      <c r="AT42" s="316" t="s">
        <v>454</v>
      </c>
      <c r="AU42" s="316">
        <v>1.73376936E8</v>
      </c>
      <c r="AV42" s="317" t="s">
        <v>453</v>
      </c>
      <c r="AW42" s="275" t="s">
        <v>455</v>
      </c>
      <c r="AX42" s="312" t="s">
        <v>346</v>
      </c>
      <c r="AY42" s="313">
        <v>30.0</v>
      </c>
      <c r="AZ42" s="316">
        <v>1.7337693E7</v>
      </c>
      <c r="BA42" s="64">
        <v>100000.0</v>
      </c>
      <c r="BB42" s="29" t="s">
        <v>17</v>
      </c>
      <c r="BC42" s="64"/>
      <c r="BD42" s="64"/>
      <c r="BE42" s="64"/>
      <c r="BF42" s="64"/>
    </row>
    <row r="43" ht="14.25" customHeight="1">
      <c r="A43" s="271"/>
      <c r="B43" s="30"/>
      <c r="C43" s="30">
        <v>1.0</v>
      </c>
      <c r="D43" s="30" t="s">
        <v>27</v>
      </c>
      <c r="E43" s="315" t="s">
        <v>184</v>
      </c>
      <c r="F43" s="141" t="s">
        <v>50</v>
      </c>
      <c r="G43" s="141" t="s">
        <v>50</v>
      </c>
      <c r="H43" s="141" t="s">
        <v>50</v>
      </c>
      <c r="I43" s="141" t="s">
        <v>50</v>
      </c>
      <c r="J43" s="152"/>
      <c r="K43" s="153"/>
      <c r="L43" s="135">
        <v>1.0</v>
      </c>
      <c r="M43" s="135">
        <v>1.0</v>
      </c>
      <c r="N43" s="135">
        <v>1.0</v>
      </c>
      <c r="O43" s="135">
        <v>1.0</v>
      </c>
      <c r="P43" s="135">
        <v>1.0</v>
      </c>
      <c r="Q43" s="152"/>
      <c r="R43" s="153"/>
      <c r="S43" s="135">
        <v>1.0</v>
      </c>
      <c r="T43" s="135">
        <v>1.0</v>
      </c>
      <c r="U43" s="135">
        <v>1.0</v>
      </c>
      <c r="V43" s="135">
        <v>1.0</v>
      </c>
      <c r="W43" s="133"/>
      <c r="X43" s="152"/>
      <c r="Y43" s="153"/>
      <c r="Z43" s="135">
        <v>1.0</v>
      </c>
      <c r="AA43" s="135">
        <v>1.0</v>
      </c>
      <c r="AB43" s="135">
        <v>1.0</v>
      </c>
      <c r="AC43" s="135">
        <v>1.0</v>
      </c>
      <c r="AD43" s="135">
        <v>1.0</v>
      </c>
      <c r="AE43" s="152"/>
      <c r="AF43" s="153"/>
      <c r="AG43" s="135">
        <v>1.0</v>
      </c>
      <c r="AH43" s="135">
        <v>1.0</v>
      </c>
      <c r="AI43" s="135">
        <v>1.0</v>
      </c>
      <c r="AJ43" s="135"/>
      <c r="AK43" s="46">
        <f t="shared" si="2"/>
        <v>17</v>
      </c>
      <c r="AL43" s="359">
        <v>50000.0</v>
      </c>
      <c r="AM43" s="360">
        <f t="shared" si="3"/>
        <v>550000</v>
      </c>
      <c r="AN43" s="361">
        <v>200000.0</v>
      </c>
      <c r="AO43" s="362">
        <v>100000.0</v>
      </c>
      <c r="AP43" s="310">
        <f t="shared" si="4"/>
        <v>850000</v>
      </c>
      <c r="AQ43" s="51"/>
      <c r="AR43" s="39"/>
      <c r="AS43" s="110"/>
      <c r="AT43" s="316" t="s">
        <v>185</v>
      </c>
      <c r="AU43" s="316">
        <v>1.57443062E8</v>
      </c>
      <c r="AV43" s="315" t="s">
        <v>184</v>
      </c>
      <c r="AW43" s="29" t="s">
        <v>186</v>
      </c>
      <c r="AX43" s="312" t="s">
        <v>346</v>
      </c>
      <c r="AY43" s="313">
        <v>30.0</v>
      </c>
      <c r="AZ43" s="316">
        <v>1.5744306E7</v>
      </c>
      <c r="BA43" s="64">
        <v>100000.0</v>
      </c>
      <c r="BB43" s="29" t="s">
        <v>17</v>
      </c>
      <c r="BC43" s="64"/>
      <c r="BD43" s="64"/>
      <c r="BE43" s="64"/>
      <c r="BF43" s="64"/>
    </row>
    <row r="44" ht="14.25" customHeight="1">
      <c r="A44" s="271"/>
      <c r="B44" s="30"/>
      <c r="C44" s="30">
        <v>1.0</v>
      </c>
      <c r="D44" s="30" t="s">
        <v>27</v>
      </c>
      <c r="E44" s="315" t="s">
        <v>187</v>
      </c>
      <c r="F44" s="135">
        <v>1.0</v>
      </c>
      <c r="G44" s="135">
        <v>1.0</v>
      </c>
      <c r="H44" s="135">
        <v>1.0</v>
      </c>
      <c r="I44" s="141" t="s">
        <v>50</v>
      </c>
      <c r="J44" s="152"/>
      <c r="K44" s="153"/>
      <c r="L44" s="135">
        <v>1.0</v>
      </c>
      <c r="M44" s="135">
        <v>1.0</v>
      </c>
      <c r="N44" s="135">
        <v>1.0</v>
      </c>
      <c r="O44" s="141" t="s">
        <v>50</v>
      </c>
      <c r="P44" s="135">
        <v>1.0</v>
      </c>
      <c r="Q44" s="152"/>
      <c r="R44" s="153"/>
      <c r="S44" s="135">
        <v>1.0</v>
      </c>
      <c r="T44" s="135">
        <v>1.0</v>
      </c>
      <c r="U44" s="135">
        <v>1.0</v>
      </c>
      <c r="V44" s="135">
        <v>1.0</v>
      </c>
      <c r="W44" s="133"/>
      <c r="X44" s="152"/>
      <c r="Y44" s="153"/>
      <c r="Z44" s="167" t="s">
        <v>507</v>
      </c>
      <c r="AA44" s="168"/>
      <c r="AB44" s="168"/>
      <c r="AC44" s="168"/>
      <c r="AD44" s="168"/>
      <c r="AE44" s="168"/>
      <c r="AF44" s="168"/>
      <c r="AG44" s="168"/>
      <c r="AH44" s="168"/>
      <c r="AI44" s="73"/>
      <c r="AJ44" s="176"/>
      <c r="AK44" s="46">
        <f t="shared" si="2"/>
        <v>11</v>
      </c>
      <c r="AL44" s="359">
        <v>48000.0</v>
      </c>
      <c r="AM44" s="360">
        <f t="shared" si="3"/>
        <v>228000</v>
      </c>
      <c r="AN44" s="361">
        <v>300000.0</v>
      </c>
      <c r="AO44" s="364"/>
      <c r="AP44" s="310">
        <f t="shared" si="4"/>
        <v>528000</v>
      </c>
      <c r="AQ44" s="51"/>
      <c r="AR44" s="51"/>
      <c r="AS44" s="51"/>
      <c r="AT44" s="51"/>
      <c r="AU44" s="51"/>
      <c r="AV44" s="51"/>
      <c r="AW44" s="51"/>
      <c r="AX44" s="51"/>
      <c r="AY44" s="51"/>
      <c r="AZ44" s="51"/>
      <c r="BA44" s="365" t="s">
        <v>508</v>
      </c>
      <c r="BB44" s="29" t="s">
        <v>526</v>
      </c>
      <c r="BC44" s="64"/>
      <c r="BD44" s="64"/>
      <c r="BE44" s="64"/>
      <c r="BF44" s="64"/>
    </row>
    <row r="45" ht="14.25" customHeight="1">
      <c r="A45" s="271"/>
      <c r="B45" s="30"/>
      <c r="C45" s="30">
        <v>1.0</v>
      </c>
      <c r="D45" s="30" t="s">
        <v>27</v>
      </c>
      <c r="E45" s="314" t="s">
        <v>188</v>
      </c>
      <c r="F45" s="135">
        <v>1.0</v>
      </c>
      <c r="G45" s="135">
        <v>1.0</v>
      </c>
      <c r="H45" s="135">
        <v>1.0</v>
      </c>
      <c r="I45" s="135">
        <v>1.0</v>
      </c>
      <c r="J45" s="152"/>
      <c r="K45" s="153"/>
      <c r="L45" s="141">
        <v>0.5</v>
      </c>
      <c r="M45" s="135">
        <v>1.0</v>
      </c>
      <c r="N45" s="135">
        <v>1.0</v>
      </c>
      <c r="O45" s="160" t="s">
        <v>23</v>
      </c>
      <c r="P45" s="135">
        <v>1.0</v>
      </c>
      <c r="Q45" s="152"/>
      <c r="R45" s="153"/>
      <c r="S45" s="135">
        <v>1.0</v>
      </c>
      <c r="T45" s="135">
        <v>1.0</v>
      </c>
      <c r="U45" s="160" t="s">
        <v>23</v>
      </c>
      <c r="V45" s="135">
        <v>1.0</v>
      </c>
      <c r="W45" s="133"/>
      <c r="X45" s="152"/>
      <c r="Y45" s="153"/>
      <c r="Z45" s="135">
        <v>1.0</v>
      </c>
      <c r="AA45" s="160" t="s">
        <v>23</v>
      </c>
      <c r="AB45" s="135">
        <v>1.0</v>
      </c>
      <c r="AC45" s="135">
        <v>1.0</v>
      </c>
      <c r="AD45" s="135">
        <v>1.0</v>
      </c>
      <c r="AE45" s="152"/>
      <c r="AF45" s="153"/>
      <c r="AG45" s="160" t="s">
        <v>23</v>
      </c>
      <c r="AH45" s="160" t="s">
        <v>23</v>
      </c>
      <c r="AI45" s="160" t="s">
        <v>23</v>
      </c>
      <c r="AJ45" s="160"/>
      <c r="AK45" s="46">
        <f t="shared" si="2"/>
        <v>14.5</v>
      </c>
      <c r="AL45" s="359">
        <v>45000.0</v>
      </c>
      <c r="AM45" s="360">
        <f t="shared" si="3"/>
        <v>252500</v>
      </c>
      <c r="AN45" s="361">
        <v>300000.0</v>
      </c>
      <c r="AO45" s="362">
        <v>100000.0</v>
      </c>
      <c r="AP45" s="310">
        <f t="shared" si="4"/>
        <v>652500</v>
      </c>
      <c r="AQ45" s="51"/>
      <c r="AR45" s="39"/>
      <c r="AS45" s="110"/>
      <c r="AT45" s="311" t="s">
        <v>189</v>
      </c>
      <c r="AU45" s="311">
        <v>1.79400499E8</v>
      </c>
      <c r="AV45" s="314" t="s">
        <v>188</v>
      </c>
      <c r="AW45" s="29" t="s">
        <v>190</v>
      </c>
      <c r="AX45" s="312" t="s">
        <v>346</v>
      </c>
      <c r="AY45" s="313">
        <v>30.0</v>
      </c>
      <c r="AZ45" s="311">
        <v>1.7940049E7</v>
      </c>
      <c r="BA45" s="64">
        <v>100000.0</v>
      </c>
      <c r="BB45" s="27" t="s">
        <v>17</v>
      </c>
      <c r="BC45" s="64"/>
      <c r="BD45" s="64"/>
      <c r="BE45" s="64"/>
      <c r="BF45" s="64"/>
    </row>
    <row r="46" ht="14.25" customHeight="1">
      <c r="A46" s="271"/>
      <c r="B46" s="30"/>
      <c r="C46" s="30">
        <v>1.0</v>
      </c>
      <c r="D46" s="30" t="s">
        <v>27</v>
      </c>
      <c r="E46" s="315" t="s">
        <v>191</v>
      </c>
      <c r="F46" s="372" t="s">
        <v>295</v>
      </c>
      <c r="G46" s="168"/>
      <c r="H46" s="168"/>
      <c r="I46" s="73"/>
      <c r="J46" s="152"/>
      <c r="K46" s="153"/>
      <c r="L46" s="135">
        <v>1.0</v>
      </c>
      <c r="M46" s="135">
        <v>1.0</v>
      </c>
      <c r="N46" s="135">
        <v>1.0</v>
      </c>
      <c r="O46" s="135">
        <v>1.0</v>
      </c>
      <c r="P46" s="135">
        <v>1.0</v>
      </c>
      <c r="Q46" s="152"/>
      <c r="R46" s="153"/>
      <c r="S46" s="135">
        <v>1.0</v>
      </c>
      <c r="T46" s="135">
        <v>1.0</v>
      </c>
      <c r="U46" s="135">
        <v>1.0</v>
      </c>
      <c r="V46" s="135">
        <v>1.0</v>
      </c>
      <c r="W46" s="133"/>
      <c r="X46" s="152"/>
      <c r="Y46" s="153"/>
      <c r="Z46" s="135">
        <v>1.0</v>
      </c>
      <c r="AA46" s="135">
        <v>1.0</v>
      </c>
      <c r="AB46" s="135">
        <v>1.0</v>
      </c>
      <c r="AC46" s="135">
        <v>1.0</v>
      </c>
      <c r="AD46" s="135">
        <v>1.0</v>
      </c>
      <c r="AE46" s="152"/>
      <c r="AF46" s="153"/>
      <c r="AG46" s="135">
        <v>1.0</v>
      </c>
      <c r="AH46" s="135">
        <v>1.0</v>
      </c>
      <c r="AI46" s="135">
        <v>1.0</v>
      </c>
      <c r="AJ46" s="135"/>
      <c r="AK46" s="46">
        <f t="shared" si="2"/>
        <v>17</v>
      </c>
      <c r="AL46" s="359">
        <v>49000.0</v>
      </c>
      <c r="AM46" s="360">
        <f t="shared" si="3"/>
        <v>433000</v>
      </c>
      <c r="AN46" s="361">
        <v>300000.0</v>
      </c>
      <c r="AO46" s="362">
        <v>100000.0</v>
      </c>
      <c r="AP46" s="310">
        <f t="shared" si="4"/>
        <v>833000</v>
      </c>
      <c r="AQ46" s="51">
        <v>40000.0</v>
      </c>
      <c r="AR46" s="39"/>
      <c r="AS46" s="39">
        <v>40000.0</v>
      </c>
      <c r="AT46" s="311" t="s">
        <v>56</v>
      </c>
      <c r="AU46" s="311">
        <v>1.82793205E8</v>
      </c>
      <c r="AV46" s="315" t="s">
        <v>191</v>
      </c>
      <c r="AW46" s="29" t="s">
        <v>192</v>
      </c>
      <c r="AX46" s="312" t="s">
        <v>361</v>
      </c>
      <c r="AY46" s="313" t="s">
        <v>344</v>
      </c>
      <c r="AZ46" s="311">
        <v>525063.0</v>
      </c>
      <c r="BA46" s="64">
        <v>100000.0</v>
      </c>
      <c r="BB46" s="27" t="s">
        <v>457</v>
      </c>
      <c r="BC46" s="64"/>
      <c r="BD46" s="64"/>
      <c r="BE46" s="64"/>
      <c r="BF46" s="64"/>
    </row>
    <row r="47" ht="14.25" customHeight="1">
      <c r="A47" s="291"/>
      <c r="B47" s="30"/>
      <c r="C47" s="30">
        <v>1.0</v>
      </c>
      <c r="D47" s="30" t="s">
        <v>27</v>
      </c>
      <c r="E47" s="317" t="s">
        <v>193</v>
      </c>
      <c r="F47" s="133"/>
      <c r="G47" s="133"/>
      <c r="H47" s="133"/>
      <c r="I47" s="133"/>
      <c r="J47" s="152"/>
      <c r="K47" s="153"/>
      <c r="L47" s="133"/>
      <c r="M47" s="133"/>
      <c r="N47" s="133"/>
      <c r="O47" s="133"/>
      <c r="P47" s="133"/>
      <c r="Q47" s="152"/>
      <c r="R47" s="153"/>
      <c r="S47" s="135">
        <v>1.0</v>
      </c>
      <c r="T47" s="135">
        <v>1.0</v>
      </c>
      <c r="U47" s="135">
        <v>1.0</v>
      </c>
      <c r="V47" s="135">
        <v>1.0</v>
      </c>
      <c r="W47" s="133"/>
      <c r="X47" s="152"/>
      <c r="Y47" s="153"/>
      <c r="Z47" s="135">
        <v>1.0</v>
      </c>
      <c r="AA47" s="135">
        <v>1.0</v>
      </c>
      <c r="AB47" s="135">
        <v>1.0</v>
      </c>
      <c r="AC47" s="135">
        <v>1.0</v>
      </c>
      <c r="AD47" s="135">
        <v>1.0</v>
      </c>
      <c r="AE47" s="152"/>
      <c r="AF47" s="153"/>
      <c r="AG47" s="135">
        <v>1.0</v>
      </c>
      <c r="AH47" s="135">
        <v>1.0</v>
      </c>
      <c r="AI47" s="135">
        <v>1.0</v>
      </c>
      <c r="AJ47" s="135"/>
      <c r="AK47" s="46">
        <f t="shared" si="2"/>
        <v>12</v>
      </c>
      <c r="AL47" s="359">
        <v>50000.0</v>
      </c>
      <c r="AM47" s="360">
        <f t="shared" si="3"/>
        <v>400000</v>
      </c>
      <c r="AN47" s="361">
        <v>100000.0</v>
      </c>
      <c r="AO47" s="362">
        <v>100000.0</v>
      </c>
      <c r="AP47" s="310">
        <f t="shared" si="4"/>
        <v>600000</v>
      </c>
      <c r="AQ47" s="51"/>
      <c r="AR47" s="110"/>
      <c r="AS47" s="110"/>
      <c r="AT47" s="311" t="s">
        <v>194</v>
      </c>
      <c r="AU47" s="311">
        <v>1.49009868E8</v>
      </c>
      <c r="AV47" s="311" t="s">
        <v>193</v>
      </c>
      <c r="AW47" s="29" t="s">
        <v>195</v>
      </c>
      <c r="AX47" s="312" t="s">
        <v>346</v>
      </c>
      <c r="AY47" s="313">
        <v>30.0</v>
      </c>
      <c r="AZ47" s="311">
        <v>1.4900986E7</v>
      </c>
      <c r="BA47" s="64">
        <v>100000.0</v>
      </c>
      <c r="BB47" s="27" t="s">
        <v>17</v>
      </c>
      <c r="BC47" s="64"/>
      <c r="BD47" s="64"/>
      <c r="BE47" s="64"/>
      <c r="BF47" s="64"/>
    </row>
    <row r="48" ht="14.25" customHeight="1">
      <c r="A48" s="291"/>
      <c r="B48" s="30"/>
      <c r="C48" s="30">
        <v>1.0</v>
      </c>
      <c r="D48" s="30" t="s">
        <v>27</v>
      </c>
      <c r="E48" s="373" t="s">
        <v>305</v>
      </c>
      <c r="F48" s="135">
        <v>1.0</v>
      </c>
      <c r="G48" s="135">
        <v>1.0</v>
      </c>
      <c r="H48" s="135">
        <v>1.0</v>
      </c>
      <c r="I48" s="135">
        <v>1.0</v>
      </c>
      <c r="J48" s="152"/>
      <c r="K48" s="153"/>
      <c r="L48" s="135">
        <v>1.0</v>
      </c>
      <c r="M48" s="135">
        <v>1.0</v>
      </c>
      <c r="N48" s="135">
        <v>1.0</v>
      </c>
      <c r="O48" s="135">
        <v>1.0</v>
      </c>
      <c r="P48" s="135">
        <v>1.0</v>
      </c>
      <c r="Q48" s="152"/>
      <c r="R48" s="153"/>
      <c r="S48" s="135">
        <v>1.0</v>
      </c>
      <c r="T48" s="135">
        <v>1.0</v>
      </c>
      <c r="U48" s="135">
        <v>1.0</v>
      </c>
      <c r="V48" s="135">
        <v>1.0</v>
      </c>
      <c r="W48" s="133"/>
      <c r="X48" s="152"/>
      <c r="Y48" s="153"/>
      <c r="Z48" s="135">
        <v>1.0</v>
      </c>
      <c r="AA48" s="135">
        <v>1.0</v>
      </c>
      <c r="AB48" s="141" t="s">
        <v>50</v>
      </c>
      <c r="AC48" s="135">
        <v>1.0</v>
      </c>
      <c r="AD48" s="135">
        <v>1.0</v>
      </c>
      <c r="AE48" s="152"/>
      <c r="AF48" s="153"/>
      <c r="AG48" s="135">
        <v>1.0</v>
      </c>
      <c r="AH48" s="135">
        <v>1.0</v>
      </c>
      <c r="AI48" s="141" t="s">
        <v>50</v>
      </c>
      <c r="AJ48" s="141"/>
      <c r="AK48" s="46">
        <f t="shared" si="2"/>
        <v>19</v>
      </c>
      <c r="AL48" s="359">
        <v>30000.0</v>
      </c>
      <c r="AM48" s="360">
        <f t="shared" si="3"/>
        <v>220000</v>
      </c>
      <c r="AN48" s="361">
        <v>250000.0</v>
      </c>
      <c r="AO48" s="362">
        <v>100000.0</v>
      </c>
      <c r="AP48" s="310">
        <f t="shared" si="4"/>
        <v>570000</v>
      </c>
      <c r="AQ48" s="51"/>
      <c r="AR48" s="39"/>
      <c r="AS48" s="110"/>
      <c r="AT48" s="311" t="s">
        <v>458</v>
      </c>
      <c r="AU48" s="311">
        <v>1.69237727E8</v>
      </c>
      <c r="AV48" s="317" t="s">
        <v>305</v>
      </c>
      <c r="AW48" s="29" t="s">
        <v>459</v>
      </c>
      <c r="AX48" s="312" t="s">
        <v>346</v>
      </c>
      <c r="AY48" s="313">
        <v>30.0</v>
      </c>
      <c r="AZ48" s="311">
        <v>1.6923772E7</v>
      </c>
      <c r="BA48" s="64">
        <v>100000.0</v>
      </c>
      <c r="BB48" s="27" t="s">
        <v>17</v>
      </c>
      <c r="BC48" s="64"/>
      <c r="BD48" s="64"/>
      <c r="BE48" s="64"/>
      <c r="BF48" s="64"/>
    </row>
    <row r="49" ht="14.25" customHeight="1">
      <c r="A49" s="291"/>
      <c r="B49" s="30"/>
      <c r="C49" s="30">
        <v>1.0</v>
      </c>
      <c r="D49" s="30" t="s">
        <v>27</v>
      </c>
      <c r="E49" s="314" t="s">
        <v>199</v>
      </c>
      <c r="F49" s="135">
        <v>1.0</v>
      </c>
      <c r="G49" s="135">
        <v>1.0</v>
      </c>
      <c r="H49" s="135">
        <v>1.0</v>
      </c>
      <c r="I49" s="141" t="s">
        <v>50</v>
      </c>
      <c r="J49" s="152"/>
      <c r="K49" s="153"/>
      <c r="L49" s="135">
        <v>1.0</v>
      </c>
      <c r="M49" s="135">
        <v>1.0</v>
      </c>
      <c r="N49" s="135">
        <v>1.0</v>
      </c>
      <c r="O49" s="135">
        <v>1.0</v>
      </c>
      <c r="P49" s="135">
        <v>1.0</v>
      </c>
      <c r="Q49" s="152"/>
      <c r="R49" s="153"/>
      <c r="S49" s="135">
        <v>1.0</v>
      </c>
      <c r="T49" s="135">
        <v>1.0</v>
      </c>
      <c r="U49" s="135">
        <v>1.0</v>
      </c>
      <c r="V49" s="135">
        <v>1.0</v>
      </c>
      <c r="W49" s="133"/>
      <c r="X49" s="152"/>
      <c r="Y49" s="153"/>
      <c r="Z49" s="160" t="s">
        <v>23</v>
      </c>
      <c r="AA49" s="135">
        <v>1.0</v>
      </c>
      <c r="AB49" s="135">
        <v>1.0</v>
      </c>
      <c r="AC49" s="135">
        <v>1.0</v>
      </c>
      <c r="AD49" s="135">
        <v>1.0</v>
      </c>
      <c r="AE49" s="152"/>
      <c r="AF49" s="153"/>
      <c r="AG49" s="135">
        <v>1.0</v>
      </c>
      <c r="AH49" s="135">
        <v>1.0</v>
      </c>
      <c r="AI49" s="135">
        <v>1.0</v>
      </c>
      <c r="AJ49" s="135"/>
      <c r="AK49" s="46">
        <f t="shared" si="2"/>
        <v>19</v>
      </c>
      <c r="AL49" s="359">
        <v>49000.0</v>
      </c>
      <c r="AM49" s="360">
        <f t="shared" si="3"/>
        <v>531000</v>
      </c>
      <c r="AN49" s="361">
        <v>300000.0</v>
      </c>
      <c r="AO49" s="362">
        <v>100000.0</v>
      </c>
      <c r="AP49" s="310">
        <f t="shared" si="4"/>
        <v>931000</v>
      </c>
      <c r="AQ49" s="51"/>
      <c r="AR49" s="39"/>
      <c r="AS49" s="110"/>
      <c r="AT49" s="311" t="s">
        <v>200</v>
      </c>
      <c r="AU49" s="311">
        <v>1.093486E8</v>
      </c>
      <c r="AV49" s="314" t="s">
        <v>199</v>
      </c>
      <c r="AW49" s="29" t="s">
        <v>201</v>
      </c>
      <c r="AX49" s="312" t="s">
        <v>346</v>
      </c>
      <c r="AY49" s="313">
        <v>30.0</v>
      </c>
      <c r="AZ49" s="311">
        <v>1.093486E7</v>
      </c>
      <c r="BA49" s="64">
        <v>100000.0</v>
      </c>
      <c r="BB49" s="27" t="s">
        <v>17</v>
      </c>
      <c r="BC49" s="64"/>
      <c r="BD49" s="64"/>
      <c r="BE49" s="64"/>
      <c r="BF49" s="64"/>
    </row>
    <row r="50" ht="14.25" customHeight="1">
      <c r="A50" s="291"/>
      <c r="B50" s="30"/>
      <c r="C50" s="30">
        <v>1.0</v>
      </c>
      <c r="D50" s="30" t="s">
        <v>27</v>
      </c>
      <c r="E50" s="315" t="s">
        <v>202</v>
      </c>
      <c r="F50" s="135">
        <v>1.0</v>
      </c>
      <c r="G50" s="135">
        <v>1.0</v>
      </c>
      <c r="H50" s="135">
        <v>1.0</v>
      </c>
      <c r="I50" s="135">
        <v>1.0</v>
      </c>
      <c r="J50" s="152"/>
      <c r="K50" s="153"/>
      <c r="L50" s="135">
        <v>1.0</v>
      </c>
      <c r="M50" s="135">
        <v>1.0</v>
      </c>
      <c r="N50" s="135">
        <v>1.0</v>
      </c>
      <c r="O50" s="135">
        <v>1.0</v>
      </c>
      <c r="P50" s="135">
        <v>1.0</v>
      </c>
      <c r="Q50" s="152"/>
      <c r="R50" s="153"/>
      <c r="S50" s="141">
        <v>0.5</v>
      </c>
      <c r="T50" s="135">
        <v>1.0</v>
      </c>
      <c r="U50" s="135">
        <v>1.0</v>
      </c>
      <c r="V50" s="135">
        <v>1.0</v>
      </c>
      <c r="W50" s="133"/>
      <c r="X50" s="152"/>
      <c r="Y50" s="153"/>
      <c r="Z50" s="135">
        <v>1.0</v>
      </c>
      <c r="AA50" s="135">
        <v>1.0</v>
      </c>
      <c r="AB50" s="135">
        <v>1.0</v>
      </c>
      <c r="AC50" s="135">
        <v>1.0</v>
      </c>
      <c r="AD50" s="135">
        <v>1.0</v>
      </c>
      <c r="AE50" s="152"/>
      <c r="AF50" s="153"/>
      <c r="AG50" s="135">
        <v>1.0</v>
      </c>
      <c r="AH50" s="135">
        <v>1.0</v>
      </c>
      <c r="AI50" s="135">
        <v>1.0</v>
      </c>
      <c r="AJ50" s="135"/>
      <c r="AK50" s="46">
        <f t="shared" si="2"/>
        <v>20.5</v>
      </c>
      <c r="AL50" s="359">
        <v>50000.0</v>
      </c>
      <c r="AM50" s="360">
        <f t="shared" si="3"/>
        <v>625000</v>
      </c>
      <c r="AN50" s="361">
        <v>300000.0</v>
      </c>
      <c r="AO50" s="362">
        <v>100000.0</v>
      </c>
      <c r="AP50" s="310">
        <f t="shared" si="4"/>
        <v>1025000</v>
      </c>
      <c r="AQ50" s="51"/>
      <c r="AR50" s="39">
        <v>40000.0</v>
      </c>
      <c r="AS50" s="110"/>
      <c r="AT50" s="316" t="s">
        <v>203</v>
      </c>
      <c r="AU50" s="316">
        <v>2.26206787E8</v>
      </c>
      <c r="AV50" s="315" t="s">
        <v>202</v>
      </c>
      <c r="AW50" s="29" t="s">
        <v>204</v>
      </c>
      <c r="AX50" s="312" t="s">
        <v>346</v>
      </c>
      <c r="AY50" s="313">
        <v>30.0</v>
      </c>
      <c r="AZ50" s="316">
        <v>2.2620678E7</v>
      </c>
      <c r="BA50" s="64">
        <v>100000.0</v>
      </c>
      <c r="BB50" s="29" t="s">
        <v>17</v>
      </c>
      <c r="BC50" s="64"/>
      <c r="BD50" s="64"/>
      <c r="BE50" s="64"/>
      <c r="BF50" s="64"/>
    </row>
    <row r="51" ht="14.25" customHeight="1">
      <c r="A51" s="291"/>
      <c r="B51" s="30"/>
      <c r="C51" s="30">
        <v>1.0</v>
      </c>
      <c r="D51" s="30" t="s">
        <v>27</v>
      </c>
      <c r="E51" s="315" t="s">
        <v>207</v>
      </c>
      <c r="F51" s="135">
        <v>1.0</v>
      </c>
      <c r="G51" s="141" t="s">
        <v>50</v>
      </c>
      <c r="H51" s="135">
        <v>1.0</v>
      </c>
      <c r="I51" s="135">
        <v>1.0</v>
      </c>
      <c r="J51" s="152"/>
      <c r="K51" s="153"/>
      <c r="L51" s="160" t="s">
        <v>23</v>
      </c>
      <c r="M51" s="160" t="s">
        <v>23</v>
      </c>
      <c r="N51" s="160" t="s">
        <v>23</v>
      </c>
      <c r="O51" s="160" t="s">
        <v>23</v>
      </c>
      <c r="P51" s="167" t="s">
        <v>507</v>
      </c>
      <c r="Q51" s="168"/>
      <c r="R51" s="168"/>
      <c r="S51" s="168"/>
      <c r="T51" s="168"/>
      <c r="U51" s="168"/>
      <c r="V51" s="168"/>
      <c r="W51" s="168"/>
      <c r="X51" s="168"/>
      <c r="Y51" s="168"/>
      <c r="Z51" s="168"/>
      <c r="AA51" s="168"/>
      <c r="AB51" s="168"/>
      <c r="AC51" s="168"/>
      <c r="AD51" s="168"/>
      <c r="AE51" s="168"/>
      <c r="AF51" s="168"/>
      <c r="AG51" s="168"/>
      <c r="AH51" s="168"/>
      <c r="AI51" s="73"/>
      <c r="AJ51" s="176"/>
      <c r="AK51" s="46">
        <f t="shared" si="2"/>
        <v>3</v>
      </c>
      <c r="AL51" s="359">
        <v>50000.0</v>
      </c>
      <c r="AM51" s="360">
        <f t="shared" si="3"/>
        <v>-150000</v>
      </c>
      <c r="AN51" s="361">
        <v>300000.0</v>
      </c>
      <c r="AO51" s="364"/>
      <c r="AP51" s="310">
        <f t="shared" si="4"/>
        <v>150000</v>
      </c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365" t="s">
        <v>508</v>
      </c>
      <c r="BB51" s="29" t="s">
        <v>460</v>
      </c>
      <c r="BC51" s="64"/>
      <c r="BD51" s="64"/>
      <c r="BE51" s="64"/>
      <c r="BF51" s="64"/>
    </row>
    <row r="52" ht="14.25" customHeight="1">
      <c r="A52" s="291"/>
      <c r="B52" s="30"/>
      <c r="C52" s="30">
        <v>1.0</v>
      </c>
      <c r="D52" s="30" t="s">
        <v>27</v>
      </c>
      <c r="E52" s="315" t="s">
        <v>205</v>
      </c>
      <c r="F52" s="135">
        <v>1.0</v>
      </c>
      <c r="G52" s="135">
        <v>1.0</v>
      </c>
      <c r="H52" s="135">
        <v>1.0</v>
      </c>
      <c r="I52" s="135">
        <v>1.0</v>
      </c>
      <c r="J52" s="152"/>
      <c r="K52" s="153"/>
      <c r="L52" s="135">
        <v>1.0</v>
      </c>
      <c r="M52" s="135">
        <v>1.0</v>
      </c>
      <c r="N52" s="135">
        <v>1.0</v>
      </c>
      <c r="O52" s="135">
        <v>1.0</v>
      </c>
      <c r="P52" s="141">
        <v>0.5</v>
      </c>
      <c r="Q52" s="152"/>
      <c r="R52" s="153"/>
      <c r="S52" s="141" t="s">
        <v>50</v>
      </c>
      <c r="T52" s="135">
        <v>1.0</v>
      </c>
      <c r="U52" s="135">
        <v>1.0</v>
      </c>
      <c r="V52" s="135">
        <v>1.0</v>
      </c>
      <c r="W52" s="133"/>
      <c r="X52" s="152"/>
      <c r="Y52" s="153"/>
      <c r="Z52" s="135">
        <v>1.0</v>
      </c>
      <c r="AA52" s="135">
        <v>1.0</v>
      </c>
      <c r="AB52" s="135">
        <v>1.0</v>
      </c>
      <c r="AC52" s="135">
        <v>1.0</v>
      </c>
      <c r="AD52" s="135">
        <v>1.0</v>
      </c>
      <c r="AE52" s="152"/>
      <c r="AF52" s="153"/>
      <c r="AG52" s="135">
        <v>1.0</v>
      </c>
      <c r="AH52" s="135">
        <v>1.0</v>
      </c>
      <c r="AI52" s="135">
        <v>1.0</v>
      </c>
      <c r="AJ52" s="135"/>
      <c r="AK52" s="46">
        <f t="shared" si="2"/>
        <v>19.5</v>
      </c>
      <c r="AL52" s="359">
        <v>50000.0</v>
      </c>
      <c r="AM52" s="360">
        <f t="shared" si="3"/>
        <v>575000</v>
      </c>
      <c r="AN52" s="363">
        <v>300000.0</v>
      </c>
      <c r="AO52" s="362">
        <v>100000.0</v>
      </c>
      <c r="AP52" s="310">
        <f t="shared" si="4"/>
        <v>975000</v>
      </c>
      <c r="AQ52" s="51"/>
      <c r="AR52" s="39"/>
      <c r="AS52" s="110"/>
      <c r="AT52" s="316" t="s">
        <v>62</v>
      </c>
      <c r="AU52" s="316">
        <v>1.72546595E8</v>
      </c>
      <c r="AV52" s="315" t="s">
        <v>205</v>
      </c>
      <c r="AW52" s="29" t="s">
        <v>206</v>
      </c>
      <c r="AX52" s="312" t="s">
        <v>389</v>
      </c>
      <c r="AY52" s="313" t="s">
        <v>344</v>
      </c>
      <c r="AZ52" s="316">
        <v>7.9718408E7</v>
      </c>
      <c r="BA52" s="64">
        <v>100000.0</v>
      </c>
      <c r="BB52" s="29" t="s">
        <v>527</v>
      </c>
      <c r="BC52" s="64"/>
      <c r="BD52" s="64"/>
      <c r="BE52" s="64"/>
      <c r="BF52" s="64"/>
    </row>
    <row r="53" ht="14.25" customHeight="1">
      <c r="A53" s="291"/>
      <c r="B53" s="30"/>
      <c r="C53" s="30">
        <v>1.0</v>
      </c>
      <c r="D53" s="30" t="s">
        <v>27</v>
      </c>
      <c r="E53" s="317" t="s">
        <v>528</v>
      </c>
      <c r="F53" s="135">
        <v>1.0</v>
      </c>
      <c r="G53" s="135">
        <v>1.0</v>
      </c>
      <c r="H53" s="135">
        <v>1.0</v>
      </c>
      <c r="I53" s="135">
        <v>1.0</v>
      </c>
      <c r="J53" s="152"/>
      <c r="K53" s="153"/>
      <c r="L53" s="135">
        <v>1.0</v>
      </c>
      <c r="M53" s="135">
        <v>1.0</v>
      </c>
      <c r="N53" s="135">
        <v>1.0</v>
      </c>
      <c r="O53" s="135">
        <v>1.0</v>
      </c>
      <c r="P53" s="135">
        <v>1.0</v>
      </c>
      <c r="Q53" s="152"/>
      <c r="R53" s="153"/>
      <c r="S53" s="135">
        <v>1.0</v>
      </c>
      <c r="T53" s="135">
        <v>1.0</v>
      </c>
      <c r="U53" s="135">
        <v>1.0</v>
      </c>
      <c r="V53" s="135">
        <v>1.0</v>
      </c>
      <c r="W53" s="133"/>
      <c r="X53" s="152"/>
      <c r="Y53" s="153"/>
      <c r="Z53" s="135">
        <v>1.0</v>
      </c>
      <c r="AA53" s="135">
        <v>1.0</v>
      </c>
      <c r="AB53" s="135">
        <v>1.0</v>
      </c>
      <c r="AC53" s="135">
        <v>1.0</v>
      </c>
      <c r="AD53" s="135">
        <v>1.0</v>
      </c>
      <c r="AE53" s="152"/>
      <c r="AF53" s="153"/>
      <c r="AG53" s="135">
        <v>1.0</v>
      </c>
      <c r="AH53" s="135">
        <v>1.0</v>
      </c>
      <c r="AI53" s="135">
        <v>1.0</v>
      </c>
      <c r="AJ53" s="135"/>
      <c r="AK53" s="46">
        <f t="shared" si="2"/>
        <v>21</v>
      </c>
      <c r="AL53" s="359">
        <v>50000.0</v>
      </c>
      <c r="AM53" s="360">
        <f t="shared" si="3"/>
        <v>650000</v>
      </c>
      <c r="AN53" s="363">
        <v>300000.0</v>
      </c>
      <c r="AO53" s="362">
        <v>100000.0</v>
      </c>
      <c r="AP53" s="310">
        <f t="shared" si="4"/>
        <v>1050000</v>
      </c>
      <c r="AQ53" s="51"/>
      <c r="AR53" s="110"/>
      <c r="AS53" s="110"/>
      <c r="AT53" s="311" t="s">
        <v>529</v>
      </c>
      <c r="AU53" s="311">
        <v>1.63830531E8</v>
      </c>
      <c r="AV53" s="311" t="s">
        <v>530</v>
      </c>
      <c r="AW53" s="29" t="s">
        <v>531</v>
      </c>
      <c r="AX53" s="312" t="s">
        <v>346</v>
      </c>
      <c r="AY53" s="313">
        <v>30.0</v>
      </c>
      <c r="AZ53" s="311">
        <v>1.6383053E7</v>
      </c>
      <c r="BA53" s="64">
        <v>100000.0</v>
      </c>
      <c r="BB53" s="27" t="s">
        <v>17</v>
      </c>
      <c r="BC53" s="64"/>
      <c r="BD53" s="64"/>
      <c r="BE53" s="64"/>
      <c r="BF53" s="64"/>
    </row>
    <row r="54" ht="14.25" customHeight="1">
      <c r="A54" s="291"/>
      <c r="B54" s="30"/>
      <c r="C54" s="30">
        <v>1.0</v>
      </c>
      <c r="D54" s="30" t="s">
        <v>27</v>
      </c>
      <c r="E54" s="315" t="s">
        <v>532</v>
      </c>
      <c r="F54" s="133"/>
      <c r="G54" s="133"/>
      <c r="H54" s="133"/>
      <c r="I54" s="133"/>
      <c r="J54" s="152"/>
      <c r="K54" s="153"/>
      <c r="L54" s="133"/>
      <c r="M54" s="133"/>
      <c r="N54" s="133"/>
      <c r="O54" s="133"/>
      <c r="P54" s="133"/>
      <c r="Q54" s="152"/>
      <c r="R54" s="153"/>
      <c r="S54" s="135">
        <v>1.0</v>
      </c>
      <c r="T54" s="135">
        <v>1.0</v>
      </c>
      <c r="U54" s="135">
        <v>1.0</v>
      </c>
      <c r="V54" s="141">
        <v>0.5</v>
      </c>
      <c r="W54" s="133"/>
      <c r="X54" s="152"/>
      <c r="Y54" s="153"/>
      <c r="Z54" s="135">
        <v>1.0</v>
      </c>
      <c r="AA54" s="135">
        <v>1.0</v>
      </c>
      <c r="AB54" s="135">
        <v>1.0</v>
      </c>
      <c r="AC54" s="135">
        <v>1.0</v>
      </c>
      <c r="AD54" s="135">
        <v>1.0</v>
      </c>
      <c r="AE54" s="152"/>
      <c r="AF54" s="153"/>
      <c r="AG54" s="135">
        <v>1.0</v>
      </c>
      <c r="AH54" s="135">
        <v>1.0</v>
      </c>
      <c r="AI54" s="135">
        <v>1.0</v>
      </c>
      <c r="AJ54" s="135"/>
      <c r="AK54" s="46">
        <f t="shared" si="2"/>
        <v>11.5</v>
      </c>
      <c r="AL54" s="359">
        <v>30000.0</v>
      </c>
      <c r="AM54" s="360">
        <f t="shared" si="3"/>
        <v>145000</v>
      </c>
      <c r="AN54" s="361">
        <v>100000.0</v>
      </c>
      <c r="AO54" s="362">
        <v>100000.0</v>
      </c>
      <c r="AP54" s="310">
        <f t="shared" si="4"/>
        <v>345000</v>
      </c>
      <c r="AQ54" s="51"/>
      <c r="AR54" s="39"/>
      <c r="AS54" s="110"/>
      <c r="AT54" s="316" t="s">
        <v>533</v>
      </c>
      <c r="AU54" s="316">
        <v>2.01456398E8</v>
      </c>
      <c r="AV54" s="315" t="s">
        <v>534</v>
      </c>
      <c r="AW54" s="29" t="s">
        <v>535</v>
      </c>
      <c r="AX54" s="312" t="s">
        <v>389</v>
      </c>
      <c r="AY54" s="313" t="s">
        <v>344</v>
      </c>
      <c r="AZ54" s="316">
        <v>8.2350349E7</v>
      </c>
      <c r="BA54" s="64">
        <v>100000.0</v>
      </c>
      <c r="BB54" s="29" t="s">
        <v>536</v>
      </c>
      <c r="BC54" s="64"/>
      <c r="BD54" s="64"/>
      <c r="BE54" s="64"/>
      <c r="BF54" s="64"/>
    </row>
    <row r="55" ht="14.25" customHeight="1">
      <c r="A55" s="291"/>
      <c r="B55" s="30"/>
      <c r="C55" s="30">
        <v>1.0</v>
      </c>
      <c r="D55" s="30" t="s">
        <v>27</v>
      </c>
      <c r="E55" s="315" t="s">
        <v>213</v>
      </c>
      <c r="F55" s="135">
        <v>1.0</v>
      </c>
      <c r="G55" s="135">
        <v>1.0</v>
      </c>
      <c r="H55" s="135">
        <v>1.0</v>
      </c>
      <c r="I55" s="135">
        <v>1.0</v>
      </c>
      <c r="J55" s="152"/>
      <c r="K55" s="153"/>
      <c r="L55" s="135">
        <v>1.0</v>
      </c>
      <c r="M55" s="135">
        <v>1.0</v>
      </c>
      <c r="N55" s="135">
        <v>1.0</v>
      </c>
      <c r="O55" s="135">
        <v>1.0</v>
      </c>
      <c r="P55" s="135">
        <v>1.0</v>
      </c>
      <c r="Q55" s="152"/>
      <c r="R55" s="153"/>
      <c r="S55" s="135">
        <v>1.0</v>
      </c>
      <c r="T55" s="135">
        <v>1.0</v>
      </c>
      <c r="U55" s="135">
        <v>1.0</v>
      </c>
      <c r="V55" s="135">
        <v>1.0</v>
      </c>
      <c r="W55" s="133"/>
      <c r="X55" s="152"/>
      <c r="Y55" s="153"/>
      <c r="Z55" s="135">
        <v>1.0</v>
      </c>
      <c r="AA55" s="135">
        <v>1.0</v>
      </c>
      <c r="AB55" s="135">
        <v>1.0</v>
      </c>
      <c r="AC55" s="135">
        <v>1.0</v>
      </c>
      <c r="AD55" s="135">
        <v>1.0</v>
      </c>
      <c r="AE55" s="152"/>
      <c r="AF55" s="153"/>
      <c r="AG55" s="135">
        <v>1.0</v>
      </c>
      <c r="AH55" s="135">
        <v>1.0</v>
      </c>
      <c r="AI55" s="135">
        <v>1.0</v>
      </c>
      <c r="AJ55" s="135"/>
      <c r="AK55" s="46">
        <f t="shared" si="2"/>
        <v>21</v>
      </c>
      <c r="AL55" s="359">
        <v>57000.0</v>
      </c>
      <c r="AM55" s="360">
        <f t="shared" si="3"/>
        <v>747000</v>
      </c>
      <c r="AN55" s="361">
        <v>300000.0</v>
      </c>
      <c r="AO55" s="362">
        <v>150000.0</v>
      </c>
      <c r="AP55" s="310">
        <f t="shared" si="4"/>
        <v>1197000</v>
      </c>
      <c r="AQ55" s="51"/>
      <c r="AR55" s="39"/>
      <c r="AS55" s="110"/>
      <c r="AT55" s="316" t="s">
        <v>462</v>
      </c>
      <c r="AU55" s="316" t="s">
        <v>463</v>
      </c>
      <c r="AV55" s="315" t="s">
        <v>213</v>
      </c>
      <c r="AW55" s="29" t="s">
        <v>215</v>
      </c>
      <c r="AX55" s="312" t="s">
        <v>361</v>
      </c>
      <c r="AY55" s="313" t="s">
        <v>344</v>
      </c>
      <c r="AZ55" s="316">
        <v>3.03921152E8</v>
      </c>
      <c r="BA55" s="64">
        <v>150000.0</v>
      </c>
      <c r="BB55" s="29" t="s">
        <v>537</v>
      </c>
      <c r="BC55" s="64"/>
      <c r="BD55" s="64"/>
      <c r="BE55" s="64"/>
      <c r="BF55" s="64"/>
    </row>
    <row r="56" ht="14.25" customHeight="1">
      <c r="A56" s="291"/>
      <c r="B56" s="30"/>
      <c r="C56" s="30">
        <v>1.0</v>
      </c>
      <c r="D56" s="30" t="s">
        <v>27</v>
      </c>
      <c r="E56" s="314" t="s">
        <v>216</v>
      </c>
      <c r="F56" s="135">
        <v>1.0</v>
      </c>
      <c r="G56" s="135">
        <v>1.0</v>
      </c>
      <c r="H56" s="135">
        <v>1.0</v>
      </c>
      <c r="I56" s="135">
        <v>1.0</v>
      </c>
      <c r="J56" s="152"/>
      <c r="K56" s="153"/>
      <c r="L56" s="135">
        <v>1.0</v>
      </c>
      <c r="M56" s="135">
        <v>1.0</v>
      </c>
      <c r="N56" s="135">
        <v>1.0</v>
      </c>
      <c r="O56" s="135">
        <v>1.0</v>
      </c>
      <c r="P56" s="135">
        <v>1.0</v>
      </c>
      <c r="Q56" s="152"/>
      <c r="R56" s="153"/>
      <c r="S56" s="135">
        <v>1.0</v>
      </c>
      <c r="T56" s="135">
        <v>1.0</v>
      </c>
      <c r="U56" s="135">
        <v>1.0</v>
      </c>
      <c r="V56" s="135">
        <v>1.0</v>
      </c>
      <c r="W56" s="133"/>
      <c r="X56" s="152"/>
      <c r="Y56" s="153"/>
      <c r="Z56" s="135">
        <v>1.0</v>
      </c>
      <c r="AA56" s="135">
        <v>1.0</v>
      </c>
      <c r="AB56" s="135">
        <v>1.0</v>
      </c>
      <c r="AC56" s="135">
        <v>1.0</v>
      </c>
      <c r="AD56" s="135">
        <v>1.0</v>
      </c>
      <c r="AE56" s="152"/>
      <c r="AF56" s="153"/>
      <c r="AG56" s="135">
        <v>1.0</v>
      </c>
      <c r="AH56" s="135">
        <v>1.0</v>
      </c>
      <c r="AI56" s="135">
        <v>1.0</v>
      </c>
      <c r="AJ56" s="135"/>
      <c r="AK56" s="46">
        <f t="shared" si="2"/>
        <v>21</v>
      </c>
      <c r="AL56" s="359">
        <v>50000.0</v>
      </c>
      <c r="AM56" s="360">
        <f t="shared" si="3"/>
        <v>650000</v>
      </c>
      <c r="AN56" s="361">
        <v>300000.0</v>
      </c>
      <c r="AO56" s="362">
        <v>100000.0</v>
      </c>
      <c r="AP56" s="310">
        <f t="shared" si="4"/>
        <v>1050000</v>
      </c>
      <c r="AQ56" s="51"/>
      <c r="AR56" s="39"/>
      <c r="AS56" s="110"/>
      <c r="AT56" s="311" t="s">
        <v>217</v>
      </c>
      <c r="AU56" s="311">
        <v>8.6058499E7</v>
      </c>
      <c r="AV56" s="314" t="s">
        <v>216</v>
      </c>
      <c r="AW56" s="29" t="s">
        <v>218</v>
      </c>
      <c r="AX56" s="312" t="s">
        <v>346</v>
      </c>
      <c r="AY56" s="313">
        <v>30.0</v>
      </c>
      <c r="AZ56" s="311">
        <v>8605849.0</v>
      </c>
      <c r="BA56" s="64">
        <v>100000.0</v>
      </c>
      <c r="BB56" s="27" t="s">
        <v>17</v>
      </c>
      <c r="BC56" s="64"/>
      <c r="BD56" s="64"/>
      <c r="BE56" s="64"/>
      <c r="BF56" s="64"/>
    </row>
    <row r="57" ht="14.25" customHeight="1">
      <c r="A57" s="291"/>
      <c r="B57" s="30"/>
      <c r="C57" s="30">
        <v>1.0</v>
      </c>
      <c r="D57" s="30" t="s">
        <v>27</v>
      </c>
      <c r="E57" s="315" t="s">
        <v>219</v>
      </c>
      <c r="F57" s="135">
        <v>1.0</v>
      </c>
      <c r="G57" s="135">
        <v>1.0</v>
      </c>
      <c r="H57" s="135">
        <v>1.0</v>
      </c>
      <c r="I57" s="135">
        <v>1.0</v>
      </c>
      <c r="J57" s="152"/>
      <c r="K57" s="153"/>
      <c r="L57" s="135">
        <v>1.0</v>
      </c>
      <c r="M57" s="135">
        <v>1.0</v>
      </c>
      <c r="N57" s="135">
        <v>1.0</v>
      </c>
      <c r="O57" s="135">
        <v>1.0</v>
      </c>
      <c r="P57" s="135">
        <v>1.0</v>
      </c>
      <c r="Q57" s="152"/>
      <c r="R57" s="153"/>
      <c r="S57" s="135">
        <v>1.0</v>
      </c>
      <c r="T57" s="135">
        <v>1.0</v>
      </c>
      <c r="U57" s="135">
        <v>1.0</v>
      </c>
      <c r="V57" s="135">
        <v>1.0</v>
      </c>
      <c r="W57" s="133"/>
      <c r="X57" s="152"/>
      <c r="Y57" s="153"/>
      <c r="Z57" s="135">
        <v>1.0</v>
      </c>
      <c r="AA57" s="135">
        <v>1.0</v>
      </c>
      <c r="AB57" s="135">
        <v>1.0</v>
      </c>
      <c r="AC57" s="135">
        <v>1.0</v>
      </c>
      <c r="AD57" s="135">
        <v>1.0</v>
      </c>
      <c r="AE57" s="152"/>
      <c r="AF57" s="153"/>
      <c r="AG57" s="135">
        <v>1.0</v>
      </c>
      <c r="AH57" s="135">
        <v>1.0</v>
      </c>
      <c r="AI57" s="135">
        <v>1.0</v>
      </c>
      <c r="AJ57" s="135"/>
      <c r="AK57" s="46">
        <f t="shared" si="2"/>
        <v>21</v>
      </c>
      <c r="AL57" s="359">
        <v>50000.0</v>
      </c>
      <c r="AM57" s="360">
        <f t="shared" si="3"/>
        <v>650000</v>
      </c>
      <c r="AN57" s="361">
        <v>300000.0</v>
      </c>
      <c r="AO57" s="362">
        <v>100000.0</v>
      </c>
      <c r="AP57" s="310">
        <f t="shared" si="4"/>
        <v>1050000</v>
      </c>
      <c r="AQ57" s="51"/>
      <c r="AR57" s="39"/>
      <c r="AS57" s="110"/>
      <c r="AT57" s="316" t="s">
        <v>72</v>
      </c>
      <c r="AU57" s="316" t="s">
        <v>466</v>
      </c>
      <c r="AV57" s="315" t="s">
        <v>219</v>
      </c>
      <c r="AW57" s="29" t="s">
        <v>220</v>
      </c>
      <c r="AX57" s="312" t="s">
        <v>346</v>
      </c>
      <c r="AY57" s="313">
        <v>30.0</v>
      </c>
      <c r="AZ57" s="316">
        <v>8536281.0</v>
      </c>
      <c r="BA57" s="64">
        <v>100000.0</v>
      </c>
      <c r="BB57" s="29" t="s">
        <v>17</v>
      </c>
      <c r="BC57" s="64"/>
      <c r="BD57" s="64"/>
      <c r="BE57" s="64"/>
      <c r="BF57" s="64"/>
    </row>
    <row r="58" ht="15.75" customHeight="1">
      <c r="A58" s="291"/>
      <c r="B58" s="30"/>
      <c r="C58" s="30">
        <v>1.0</v>
      </c>
      <c r="D58" s="30" t="s">
        <v>27</v>
      </c>
      <c r="E58" s="315" t="s">
        <v>221</v>
      </c>
      <c r="F58" s="135">
        <v>1.0</v>
      </c>
      <c r="G58" s="135">
        <v>1.0</v>
      </c>
      <c r="H58" s="135">
        <v>1.0</v>
      </c>
      <c r="I58" s="135">
        <v>1.0</v>
      </c>
      <c r="J58" s="152"/>
      <c r="K58" s="153"/>
      <c r="L58" s="135">
        <v>1.0</v>
      </c>
      <c r="M58" s="135">
        <v>1.0</v>
      </c>
      <c r="N58" s="135">
        <v>1.0</v>
      </c>
      <c r="O58" s="135">
        <v>1.0</v>
      </c>
      <c r="P58" s="135">
        <v>1.0</v>
      </c>
      <c r="Q58" s="152"/>
      <c r="R58" s="153"/>
      <c r="S58" s="135">
        <v>1.0</v>
      </c>
      <c r="T58" s="135">
        <v>1.0</v>
      </c>
      <c r="U58" s="141">
        <v>0.5</v>
      </c>
      <c r="V58" s="135">
        <v>1.0</v>
      </c>
      <c r="W58" s="133"/>
      <c r="X58" s="152"/>
      <c r="Y58" s="153"/>
      <c r="Z58" s="135">
        <v>1.0</v>
      </c>
      <c r="AA58" s="135">
        <v>1.0</v>
      </c>
      <c r="AB58" s="135">
        <v>1.0</v>
      </c>
      <c r="AC58" s="135">
        <v>1.0</v>
      </c>
      <c r="AD58" s="135">
        <v>1.0</v>
      </c>
      <c r="AE58" s="152"/>
      <c r="AF58" s="153"/>
      <c r="AG58" s="132"/>
      <c r="AH58" s="135">
        <v>1.0</v>
      </c>
      <c r="AI58" s="135">
        <v>1.0</v>
      </c>
      <c r="AJ58" s="135"/>
      <c r="AK58" s="46">
        <f t="shared" si="2"/>
        <v>19.5</v>
      </c>
      <c r="AL58" s="359">
        <v>50000.0</v>
      </c>
      <c r="AM58" s="360">
        <f t="shared" si="3"/>
        <v>575000</v>
      </c>
      <c r="AN58" s="361">
        <v>300000.0</v>
      </c>
      <c r="AO58" s="362">
        <v>100000.0</v>
      </c>
      <c r="AP58" s="310">
        <f t="shared" si="4"/>
        <v>975000</v>
      </c>
      <c r="AQ58" s="51"/>
      <c r="AR58" s="39"/>
      <c r="AS58" s="110"/>
      <c r="AT58" s="316" t="s">
        <v>222</v>
      </c>
      <c r="AU58" s="316">
        <v>1.22534316E8</v>
      </c>
      <c r="AV58" s="315" t="s">
        <v>221</v>
      </c>
      <c r="AW58" s="29" t="s">
        <v>223</v>
      </c>
      <c r="AX58" s="312" t="s">
        <v>346</v>
      </c>
      <c r="AY58" s="313">
        <v>30.0</v>
      </c>
      <c r="AZ58" s="316">
        <v>1.2253431E7</v>
      </c>
      <c r="BA58" s="64">
        <v>100000.0</v>
      </c>
      <c r="BB58" s="29" t="s">
        <v>17</v>
      </c>
      <c r="BC58" s="64"/>
      <c r="BD58" s="64"/>
      <c r="BE58" s="64"/>
      <c r="BF58" s="64"/>
    </row>
    <row r="59" ht="14.25" customHeight="1">
      <c r="A59" s="291"/>
      <c r="B59" s="30"/>
      <c r="C59" s="30">
        <v>1.0</v>
      </c>
      <c r="D59" s="30" t="s">
        <v>27</v>
      </c>
      <c r="E59" s="315" t="s">
        <v>224</v>
      </c>
      <c r="F59" s="135">
        <v>1.0</v>
      </c>
      <c r="G59" s="135">
        <v>1.0</v>
      </c>
      <c r="H59" s="135">
        <v>1.0</v>
      </c>
      <c r="I59" s="135">
        <v>1.0</v>
      </c>
      <c r="J59" s="152"/>
      <c r="K59" s="153"/>
      <c r="L59" s="135">
        <v>1.0</v>
      </c>
      <c r="M59" s="135">
        <v>1.0</v>
      </c>
      <c r="N59" s="135">
        <v>1.0</v>
      </c>
      <c r="O59" s="135">
        <v>1.0</v>
      </c>
      <c r="P59" s="135">
        <v>1.0</v>
      </c>
      <c r="Q59" s="152"/>
      <c r="R59" s="153"/>
      <c r="S59" s="135">
        <v>1.0</v>
      </c>
      <c r="T59" s="135">
        <v>1.0</v>
      </c>
      <c r="U59" s="135">
        <v>1.0</v>
      </c>
      <c r="V59" s="135">
        <v>1.0</v>
      </c>
      <c r="W59" s="133"/>
      <c r="X59" s="152"/>
      <c r="Y59" s="153"/>
      <c r="Z59" s="135">
        <v>1.0</v>
      </c>
      <c r="AA59" s="135">
        <v>1.0</v>
      </c>
      <c r="AB59" s="135">
        <v>1.0</v>
      </c>
      <c r="AC59" s="135">
        <v>1.0</v>
      </c>
      <c r="AD59" s="135">
        <v>1.0</v>
      </c>
      <c r="AE59" s="152"/>
      <c r="AF59" s="153"/>
      <c r="AG59" s="135">
        <v>1.0</v>
      </c>
      <c r="AH59" s="135">
        <v>1.0</v>
      </c>
      <c r="AI59" s="135">
        <v>1.0</v>
      </c>
      <c r="AJ59" s="135"/>
      <c r="AK59" s="46">
        <f t="shared" si="2"/>
        <v>21</v>
      </c>
      <c r="AL59" s="359">
        <v>57000.0</v>
      </c>
      <c r="AM59" s="360">
        <f t="shared" si="3"/>
        <v>747000</v>
      </c>
      <c r="AN59" s="363">
        <v>300000.0</v>
      </c>
      <c r="AO59" s="362">
        <v>150000.0</v>
      </c>
      <c r="AP59" s="310">
        <f t="shared" si="4"/>
        <v>1197000</v>
      </c>
      <c r="AQ59" s="51">
        <v>40000.0</v>
      </c>
      <c r="AR59" s="39"/>
      <c r="AS59" s="110"/>
      <c r="AT59" s="311" t="s">
        <v>225</v>
      </c>
      <c r="AU59" s="311">
        <v>1.27038864E8</v>
      </c>
      <c r="AV59" s="315" t="s">
        <v>224</v>
      </c>
      <c r="AW59" s="29" t="s">
        <v>226</v>
      </c>
      <c r="AX59" s="312" t="s">
        <v>346</v>
      </c>
      <c r="AY59" s="313">
        <v>30.0</v>
      </c>
      <c r="AZ59" s="311">
        <v>1.2703886E7</v>
      </c>
      <c r="BA59" s="64">
        <v>150000.0</v>
      </c>
      <c r="BB59" s="27" t="s">
        <v>17</v>
      </c>
      <c r="BC59" s="340"/>
      <c r="BD59" s="340"/>
      <c r="BE59" s="340"/>
      <c r="BF59" s="340"/>
    </row>
    <row r="60" ht="14.25" customHeight="1">
      <c r="A60" s="291"/>
      <c r="B60" s="30"/>
      <c r="C60" s="30">
        <v>1.0</v>
      </c>
      <c r="D60" s="30" t="s">
        <v>27</v>
      </c>
      <c r="E60" s="317" t="s">
        <v>467</v>
      </c>
      <c r="F60" s="135">
        <v>1.0</v>
      </c>
      <c r="G60" s="135">
        <v>1.0</v>
      </c>
      <c r="H60" s="135">
        <v>1.0</v>
      </c>
      <c r="I60" s="141" t="s">
        <v>50</v>
      </c>
      <c r="J60" s="152"/>
      <c r="K60" s="153"/>
      <c r="L60" s="135">
        <v>1.0</v>
      </c>
      <c r="M60" s="135">
        <v>1.0</v>
      </c>
      <c r="N60" s="135">
        <v>1.0</v>
      </c>
      <c r="O60" s="135">
        <v>1.0</v>
      </c>
      <c r="P60" s="135">
        <v>1.0</v>
      </c>
      <c r="Q60" s="152"/>
      <c r="R60" s="153"/>
      <c r="S60" s="135">
        <v>1.0</v>
      </c>
      <c r="T60" s="135">
        <v>1.0</v>
      </c>
      <c r="U60" s="135">
        <v>1.0</v>
      </c>
      <c r="V60" s="135">
        <v>1.0</v>
      </c>
      <c r="W60" s="133"/>
      <c r="X60" s="152"/>
      <c r="Y60" s="153"/>
      <c r="Z60" s="160" t="s">
        <v>23</v>
      </c>
      <c r="AA60" s="135">
        <v>1.0</v>
      </c>
      <c r="AB60" s="135">
        <v>1.0</v>
      </c>
      <c r="AC60" s="135">
        <v>1.0</v>
      </c>
      <c r="AD60" s="135">
        <v>1.0</v>
      </c>
      <c r="AE60" s="152"/>
      <c r="AF60" s="153"/>
      <c r="AG60" s="135">
        <v>1.0</v>
      </c>
      <c r="AH60" s="135">
        <v>1.0</v>
      </c>
      <c r="AI60" s="135">
        <v>1.0</v>
      </c>
      <c r="AJ60" s="135"/>
      <c r="AK60" s="46">
        <f t="shared" si="2"/>
        <v>19</v>
      </c>
      <c r="AL60" s="359">
        <v>49000.0</v>
      </c>
      <c r="AM60" s="360">
        <f t="shared" si="3"/>
        <v>531000</v>
      </c>
      <c r="AN60" s="361">
        <v>300000.0</v>
      </c>
      <c r="AO60" s="362">
        <v>100000.0</v>
      </c>
      <c r="AP60" s="310">
        <f t="shared" si="4"/>
        <v>931000</v>
      </c>
      <c r="AQ60" s="51"/>
      <c r="AR60" s="39"/>
      <c r="AS60" s="110"/>
      <c r="AT60" s="316" t="s">
        <v>468</v>
      </c>
      <c r="AU60" s="316">
        <v>1.36814001E8</v>
      </c>
      <c r="AV60" s="339" t="s">
        <v>467</v>
      </c>
      <c r="AW60" s="29" t="s">
        <v>469</v>
      </c>
      <c r="AX60" s="312" t="s">
        <v>346</v>
      </c>
      <c r="AY60" s="313">
        <v>30.0</v>
      </c>
      <c r="AZ60" s="316">
        <v>1.36814E7</v>
      </c>
      <c r="BA60" s="64">
        <v>100000.0</v>
      </c>
      <c r="BB60" s="27" t="s">
        <v>17</v>
      </c>
      <c r="BC60" s="340"/>
      <c r="BD60" s="340"/>
      <c r="BE60" s="340"/>
      <c r="BF60" s="340"/>
    </row>
    <row r="61" ht="14.25" customHeight="1">
      <c r="A61" s="291"/>
      <c r="B61" s="30"/>
      <c r="C61" s="30">
        <v>1.0</v>
      </c>
      <c r="D61" s="30" t="s">
        <v>27</v>
      </c>
      <c r="E61" s="315" t="s">
        <v>227</v>
      </c>
      <c r="F61" s="135">
        <v>1.0</v>
      </c>
      <c r="G61" s="135">
        <v>1.0</v>
      </c>
      <c r="H61" s="135">
        <v>1.0</v>
      </c>
      <c r="I61" s="135">
        <v>1.0</v>
      </c>
      <c r="J61" s="152"/>
      <c r="K61" s="153"/>
      <c r="L61" s="135">
        <v>1.0</v>
      </c>
      <c r="M61" s="135">
        <v>1.0</v>
      </c>
      <c r="N61" s="135">
        <v>1.0</v>
      </c>
      <c r="O61" s="135">
        <v>1.0</v>
      </c>
      <c r="P61" s="135">
        <v>1.0</v>
      </c>
      <c r="Q61" s="152"/>
      <c r="R61" s="153"/>
      <c r="S61" s="135">
        <v>1.0</v>
      </c>
      <c r="T61" s="135">
        <v>1.0</v>
      </c>
      <c r="U61" s="135">
        <v>1.0</v>
      </c>
      <c r="V61" s="135">
        <v>1.0</v>
      </c>
      <c r="W61" s="133"/>
      <c r="X61" s="152"/>
      <c r="Y61" s="153"/>
      <c r="Z61" s="135">
        <v>1.0</v>
      </c>
      <c r="AA61" s="135">
        <v>1.0</v>
      </c>
      <c r="AB61" s="135">
        <v>1.0</v>
      </c>
      <c r="AC61" s="135">
        <v>1.0</v>
      </c>
      <c r="AD61" s="141">
        <v>0.5</v>
      </c>
      <c r="AE61" s="152"/>
      <c r="AF61" s="153"/>
      <c r="AG61" s="135">
        <v>1.0</v>
      </c>
      <c r="AH61" s="135">
        <v>1.0</v>
      </c>
      <c r="AI61" s="135">
        <v>1.0</v>
      </c>
      <c r="AJ61" s="135"/>
      <c r="AK61" s="46">
        <f t="shared" si="2"/>
        <v>20.5</v>
      </c>
      <c r="AL61" s="359">
        <v>50000.0</v>
      </c>
      <c r="AM61" s="360">
        <f t="shared" si="3"/>
        <v>625000</v>
      </c>
      <c r="AN61" s="361">
        <v>300000.0</v>
      </c>
      <c r="AO61" s="362">
        <v>100000.0</v>
      </c>
      <c r="AP61" s="310">
        <f t="shared" si="4"/>
        <v>1025000</v>
      </c>
      <c r="AQ61" s="51"/>
      <c r="AR61" s="39"/>
      <c r="AS61" s="110"/>
      <c r="AT61" s="316" t="s">
        <v>69</v>
      </c>
      <c r="AU61" s="316">
        <v>1.78988697E8</v>
      </c>
      <c r="AV61" s="315" t="s">
        <v>227</v>
      </c>
      <c r="AW61" s="29" t="s">
        <v>228</v>
      </c>
      <c r="AX61" s="312" t="s">
        <v>346</v>
      </c>
      <c r="AY61" s="313">
        <v>30.0</v>
      </c>
      <c r="AZ61" s="316">
        <v>1.7898869E7</v>
      </c>
      <c r="BA61" s="64">
        <v>100000.0</v>
      </c>
      <c r="BB61" s="29" t="s">
        <v>17</v>
      </c>
      <c r="BC61" s="340"/>
      <c r="BD61" s="340"/>
      <c r="BE61" s="340"/>
      <c r="BF61" s="340"/>
    </row>
    <row r="62" ht="14.25" customHeight="1">
      <c r="A62" s="291"/>
      <c r="B62" s="30"/>
      <c r="C62" s="30">
        <v>1.0</v>
      </c>
      <c r="D62" s="30" t="s">
        <v>27</v>
      </c>
      <c r="E62" s="314" t="s">
        <v>232</v>
      </c>
      <c r="F62" s="135">
        <v>1.0</v>
      </c>
      <c r="G62" s="135">
        <v>1.0</v>
      </c>
      <c r="H62" s="135">
        <v>1.0</v>
      </c>
      <c r="I62" s="135">
        <v>1.0</v>
      </c>
      <c r="J62" s="152"/>
      <c r="K62" s="153"/>
      <c r="L62" s="135">
        <v>1.0</v>
      </c>
      <c r="M62" s="135">
        <v>1.0</v>
      </c>
      <c r="N62" s="135">
        <v>1.0</v>
      </c>
      <c r="O62" s="135">
        <v>1.0</v>
      </c>
      <c r="P62" s="135">
        <v>1.0</v>
      </c>
      <c r="Q62" s="152"/>
      <c r="R62" s="153"/>
      <c r="S62" s="135">
        <v>1.0</v>
      </c>
      <c r="T62" s="135">
        <v>1.0</v>
      </c>
      <c r="U62" s="135">
        <v>1.0</v>
      </c>
      <c r="V62" s="135">
        <v>1.0</v>
      </c>
      <c r="W62" s="167" t="s">
        <v>507</v>
      </c>
      <c r="X62" s="168"/>
      <c r="Y62" s="168"/>
      <c r="Z62" s="168"/>
      <c r="AA62" s="168"/>
      <c r="AB62" s="168"/>
      <c r="AC62" s="168"/>
      <c r="AD62" s="168"/>
      <c r="AE62" s="168"/>
      <c r="AF62" s="168"/>
      <c r="AG62" s="168"/>
      <c r="AH62" s="168"/>
      <c r="AI62" s="73"/>
      <c r="AJ62" s="176"/>
      <c r="AK62" s="46">
        <f t="shared" si="2"/>
        <v>13</v>
      </c>
      <c r="AL62" s="359">
        <v>48000.0</v>
      </c>
      <c r="AM62" s="360">
        <f t="shared" si="3"/>
        <v>324000</v>
      </c>
      <c r="AN62" s="363">
        <v>300000.0</v>
      </c>
      <c r="AO62" s="364"/>
      <c r="AP62" s="310">
        <f t="shared" si="4"/>
        <v>624000</v>
      </c>
      <c r="AQ62" s="51"/>
      <c r="AR62" s="51"/>
      <c r="AS62" s="51"/>
      <c r="AT62" s="51"/>
      <c r="AU62" s="51"/>
      <c r="AV62" s="51"/>
      <c r="AW62" s="51"/>
      <c r="AX62" s="51"/>
      <c r="AY62" s="51"/>
      <c r="AZ62" s="51"/>
      <c r="BA62" s="365" t="s">
        <v>508</v>
      </c>
      <c r="BB62" s="27" t="s">
        <v>17</v>
      </c>
      <c r="BC62" s="64"/>
      <c r="BD62" s="64"/>
      <c r="BE62" s="64"/>
      <c r="BF62" s="64"/>
    </row>
    <row r="63" ht="14.25" customHeight="1">
      <c r="A63" s="291"/>
      <c r="B63" s="30"/>
      <c r="C63" s="30">
        <v>1.0</v>
      </c>
      <c r="D63" s="30" t="s">
        <v>92</v>
      </c>
      <c r="E63" s="315" t="s">
        <v>239</v>
      </c>
      <c r="F63" s="135">
        <v>1.0</v>
      </c>
      <c r="G63" s="135">
        <v>1.0</v>
      </c>
      <c r="H63" s="135">
        <v>1.0</v>
      </c>
      <c r="I63" s="135">
        <v>1.0</v>
      </c>
      <c r="J63" s="152"/>
      <c r="K63" s="153"/>
      <c r="L63" s="135">
        <v>1.0</v>
      </c>
      <c r="M63" s="135">
        <v>1.0</v>
      </c>
      <c r="N63" s="135">
        <v>1.0</v>
      </c>
      <c r="O63" s="135">
        <v>1.0</v>
      </c>
      <c r="P63" s="135">
        <v>1.0</v>
      </c>
      <c r="Q63" s="152"/>
      <c r="R63" s="153"/>
      <c r="S63" s="135">
        <v>1.0</v>
      </c>
      <c r="T63" s="135">
        <v>1.0</v>
      </c>
      <c r="U63" s="135">
        <v>1.0</v>
      </c>
      <c r="V63" s="135">
        <v>1.0</v>
      </c>
      <c r="W63" s="133"/>
      <c r="X63" s="152"/>
      <c r="Y63" s="153"/>
      <c r="Z63" s="135">
        <v>1.0</v>
      </c>
      <c r="AA63" s="135">
        <v>1.0</v>
      </c>
      <c r="AB63" s="135">
        <v>1.0</v>
      </c>
      <c r="AC63" s="135">
        <v>1.0</v>
      </c>
      <c r="AD63" s="135">
        <v>1.0</v>
      </c>
      <c r="AE63" s="152"/>
      <c r="AF63" s="153"/>
      <c r="AG63" s="135">
        <v>1.0</v>
      </c>
      <c r="AH63" s="135">
        <v>1.0</v>
      </c>
      <c r="AI63" s="135">
        <v>1.0</v>
      </c>
      <c r="AJ63" s="135"/>
      <c r="AK63" s="46">
        <f t="shared" si="2"/>
        <v>21</v>
      </c>
      <c r="AL63" s="359">
        <v>50000.0</v>
      </c>
      <c r="AM63" s="360">
        <f t="shared" si="3"/>
        <v>650000</v>
      </c>
      <c r="AN63" s="363">
        <v>300000.0</v>
      </c>
      <c r="AO63" s="362">
        <v>100000.0</v>
      </c>
      <c r="AP63" s="310">
        <f t="shared" si="4"/>
        <v>1050000</v>
      </c>
      <c r="AQ63" s="51"/>
      <c r="AR63" s="39"/>
      <c r="AS63" s="110"/>
      <c r="AT63" s="316" t="s">
        <v>74</v>
      </c>
      <c r="AU63" s="316">
        <v>1.77786527E8</v>
      </c>
      <c r="AV63" s="315" t="s">
        <v>239</v>
      </c>
      <c r="AW63" s="29" t="s">
        <v>240</v>
      </c>
      <c r="AX63" s="312" t="s">
        <v>346</v>
      </c>
      <c r="AY63" s="313">
        <v>30.0</v>
      </c>
      <c r="AZ63" s="316">
        <v>1.7778652E7</v>
      </c>
      <c r="BA63" s="64">
        <v>100000.0</v>
      </c>
      <c r="BB63" s="29" t="s">
        <v>17</v>
      </c>
      <c r="BC63" s="340"/>
      <c r="BD63" s="340"/>
      <c r="BE63" s="340"/>
      <c r="BF63" s="340"/>
    </row>
    <row r="64" ht="14.25" customHeight="1">
      <c r="A64" s="291"/>
      <c r="B64" s="30"/>
      <c r="C64" s="30">
        <v>1.0</v>
      </c>
      <c r="D64" s="30" t="s">
        <v>27</v>
      </c>
      <c r="E64" s="315" t="s">
        <v>241</v>
      </c>
      <c r="F64" s="135">
        <v>1.0</v>
      </c>
      <c r="G64" s="135">
        <v>1.0</v>
      </c>
      <c r="H64" s="135">
        <v>1.0</v>
      </c>
      <c r="I64" s="135">
        <v>1.0</v>
      </c>
      <c r="J64" s="152"/>
      <c r="K64" s="153"/>
      <c r="L64" s="135">
        <v>1.0</v>
      </c>
      <c r="M64" s="135">
        <v>1.0</v>
      </c>
      <c r="N64" s="135">
        <v>1.0</v>
      </c>
      <c r="O64" s="135">
        <v>1.0</v>
      </c>
      <c r="P64" s="135">
        <v>1.0</v>
      </c>
      <c r="Q64" s="152"/>
      <c r="R64" s="153"/>
      <c r="S64" s="135">
        <v>1.0</v>
      </c>
      <c r="T64" s="135">
        <v>1.0</v>
      </c>
      <c r="U64" s="135">
        <v>1.0</v>
      </c>
      <c r="V64" s="135">
        <v>1.0</v>
      </c>
      <c r="W64" s="167" t="s">
        <v>507</v>
      </c>
      <c r="X64" s="168"/>
      <c r="Y64" s="168"/>
      <c r="Z64" s="168"/>
      <c r="AA64" s="168"/>
      <c r="AB64" s="168"/>
      <c r="AC64" s="168"/>
      <c r="AD64" s="168"/>
      <c r="AE64" s="168"/>
      <c r="AF64" s="168"/>
      <c r="AG64" s="168"/>
      <c r="AH64" s="168"/>
      <c r="AI64" s="73"/>
      <c r="AJ64" s="176"/>
      <c r="AK64" s="46">
        <f t="shared" si="2"/>
        <v>13</v>
      </c>
      <c r="AL64" s="359">
        <v>50000.0</v>
      </c>
      <c r="AM64" s="360">
        <f t="shared" si="3"/>
        <v>350000</v>
      </c>
      <c r="AN64" s="361">
        <v>300000.0</v>
      </c>
      <c r="AO64" s="364"/>
      <c r="AP64" s="310">
        <f t="shared" si="4"/>
        <v>650000</v>
      </c>
      <c r="AQ64" s="51"/>
      <c r="AR64" s="51"/>
      <c r="AS64" s="51"/>
      <c r="AT64" s="51"/>
      <c r="AU64" s="51"/>
      <c r="AV64" s="51"/>
      <c r="AW64" s="51"/>
      <c r="AX64" s="51"/>
      <c r="AY64" s="51"/>
      <c r="AZ64" s="51"/>
      <c r="BA64" s="365" t="s">
        <v>508</v>
      </c>
      <c r="BB64" s="27" t="s">
        <v>17</v>
      </c>
      <c r="BC64" s="64"/>
      <c r="BD64" s="64"/>
      <c r="BE64" s="64"/>
      <c r="BF64" s="64"/>
    </row>
    <row r="65" ht="14.25" customHeight="1">
      <c r="A65" s="291"/>
      <c r="B65" s="30"/>
      <c r="C65" s="30">
        <v>1.0</v>
      </c>
      <c r="D65" s="30" t="s">
        <v>27</v>
      </c>
      <c r="E65" s="317" t="s">
        <v>313</v>
      </c>
      <c r="F65" s="135">
        <v>1.0</v>
      </c>
      <c r="G65" s="135">
        <v>1.0</v>
      </c>
      <c r="H65" s="135">
        <v>1.0</v>
      </c>
      <c r="I65" s="135">
        <v>1.0</v>
      </c>
      <c r="J65" s="152"/>
      <c r="K65" s="153"/>
      <c r="L65" s="135">
        <v>1.0</v>
      </c>
      <c r="M65" s="135">
        <v>1.0</v>
      </c>
      <c r="N65" s="135">
        <v>1.0</v>
      </c>
      <c r="O65" s="135">
        <v>1.0</v>
      </c>
      <c r="P65" s="135">
        <v>1.0</v>
      </c>
      <c r="Q65" s="152"/>
      <c r="R65" s="153"/>
      <c r="S65" s="135">
        <v>1.0</v>
      </c>
      <c r="T65" s="135">
        <v>1.0</v>
      </c>
      <c r="U65" s="135">
        <v>1.0</v>
      </c>
      <c r="V65" s="135">
        <v>1.0</v>
      </c>
      <c r="W65" s="133"/>
      <c r="X65" s="152"/>
      <c r="Y65" s="153"/>
      <c r="Z65" s="135">
        <v>1.0</v>
      </c>
      <c r="AA65" s="135">
        <v>1.0</v>
      </c>
      <c r="AB65" s="135">
        <v>1.0</v>
      </c>
      <c r="AC65" s="135">
        <v>1.0</v>
      </c>
      <c r="AD65" s="135">
        <v>1.0</v>
      </c>
      <c r="AE65" s="152"/>
      <c r="AF65" s="153"/>
      <c r="AG65" s="135">
        <v>1.0</v>
      </c>
      <c r="AH65" s="135">
        <v>1.0</v>
      </c>
      <c r="AI65" s="135">
        <v>1.0</v>
      </c>
      <c r="AJ65" s="135"/>
      <c r="AK65" s="46">
        <f t="shared" si="2"/>
        <v>21</v>
      </c>
      <c r="AL65" s="359">
        <v>50000.0</v>
      </c>
      <c r="AM65" s="360">
        <f t="shared" si="3"/>
        <v>650000</v>
      </c>
      <c r="AN65" s="361">
        <v>300000.0</v>
      </c>
      <c r="AO65" s="362">
        <v>100000.0</v>
      </c>
      <c r="AP65" s="310">
        <f t="shared" si="4"/>
        <v>1050000</v>
      </c>
      <c r="AQ65" s="51"/>
      <c r="AR65" s="39"/>
      <c r="AS65" s="110"/>
      <c r="AT65" s="311" t="s">
        <v>474</v>
      </c>
      <c r="AU65" s="311">
        <v>1.24760879E8</v>
      </c>
      <c r="AV65" s="317" t="s">
        <v>313</v>
      </c>
      <c r="AW65" s="29" t="s">
        <v>475</v>
      </c>
      <c r="AX65" s="312" t="s">
        <v>346</v>
      </c>
      <c r="AY65" s="313">
        <v>30.0</v>
      </c>
      <c r="AZ65" s="311">
        <v>1.2476087E7</v>
      </c>
      <c r="BA65" s="64">
        <v>100000.0</v>
      </c>
      <c r="BB65" s="27" t="s">
        <v>17</v>
      </c>
      <c r="BC65" s="64"/>
      <c r="BD65" s="64"/>
      <c r="BE65" s="64"/>
      <c r="BF65" s="64"/>
    </row>
    <row r="66" ht="14.25" customHeight="1">
      <c r="A66" s="291"/>
      <c r="B66" s="30"/>
      <c r="C66" s="30">
        <v>1.0</v>
      </c>
      <c r="D66" s="30" t="s">
        <v>27</v>
      </c>
      <c r="E66" s="317" t="s">
        <v>311</v>
      </c>
      <c r="F66" s="135">
        <v>1.0</v>
      </c>
      <c r="G66" s="135">
        <v>1.0</v>
      </c>
      <c r="H66" s="135">
        <v>1.0</v>
      </c>
      <c r="I66" s="135">
        <v>1.0</v>
      </c>
      <c r="J66" s="152"/>
      <c r="K66" s="153"/>
      <c r="L66" s="135">
        <v>1.0</v>
      </c>
      <c r="M66" s="160" t="s">
        <v>23</v>
      </c>
      <c r="N66" s="141" t="s">
        <v>50</v>
      </c>
      <c r="O66" s="135">
        <v>1.0</v>
      </c>
      <c r="P66" s="135">
        <v>1.0</v>
      </c>
      <c r="Q66" s="152"/>
      <c r="R66" s="153"/>
      <c r="S66" s="135">
        <v>1.0</v>
      </c>
      <c r="T66" s="135">
        <v>1.0</v>
      </c>
      <c r="U66" s="135">
        <v>1.0</v>
      </c>
      <c r="V66" s="135">
        <v>1.0</v>
      </c>
      <c r="W66" s="133"/>
      <c r="X66" s="152"/>
      <c r="Y66" s="153"/>
      <c r="Z66" s="160" t="s">
        <v>23</v>
      </c>
      <c r="AA66" s="141" t="s">
        <v>50</v>
      </c>
      <c r="AB66" s="135">
        <v>1.0</v>
      </c>
      <c r="AC66" s="135">
        <v>1.0</v>
      </c>
      <c r="AD66" s="135">
        <v>1.0</v>
      </c>
      <c r="AE66" s="152"/>
      <c r="AF66" s="153"/>
      <c r="AG66" s="135">
        <v>1.0</v>
      </c>
      <c r="AH66" s="135">
        <v>1.0</v>
      </c>
      <c r="AI66" s="135">
        <v>1.0</v>
      </c>
      <c r="AJ66" s="135"/>
      <c r="AK66" s="46">
        <f t="shared" si="2"/>
        <v>17</v>
      </c>
      <c r="AL66" s="359">
        <v>48000.0</v>
      </c>
      <c r="AM66" s="360">
        <f t="shared" si="3"/>
        <v>416000</v>
      </c>
      <c r="AN66" s="361">
        <v>300000.0</v>
      </c>
      <c r="AO66" s="362">
        <v>100000.0</v>
      </c>
      <c r="AP66" s="310">
        <f t="shared" si="4"/>
        <v>816000</v>
      </c>
      <c r="AQ66" s="51"/>
      <c r="AR66" s="39"/>
      <c r="AS66" s="110"/>
      <c r="AT66" s="311" t="s">
        <v>481</v>
      </c>
      <c r="AU66" s="311">
        <v>1.72438261E8</v>
      </c>
      <c r="AV66" s="317" t="s">
        <v>311</v>
      </c>
      <c r="AW66" s="29" t="s">
        <v>482</v>
      </c>
      <c r="AX66" s="312" t="s">
        <v>346</v>
      </c>
      <c r="AY66" s="313">
        <v>30.0</v>
      </c>
      <c r="AZ66" s="311">
        <v>1.7243826E7</v>
      </c>
      <c r="BA66" s="64">
        <v>100000.0</v>
      </c>
      <c r="BB66" s="27" t="s">
        <v>17</v>
      </c>
      <c r="BC66" s="64"/>
      <c r="BD66" s="64"/>
      <c r="BE66" s="64"/>
      <c r="BF66" s="64"/>
    </row>
    <row r="67" ht="14.25" customHeight="1">
      <c r="A67" s="291"/>
      <c r="B67" s="30"/>
      <c r="C67" s="30">
        <v>1.0</v>
      </c>
      <c r="D67" s="30" t="s">
        <v>27</v>
      </c>
      <c r="E67" s="333" t="s">
        <v>251</v>
      </c>
      <c r="F67" s="135">
        <v>1.0</v>
      </c>
      <c r="G67" s="135">
        <v>1.0</v>
      </c>
      <c r="H67" s="135">
        <v>1.0</v>
      </c>
      <c r="I67" s="135">
        <v>1.0</v>
      </c>
      <c r="J67" s="152"/>
      <c r="K67" s="153"/>
      <c r="L67" s="135">
        <v>1.0</v>
      </c>
      <c r="M67" s="135">
        <v>1.0</v>
      </c>
      <c r="N67" s="135">
        <v>1.0</v>
      </c>
      <c r="O67" s="141">
        <v>0.5</v>
      </c>
      <c r="P67" s="135">
        <v>1.0</v>
      </c>
      <c r="Q67" s="152"/>
      <c r="R67" s="153"/>
      <c r="S67" s="135">
        <v>1.0</v>
      </c>
      <c r="T67" s="141" t="s">
        <v>50</v>
      </c>
      <c r="U67" s="135">
        <v>1.0</v>
      </c>
      <c r="V67" s="135">
        <v>1.0</v>
      </c>
      <c r="W67" s="133"/>
      <c r="X67" s="152"/>
      <c r="Y67" s="153"/>
      <c r="Z67" s="135">
        <v>1.0</v>
      </c>
      <c r="AA67" s="135">
        <v>1.0</v>
      </c>
      <c r="AB67" s="135">
        <v>1.0</v>
      </c>
      <c r="AC67" s="135">
        <v>1.0</v>
      </c>
      <c r="AD67" s="135">
        <v>1.0</v>
      </c>
      <c r="AE67" s="152"/>
      <c r="AF67" s="153"/>
      <c r="AG67" s="135">
        <v>1.0</v>
      </c>
      <c r="AH67" s="135">
        <v>1.0</v>
      </c>
      <c r="AI67" s="135">
        <v>1.0</v>
      </c>
      <c r="AJ67" s="135"/>
      <c r="AK67" s="46">
        <f t="shared" si="2"/>
        <v>19.5</v>
      </c>
      <c r="AL67" s="359">
        <v>49000.0</v>
      </c>
      <c r="AM67" s="360">
        <f t="shared" si="3"/>
        <v>555500</v>
      </c>
      <c r="AN67" s="363">
        <v>300000.0</v>
      </c>
      <c r="AO67" s="362">
        <v>100000.0</v>
      </c>
      <c r="AP67" s="310">
        <f t="shared" si="4"/>
        <v>955500</v>
      </c>
      <c r="AQ67" s="51"/>
      <c r="AR67" s="39"/>
      <c r="AS67" s="110"/>
      <c r="AT67" s="316" t="s">
        <v>81</v>
      </c>
      <c r="AU67" s="316">
        <v>2.13681745E8</v>
      </c>
      <c r="AV67" s="333" t="s">
        <v>251</v>
      </c>
      <c r="AW67" s="29" t="s">
        <v>252</v>
      </c>
      <c r="AX67" s="312" t="s">
        <v>346</v>
      </c>
      <c r="AY67" s="313">
        <v>30.0</v>
      </c>
      <c r="AZ67" s="316">
        <v>2.1368174E7</v>
      </c>
      <c r="BA67" s="64">
        <v>100000.0</v>
      </c>
      <c r="BB67" s="29" t="s">
        <v>17</v>
      </c>
      <c r="BC67" s="64"/>
      <c r="BD67" s="64"/>
      <c r="BE67" s="64"/>
      <c r="BF67" s="64"/>
    </row>
    <row r="68" ht="14.25" customHeight="1">
      <c r="A68" s="291"/>
      <c r="B68" s="30"/>
      <c r="C68" s="30">
        <v>1.0</v>
      </c>
      <c r="D68" s="30" t="s">
        <v>27</v>
      </c>
      <c r="E68" s="314" t="s">
        <v>253</v>
      </c>
      <c r="F68" s="135">
        <v>1.0</v>
      </c>
      <c r="G68" s="135">
        <v>1.0</v>
      </c>
      <c r="H68" s="135">
        <v>1.0</v>
      </c>
      <c r="I68" s="135">
        <v>1.0</v>
      </c>
      <c r="J68" s="152"/>
      <c r="K68" s="153"/>
      <c r="L68" s="135">
        <v>1.0</v>
      </c>
      <c r="M68" s="135">
        <v>1.0</v>
      </c>
      <c r="N68" s="135">
        <v>1.0</v>
      </c>
      <c r="O68" s="135">
        <v>1.0</v>
      </c>
      <c r="P68" s="135">
        <v>1.0</v>
      </c>
      <c r="Q68" s="152"/>
      <c r="R68" s="153"/>
      <c r="S68" s="160" t="s">
        <v>23</v>
      </c>
      <c r="T68" s="135">
        <v>1.0</v>
      </c>
      <c r="U68" s="135">
        <v>1.0</v>
      </c>
      <c r="V68" s="135">
        <v>1.0</v>
      </c>
      <c r="W68" s="133"/>
      <c r="X68" s="152"/>
      <c r="Y68" s="153"/>
      <c r="Z68" s="135">
        <v>1.0</v>
      </c>
      <c r="AA68" s="135">
        <v>1.0</v>
      </c>
      <c r="AB68" s="135">
        <v>1.0</v>
      </c>
      <c r="AC68" s="135">
        <v>1.0</v>
      </c>
      <c r="AD68" s="135">
        <v>1.0</v>
      </c>
      <c r="AE68" s="152"/>
      <c r="AF68" s="153"/>
      <c r="AG68" s="135">
        <v>1.0</v>
      </c>
      <c r="AH68" s="135">
        <v>1.0</v>
      </c>
      <c r="AI68" s="135">
        <v>1.0</v>
      </c>
      <c r="AJ68" s="135"/>
      <c r="AK68" s="46">
        <f t="shared" si="2"/>
        <v>20</v>
      </c>
      <c r="AL68" s="359">
        <v>49000.0</v>
      </c>
      <c r="AM68" s="360">
        <f t="shared" si="3"/>
        <v>580000</v>
      </c>
      <c r="AN68" s="363">
        <v>300000.0</v>
      </c>
      <c r="AO68" s="362">
        <v>100000.0</v>
      </c>
      <c r="AP68" s="310">
        <f t="shared" si="4"/>
        <v>980000</v>
      </c>
      <c r="AQ68" s="51"/>
      <c r="AR68" s="39"/>
      <c r="AS68" s="110"/>
      <c r="AT68" s="311" t="s">
        <v>254</v>
      </c>
      <c r="AU68" s="311">
        <v>1.83354523E8</v>
      </c>
      <c r="AV68" s="314" t="s">
        <v>253</v>
      </c>
      <c r="AW68" s="207" t="s">
        <v>255</v>
      </c>
      <c r="AX68" s="312" t="s">
        <v>346</v>
      </c>
      <c r="AY68" s="313">
        <v>30.0</v>
      </c>
      <c r="AZ68" s="311">
        <v>1.8335452E7</v>
      </c>
      <c r="BA68" s="64">
        <v>100000.0</v>
      </c>
      <c r="BB68" s="27" t="s">
        <v>17</v>
      </c>
      <c r="BC68" s="340"/>
      <c r="BD68" s="340"/>
      <c r="BE68" s="340"/>
      <c r="BF68" s="340"/>
    </row>
    <row r="69" ht="14.25" customHeight="1">
      <c r="A69" s="291"/>
      <c r="B69" s="30"/>
      <c r="C69" s="30">
        <v>1.0</v>
      </c>
      <c r="D69" s="30" t="s">
        <v>27</v>
      </c>
      <c r="E69" s="317" t="s">
        <v>309</v>
      </c>
      <c r="F69" s="135">
        <v>1.0</v>
      </c>
      <c r="G69" s="135">
        <v>1.0</v>
      </c>
      <c r="H69" s="135">
        <v>1.0</v>
      </c>
      <c r="I69" s="135">
        <v>1.0</v>
      </c>
      <c r="J69" s="152"/>
      <c r="K69" s="153"/>
      <c r="L69" s="141">
        <v>0.5</v>
      </c>
      <c r="M69" s="135">
        <v>1.0</v>
      </c>
      <c r="N69" s="135">
        <v>1.0</v>
      </c>
      <c r="O69" s="135">
        <v>1.0</v>
      </c>
      <c r="P69" s="135">
        <v>1.0</v>
      </c>
      <c r="Q69" s="152"/>
      <c r="R69" s="153"/>
      <c r="S69" s="135">
        <v>1.0</v>
      </c>
      <c r="T69" s="135">
        <v>1.0</v>
      </c>
      <c r="U69" s="141" t="s">
        <v>50</v>
      </c>
      <c r="V69" s="135">
        <v>1.0</v>
      </c>
      <c r="W69" s="133"/>
      <c r="X69" s="152"/>
      <c r="Y69" s="153"/>
      <c r="Z69" s="135">
        <v>1.0</v>
      </c>
      <c r="AA69" s="135">
        <v>1.0</v>
      </c>
      <c r="AB69" s="167" t="s">
        <v>507</v>
      </c>
      <c r="AC69" s="168"/>
      <c r="AD69" s="168"/>
      <c r="AE69" s="168"/>
      <c r="AF69" s="168"/>
      <c r="AG69" s="168"/>
      <c r="AH69" s="168"/>
      <c r="AI69" s="73"/>
      <c r="AJ69" s="176"/>
      <c r="AK69" s="46">
        <f t="shared" si="2"/>
        <v>13.5</v>
      </c>
      <c r="AL69" s="359">
        <v>47000.0</v>
      </c>
      <c r="AM69" s="360">
        <f t="shared" si="3"/>
        <v>334500</v>
      </c>
      <c r="AN69" s="363">
        <v>300000.0</v>
      </c>
      <c r="AO69" s="364"/>
      <c r="AP69" s="310">
        <f t="shared" si="4"/>
        <v>634500</v>
      </c>
      <c r="AQ69" s="51"/>
      <c r="AR69" s="51"/>
      <c r="AS69" s="51"/>
      <c r="AT69" s="51"/>
      <c r="AU69" s="51"/>
      <c r="AV69" s="51"/>
      <c r="AW69" s="51"/>
      <c r="AX69" s="51"/>
      <c r="AY69" s="51"/>
      <c r="AZ69" s="51"/>
      <c r="BA69" s="365" t="s">
        <v>508</v>
      </c>
      <c r="BB69" s="27" t="s">
        <v>17</v>
      </c>
      <c r="BC69" s="340"/>
      <c r="BD69" s="340"/>
      <c r="BE69" s="340"/>
      <c r="BF69" s="340"/>
    </row>
    <row r="70" ht="14.25" customHeight="1">
      <c r="A70" s="291"/>
      <c r="B70" s="30"/>
      <c r="C70" s="30">
        <v>1.0</v>
      </c>
      <c r="D70" s="30" t="s">
        <v>21</v>
      </c>
      <c r="E70" s="314" t="s">
        <v>256</v>
      </c>
      <c r="F70" s="135">
        <v>1.0</v>
      </c>
      <c r="G70" s="160" t="s">
        <v>23</v>
      </c>
      <c r="H70" s="135">
        <v>1.0</v>
      </c>
      <c r="I70" s="135">
        <v>1.0</v>
      </c>
      <c r="J70" s="152"/>
      <c r="K70" s="153"/>
      <c r="L70" s="160" t="s">
        <v>23</v>
      </c>
      <c r="M70" s="167" t="s">
        <v>507</v>
      </c>
      <c r="N70" s="168"/>
      <c r="O70" s="168"/>
      <c r="P70" s="168"/>
      <c r="Q70" s="168"/>
      <c r="R70" s="168"/>
      <c r="S70" s="168"/>
      <c r="T70" s="168"/>
      <c r="U70" s="168"/>
      <c r="V70" s="168"/>
      <c r="W70" s="168"/>
      <c r="X70" s="168"/>
      <c r="Y70" s="168"/>
      <c r="Z70" s="168"/>
      <c r="AA70" s="168"/>
      <c r="AB70" s="168"/>
      <c r="AC70" s="168"/>
      <c r="AD70" s="168"/>
      <c r="AE70" s="168"/>
      <c r="AF70" s="168"/>
      <c r="AG70" s="168"/>
      <c r="AH70" s="168"/>
      <c r="AI70" s="73"/>
      <c r="AJ70" s="176"/>
      <c r="AK70" s="46">
        <f t="shared" si="2"/>
        <v>3</v>
      </c>
      <c r="AL70" s="359">
        <v>48000.0</v>
      </c>
      <c r="AM70" s="360">
        <f t="shared" si="3"/>
        <v>144000</v>
      </c>
      <c r="AN70" s="364"/>
      <c r="AO70" s="364"/>
      <c r="AP70" s="310">
        <f t="shared" si="4"/>
        <v>144000</v>
      </c>
      <c r="AQ70" s="51"/>
      <c r="AR70" s="51"/>
      <c r="AS70" s="51"/>
      <c r="AT70" s="51"/>
      <c r="AU70" s="51"/>
      <c r="AV70" s="51"/>
      <c r="AW70" s="51"/>
      <c r="AX70" s="51"/>
      <c r="AY70" s="51"/>
      <c r="AZ70" s="51"/>
      <c r="BA70" s="365" t="s">
        <v>508</v>
      </c>
      <c r="BB70" s="27" t="s">
        <v>17</v>
      </c>
      <c r="BC70" s="64"/>
      <c r="BD70" s="64"/>
      <c r="BE70" s="64"/>
      <c r="BF70" s="64"/>
    </row>
    <row r="71" ht="14.25" customHeight="1">
      <c r="A71" s="291"/>
      <c r="B71" s="30"/>
      <c r="C71" s="30">
        <v>1.0</v>
      </c>
      <c r="D71" s="30" t="s">
        <v>27</v>
      </c>
      <c r="E71" s="315" t="s">
        <v>258</v>
      </c>
      <c r="F71" s="135">
        <v>1.0</v>
      </c>
      <c r="G71" s="135">
        <v>1.0</v>
      </c>
      <c r="H71" s="135">
        <v>1.0</v>
      </c>
      <c r="I71" s="135">
        <v>1.0</v>
      </c>
      <c r="J71" s="152"/>
      <c r="K71" s="153"/>
      <c r="L71" s="135">
        <v>1.0</v>
      </c>
      <c r="M71" s="135">
        <v>1.0</v>
      </c>
      <c r="N71" s="135">
        <v>1.0</v>
      </c>
      <c r="O71" s="160" t="s">
        <v>23</v>
      </c>
      <c r="P71" s="141" t="s">
        <v>50</v>
      </c>
      <c r="Q71" s="152"/>
      <c r="R71" s="153"/>
      <c r="S71" s="141" t="s">
        <v>50</v>
      </c>
      <c r="T71" s="135">
        <v>1.0</v>
      </c>
      <c r="U71" s="135">
        <v>1.0</v>
      </c>
      <c r="V71" s="135">
        <v>1.0</v>
      </c>
      <c r="W71" s="133"/>
      <c r="X71" s="152"/>
      <c r="Y71" s="153"/>
      <c r="Z71" s="135">
        <v>1.0</v>
      </c>
      <c r="AA71" s="135">
        <v>1.0</v>
      </c>
      <c r="AB71" s="135">
        <v>1.0</v>
      </c>
      <c r="AC71" s="135">
        <v>1.0</v>
      </c>
      <c r="AD71" s="135">
        <v>1.0</v>
      </c>
      <c r="AE71" s="152"/>
      <c r="AF71" s="153"/>
      <c r="AG71" s="135">
        <v>1.0</v>
      </c>
      <c r="AH71" s="135">
        <v>1.0</v>
      </c>
      <c r="AI71" s="135">
        <v>1.0</v>
      </c>
      <c r="AJ71" s="135"/>
      <c r="AK71" s="46">
        <f t="shared" si="2"/>
        <v>18</v>
      </c>
      <c r="AL71" s="359">
        <v>49000.0</v>
      </c>
      <c r="AM71" s="360">
        <f t="shared" si="3"/>
        <v>482000</v>
      </c>
      <c r="AN71" s="363">
        <v>300000.0</v>
      </c>
      <c r="AO71" s="362">
        <v>100000.0</v>
      </c>
      <c r="AP71" s="310">
        <f t="shared" si="4"/>
        <v>882000</v>
      </c>
      <c r="AQ71" s="51">
        <v>40000.0</v>
      </c>
      <c r="AR71" s="39">
        <v>40000.0</v>
      </c>
      <c r="AS71" s="110"/>
      <c r="AT71" s="311" t="s">
        <v>83</v>
      </c>
      <c r="AU71" s="311">
        <v>1.95833656E8</v>
      </c>
      <c r="AV71" s="315" t="s">
        <v>258</v>
      </c>
      <c r="AW71" s="207" t="s">
        <v>259</v>
      </c>
      <c r="AX71" s="312" t="s">
        <v>346</v>
      </c>
      <c r="AY71" s="313">
        <v>30.0</v>
      </c>
      <c r="AZ71" s="311">
        <v>1.9583365E7</v>
      </c>
      <c r="BA71" s="64">
        <v>100000.0</v>
      </c>
      <c r="BB71" s="27" t="s">
        <v>17</v>
      </c>
      <c r="BC71" s="64"/>
      <c r="BD71" s="64"/>
      <c r="BE71" s="64"/>
      <c r="BF71" s="64"/>
    </row>
    <row r="72" ht="14.25" customHeight="1">
      <c r="A72" s="291"/>
      <c r="B72" s="30"/>
      <c r="C72" s="30">
        <v>1.0</v>
      </c>
      <c r="D72" s="30" t="s">
        <v>27</v>
      </c>
      <c r="E72" s="315" t="s">
        <v>260</v>
      </c>
      <c r="F72" s="135">
        <v>1.0</v>
      </c>
      <c r="G72" s="135">
        <v>1.0</v>
      </c>
      <c r="H72" s="135">
        <v>1.0</v>
      </c>
      <c r="I72" s="135">
        <v>1.0</v>
      </c>
      <c r="J72" s="152"/>
      <c r="K72" s="153"/>
      <c r="L72" s="135">
        <v>1.0</v>
      </c>
      <c r="M72" s="135">
        <v>1.0</v>
      </c>
      <c r="N72" s="135">
        <v>1.0</v>
      </c>
      <c r="O72" s="135">
        <v>1.0</v>
      </c>
      <c r="P72" s="135">
        <v>1.0</v>
      </c>
      <c r="Q72" s="152"/>
      <c r="R72" s="153"/>
      <c r="S72" s="135">
        <v>1.0</v>
      </c>
      <c r="T72" s="135">
        <v>1.0</v>
      </c>
      <c r="U72" s="135">
        <v>1.0</v>
      </c>
      <c r="V72" s="135">
        <v>1.0</v>
      </c>
      <c r="W72" s="133"/>
      <c r="X72" s="152"/>
      <c r="Y72" s="153"/>
      <c r="Z72" s="167" t="s">
        <v>507</v>
      </c>
      <c r="AA72" s="168"/>
      <c r="AB72" s="168"/>
      <c r="AC72" s="168"/>
      <c r="AD72" s="168"/>
      <c r="AE72" s="168"/>
      <c r="AF72" s="168"/>
      <c r="AG72" s="168"/>
      <c r="AH72" s="168"/>
      <c r="AI72" s="73"/>
      <c r="AJ72" s="176"/>
      <c r="AK72" s="46">
        <f t="shared" si="2"/>
        <v>13</v>
      </c>
      <c r="AL72" s="359">
        <v>50000.0</v>
      </c>
      <c r="AM72" s="360">
        <f t="shared" si="3"/>
        <v>350000</v>
      </c>
      <c r="AN72" s="363">
        <v>300000.0</v>
      </c>
      <c r="AO72" s="364"/>
      <c r="AP72" s="310">
        <f t="shared" si="4"/>
        <v>650000</v>
      </c>
      <c r="AQ72" s="51"/>
      <c r="AR72" s="51"/>
      <c r="AS72" s="51"/>
      <c r="AT72" s="51"/>
      <c r="AU72" s="51"/>
      <c r="AV72" s="51"/>
      <c r="AW72" s="51"/>
      <c r="AX72" s="51"/>
      <c r="AY72" s="51"/>
      <c r="AZ72" s="51"/>
      <c r="BA72" s="365" t="s">
        <v>508</v>
      </c>
      <c r="BB72" s="27" t="s">
        <v>17</v>
      </c>
      <c r="BC72" s="64"/>
      <c r="BD72" s="64"/>
      <c r="BE72" s="64"/>
      <c r="BF72" s="64"/>
    </row>
    <row r="73" ht="14.25" customHeight="1">
      <c r="A73" s="291"/>
      <c r="B73" s="30"/>
      <c r="C73" s="30">
        <v>1.0</v>
      </c>
      <c r="D73" s="30" t="s">
        <v>27</v>
      </c>
      <c r="E73" s="315" t="s">
        <v>263</v>
      </c>
      <c r="F73" s="135">
        <v>1.0</v>
      </c>
      <c r="G73" s="135">
        <v>1.0</v>
      </c>
      <c r="H73" s="135">
        <v>1.0</v>
      </c>
      <c r="I73" s="135">
        <v>1.0</v>
      </c>
      <c r="J73" s="152"/>
      <c r="K73" s="153"/>
      <c r="L73" s="135">
        <v>1.0</v>
      </c>
      <c r="M73" s="135">
        <v>1.0</v>
      </c>
      <c r="N73" s="135">
        <v>1.0</v>
      </c>
      <c r="O73" s="135">
        <v>1.0</v>
      </c>
      <c r="P73" s="135">
        <v>1.0</v>
      </c>
      <c r="Q73" s="152"/>
      <c r="R73" s="153"/>
      <c r="S73" s="135">
        <v>1.0</v>
      </c>
      <c r="T73" s="135">
        <v>1.0</v>
      </c>
      <c r="U73" s="135">
        <v>1.0</v>
      </c>
      <c r="V73" s="135">
        <v>1.0</v>
      </c>
      <c r="W73" s="133"/>
      <c r="X73" s="152"/>
      <c r="Y73" s="153"/>
      <c r="Z73" s="135">
        <v>1.0</v>
      </c>
      <c r="AA73" s="135">
        <v>1.0</v>
      </c>
      <c r="AB73" s="135">
        <v>1.0</v>
      </c>
      <c r="AC73" s="135">
        <v>1.0</v>
      </c>
      <c r="AD73" s="135">
        <v>1.0</v>
      </c>
      <c r="AE73" s="152"/>
      <c r="AF73" s="153"/>
      <c r="AG73" s="135">
        <v>1.0</v>
      </c>
      <c r="AH73" s="135">
        <v>1.0</v>
      </c>
      <c r="AI73" s="135">
        <v>1.0</v>
      </c>
      <c r="AJ73" s="135"/>
      <c r="AK73" s="46">
        <f t="shared" si="2"/>
        <v>21</v>
      </c>
      <c r="AL73" s="359">
        <v>65000.0</v>
      </c>
      <c r="AM73" s="360">
        <f t="shared" si="3"/>
        <v>915000</v>
      </c>
      <c r="AN73" s="363">
        <v>300000.0</v>
      </c>
      <c r="AO73" s="362">
        <v>150000.0</v>
      </c>
      <c r="AP73" s="310">
        <f t="shared" si="4"/>
        <v>1365000</v>
      </c>
      <c r="AQ73" s="51">
        <v>40000.0</v>
      </c>
      <c r="AR73" s="51"/>
      <c r="AS73" s="110"/>
      <c r="AT73" s="316" t="s">
        <v>87</v>
      </c>
      <c r="AU73" s="316">
        <v>1.15659634E8</v>
      </c>
      <c r="AV73" s="315" t="s">
        <v>263</v>
      </c>
      <c r="AW73" s="207" t="s">
        <v>264</v>
      </c>
      <c r="AX73" s="312" t="s">
        <v>346</v>
      </c>
      <c r="AY73" s="313">
        <v>30.0</v>
      </c>
      <c r="AZ73" s="316">
        <v>1.1565963E7</v>
      </c>
      <c r="BA73" s="64">
        <v>150000.0</v>
      </c>
      <c r="BB73" s="29" t="s">
        <v>17</v>
      </c>
      <c r="BC73" s="64"/>
      <c r="BD73" s="64"/>
      <c r="BE73" s="64"/>
      <c r="BF73" s="64"/>
    </row>
    <row r="74" ht="14.25" customHeight="1">
      <c r="A74" s="291"/>
      <c r="B74" s="30"/>
      <c r="C74" s="30">
        <v>1.0</v>
      </c>
      <c r="D74" s="30" t="s">
        <v>27</v>
      </c>
      <c r="E74" s="317" t="s">
        <v>486</v>
      </c>
      <c r="F74" s="135">
        <v>1.0</v>
      </c>
      <c r="G74" s="135">
        <v>1.0</v>
      </c>
      <c r="H74" s="135">
        <v>1.0</v>
      </c>
      <c r="I74" s="135">
        <v>1.0</v>
      </c>
      <c r="J74" s="152"/>
      <c r="K74" s="153"/>
      <c r="L74" s="135">
        <v>1.0</v>
      </c>
      <c r="M74" s="135">
        <v>1.0</v>
      </c>
      <c r="N74" s="135">
        <v>1.0</v>
      </c>
      <c r="O74" s="135">
        <v>1.0</v>
      </c>
      <c r="P74" s="135">
        <v>1.0</v>
      </c>
      <c r="Q74" s="152"/>
      <c r="R74" s="153"/>
      <c r="S74" s="135">
        <v>1.0</v>
      </c>
      <c r="T74" s="135">
        <v>1.0</v>
      </c>
      <c r="U74" s="135">
        <v>1.0</v>
      </c>
      <c r="V74" s="135">
        <v>1.0</v>
      </c>
      <c r="W74" s="133"/>
      <c r="X74" s="152"/>
      <c r="Y74" s="153"/>
      <c r="Z74" s="135">
        <v>1.0</v>
      </c>
      <c r="AA74" s="135">
        <v>1.0</v>
      </c>
      <c r="AB74" s="135">
        <v>1.0</v>
      </c>
      <c r="AC74" s="135">
        <v>1.0</v>
      </c>
      <c r="AD74" s="135">
        <v>1.0</v>
      </c>
      <c r="AE74" s="152"/>
      <c r="AF74" s="153"/>
      <c r="AG74" s="135">
        <v>1.0</v>
      </c>
      <c r="AH74" s="135">
        <v>1.0</v>
      </c>
      <c r="AI74" s="135">
        <v>1.0</v>
      </c>
      <c r="AJ74" s="135"/>
      <c r="AK74" s="46">
        <f t="shared" si="2"/>
        <v>21</v>
      </c>
      <c r="AL74" s="359">
        <v>50000.0</v>
      </c>
      <c r="AM74" s="360">
        <f t="shared" si="3"/>
        <v>650000</v>
      </c>
      <c r="AN74" s="363">
        <v>300000.0</v>
      </c>
      <c r="AO74" s="362">
        <v>100000.0</v>
      </c>
      <c r="AP74" s="310">
        <f t="shared" si="4"/>
        <v>1050000</v>
      </c>
      <c r="AQ74" s="51"/>
      <c r="AR74" s="110"/>
      <c r="AS74" s="110"/>
      <c r="AT74" s="311" t="s">
        <v>487</v>
      </c>
      <c r="AU74" s="311">
        <v>1.01765881E8</v>
      </c>
      <c r="AV74" s="317" t="s">
        <v>486</v>
      </c>
      <c r="AW74" s="29" t="s">
        <v>488</v>
      </c>
      <c r="AX74" s="312" t="s">
        <v>346</v>
      </c>
      <c r="AY74" s="313">
        <v>30.0</v>
      </c>
      <c r="AZ74" s="311">
        <v>1.0176588E7</v>
      </c>
      <c r="BA74" s="64">
        <v>100000.0</v>
      </c>
      <c r="BB74" s="27" t="s">
        <v>17</v>
      </c>
      <c r="BC74" s="64"/>
      <c r="BD74" s="64"/>
      <c r="BE74" s="64"/>
      <c r="BF74" s="64"/>
    </row>
    <row r="75" ht="14.25" customHeight="1">
      <c r="A75" s="291"/>
      <c r="B75" s="30"/>
      <c r="C75" s="30">
        <v>1.0</v>
      </c>
      <c r="D75" s="30" t="s">
        <v>27</v>
      </c>
      <c r="E75" s="317" t="s">
        <v>489</v>
      </c>
      <c r="F75" s="135">
        <v>1.0</v>
      </c>
      <c r="G75" s="135">
        <v>1.0</v>
      </c>
      <c r="H75" s="141" t="s">
        <v>50</v>
      </c>
      <c r="I75" s="135">
        <v>1.0</v>
      </c>
      <c r="J75" s="152"/>
      <c r="K75" s="153"/>
      <c r="L75" s="135">
        <v>1.0</v>
      </c>
      <c r="M75" s="135">
        <v>1.0</v>
      </c>
      <c r="N75" s="135">
        <v>1.0</v>
      </c>
      <c r="O75" s="135">
        <v>1.0</v>
      </c>
      <c r="P75" s="135">
        <v>1.0</v>
      </c>
      <c r="Q75" s="152"/>
      <c r="R75" s="153"/>
      <c r="S75" s="135">
        <v>1.0</v>
      </c>
      <c r="T75" s="135">
        <v>1.0</v>
      </c>
      <c r="U75" s="135">
        <v>1.0</v>
      </c>
      <c r="V75" s="141" t="s">
        <v>50</v>
      </c>
      <c r="W75" s="133"/>
      <c r="X75" s="152"/>
      <c r="Y75" s="153"/>
      <c r="Z75" s="135">
        <v>1.0</v>
      </c>
      <c r="AA75" s="135">
        <v>1.0</v>
      </c>
      <c r="AB75" s="135">
        <v>1.0</v>
      </c>
      <c r="AC75" s="135">
        <v>1.0</v>
      </c>
      <c r="AD75" s="135">
        <v>1.0</v>
      </c>
      <c r="AE75" s="152"/>
      <c r="AF75" s="153"/>
      <c r="AG75" s="135">
        <v>1.0</v>
      </c>
      <c r="AH75" s="135">
        <v>1.0</v>
      </c>
      <c r="AI75" s="135">
        <v>1.0</v>
      </c>
      <c r="AJ75" s="135"/>
      <c r="AK75" s="46">
        <f t="shared" si="2"/>
        <v>19</v>
      </c>
      <c r="AL75" s="359">
        <v>47000.0</v>
      </c>
      <c r="AM75" s="360">
        <f t="shared" si="3"/>
        <v>493000</v>
      </c>
      <c r="AN75" s="363">
        <v>300000.0</v>
      </c>
      <c r="AO75" s="362">
        <v>100000.0</v>
      </c>
      <c r="AP75" s="310">
        <f t="shared" si="4"/>
        <v>893000</v>
      </c>
      <c r="AQ75" s="51"/>
      <c r="AR75" s="39"/>
      <c r="AS75" s="110"/>
      <c r="AT75" s="316" t="s">
        <v>490</v>
      </c>
      <c r="AU75" s="316">
        <v>1.03191092E8</v>
      </c>
      <c r="AV75" s="316" t="s">
        <v>489</v>
      </c>
      <c r="AW75" s="29" t="s">
        <v>491</v>
      </c>
      <c r="AX75" s="312" t="s">
        <v>346</v>
      </c>
      <c r="AY75" s="313">
        <v>30.0</v>
      </c>
      <c r="AZ75" s="316">
        <v>1.0319109E7</v>
      </c>
      <c r="BA75" s="64">
        <v>100000.0</v>
      </c>
      <c r="BB75" s="29" t="s">
        <v>17</v>
      </c>
      <c r="BC75" s="64"/>
      <c r="BD75" s="64"/>
      <c r="BE75" s="64"/>
      <c r="BF75" s="64"/>
    </row>
    <row r="76" ht="14.25" customHeight="1">
      <c r="A76" s="64"/>
      <c r="B76" s="30"/>
      <c r="C76" s="30">
        <v>1.0</v>
      </c>
      <c r="D76" s="30" t="s">
        <v>27</v>
      </c>
      <c r="E76" s="314" t="s">
        <v>265</v>
      </c>
      <c r="F76" s="135">
        <v>1.0</v>
      </c>
      <c r="G76" s="135">
        <v>1.0</v>
      </c>
      <c r="H76" s="135">
        <v>1.0</v>
      </c>
      <c r="I76" s="135">
        <v>1.0</v>
      </c>
      <c r="J76" s="152"/>
      <c r="K76" s="153"/>
      <c r="L76" s="160" t="s">
        <v>23</v>
      </c>
      <c r="M76" s="135">
        <v>1.0</v>
      </c>
      <c r="N76" s="141" t="s">
        <v>50</v>
      </c>
      <c r="O76" s="135">
        <v>1.0</v>
      </c>
      <c r="P76" s="135">
        <v>1.0</v>
      </c>
      <c r="Q76" s="152"/>
      <c r="R76" s="153"/>
      <c r="S76" s="141">
        <v>0.5</v>
      </c>
      <c r="T76" s="135">
        <v>1.0</v>
      </c>
      <c r="U76" s="135">
        <v>1.0</v>
      </c>
      <c r="V76" s="135">
        <v>1.0</v>
      </c>
      <c r="W76" s="133"/>
      <c r="X76" s="152"/>
      <c r="Y76" s="153"/>
      <c r="Z76" s="135">
        <v>1.0</v>
      </c>
      <c r="AA76" s="135">
        <v>1.0</v>
      </c>
      <c r="AB76" s="135">
        <v>1.0</v>
      </c>
      <c r="AC76" s="135">
        <v>1.0</v>
      </c>
      <c r="AD76" s="135">
        <v>1.0</v>
      </c>
      <c r="AE76" s="152"/>
      <c r="AF76" s="153"/>
      <c r="AG76" s="135">
        <v>1.0</v>
      </c>
      <c r="AH76" s="135">
        <v>1.0</v>
      </c>
      <c r="AI76" s="160" t="s">
        <v>23</v>
      </c>
      <c r="AJ76" s="160"/>
      <c r="AK76" s="46">
        <f t="shared" si="2"/>
        <v>17.5</v>
      </c>
      <c r="AL76" s="359">
        <v>49000.0</v>
      </c>
      <c r="AM76" s="360">
        <f t="shared" si="3"/>
        <v>457500</v>
      </c>
      <c r="AN76" s="363">
        <v>300000.0</v>
      </c>
      <c r="AO76" s="362">
        <v>100000.0</v>
      </c>
      <c r="AP76" s="310">
        <f t="shared" si="4"/>
        <v>857500</v>
      </c>
      <c r="AQ76" s="51"/>
      <c r="AR76" s="39"/>
      <c r="AS76" s="110"/>
      <c r="AT76" s="311" t="s">
        <v>266</v>
      </c>
      <c r="AU76" s="311">
        <v>1.85461785E8</v>
      </c>
      <c r="AV76" s="314" t="s">
        <v>265</v>
      </c>
      <c r="AW76" s="207" t="s">
        <v>267</v>
      </c>
      <c r="AX76" s="312" t="s">
        <v>346</v>
      </c>
      <c r="AY76" s="313">
        <v>30.0</v>
      </c>
      <c r="AZ76" s="311">
        <v>1.8546178E7</v>
      </c>
      <c r="BA76" s="64">
        <v>100000.0</v>
      </c>
      <c r="BB76" s="27" t="s">
        <v>17</v>
      </c>
      <c r="BC76" s="64"/>
      <c r="BD76" s="64"/>
      <c r="BE76" s="64"/>
      <c r="BF76" s="64"/>
    </row>
    <row r="77" ht="14.25" customHeight="1">
      <c r="A77" s="64"/>
      <c r="B77" s="30"/>
      <c r="C77" s="30">
        <v>1.0</v>
      </c>
      <c r="D77" s="30" t="s">
        <v>27</v>
      </c>
      <c r="E77" s="315" t="s">
        <v>272</v>
      </c>
      <c r="F77" s="135">
        <v>1.0</v>
      </c>
      <c r="G77" s="135">
        <v>1.0</v>
      </c>
      <c r="H77" s="135">
        <v>1.0</v>
      </c>
      <c r="I77" s="135">
        <v>1.0</v>
      </c>
      <c r="J77" s="152"/>
      <c r="K77" s="153"/>
      <c r="L77" s="135">
        <v>1.0</v>
      </c>
      <c r="M77" s="135">
        <v>1.0</v>
      </c>
      <c r="N77" s="135">
        <v>1.0</v>
      </c>
      <c r="O77" s="141" t="s">
        <v>50</v>
      </c>
      <c r="P77" s="135">
        <v>1.0</v>
      </c>
      <c r="Q77" s="152"/>
      <c r="R77" s="153"/>
      <c r="S77" s="141" t="s">
        <v>50</v>
      </c>
      <c r="T77" s="135">
        <v>1.0</v>
      </c>
      <c r="U77" s="135">
        <v>1.0</v>
      </c>
      <c r="V77" s="135">
        <v>1.0</v>
      </c>
      <c r="W77" s="133"/>
      <c r="X77" s="152"/>
      <c r="Y77" s="153"/>
      <c r="Z77" s="135">
        <v>1.0</v>
      </c>
      <c r="AA77" s="135">
        <v>1.0</v>
      </c>
      <c r="AB77" s="135">
        <v>1.0</v>
      </c>
      <c r="AC77" s="135">
        <v>1.0</v>
      </c>
      <c r="AD77" s="135">
        <v>1.0</v>
      </c>
      <c r="AE77" s="152"/>
      <c r="AF77" s="153"/>
      <c r="AG77" s="135">
        <v>1.0</v>
      </c>
      <c r="AH77" s="135">
        <v>1.0</v>
      </c>
      <c r="AI77" s="135">
        <v>1.0</v>
      </c>
      <c r="AJ77" s="135"/>
      <c r="AK77" s="46">
        <f t="shared" si="2"/>
        <v>19</v>
      </c>
      <c r="AL77" s="359">
        <v>50000.0</v>
      </c>
      <c r="AM77" s="360">
        <f t="shared" si="3"/>
        <v>550000</v>
      </c>
      <c r="AN77" s="363">
        <v>300000.0</v>
      </c>
      <c r="AO77" s="362">
        <v>100000.0</v>
      </c>
      <c r="AP77" s="310">
        <f t="shared" si="4"/>
        <v>950000</v>
      </c>
      <c r="AQ77" s="51">
        <v>40000.0</v>
      </c>
      <c r="AR77" s="39"/>
      <c r="AS77" s="39">
        <v>40000.0</v>
      </c>
      <c r="AT77" s="311" t="s">
        <v>273</v>
      </c>
      <c r="AU77" s="311">
        <v>1.77397245E8</v>
      </c>
      <c r="AV77" s="315" t="s">
        <v>272</v>
      </c>
      <c r="AW77" s="29" t="s">
        <v>274</v>
      </c>
      <c r="AX77" s="312" t="s">
        <v>346</v>
      </c>
      <c r="AY77" s="313">
        <v>30.0</v>
      </c>
      <c r="AZ77" s="311">
        <v>1.7739724E7</v>
      </c>
      <c r="BA77" s="64">
        <v>100000.0</v>
      </c>
      <c r="BB77" s="27" t="s">
        <v>17</v>
      </c>
      <c r="BC77" s="64"/>
      <c r="BD77" s="64"/>
      <c r="BE77" s="64"/>
      <c r="BF77" s="64"/>
    </row>
    <row r="78" ht="14.25" customHeight="1">
      <c r="A78" s="64"/>
      <c r="B78" s="30"/>
      <c r="C78" s="30">
        <v>1.0</v>
      </c>
      <c r="D78" s="30" t="s">
        <v>27</v>
      </c>
      <c r="E78" s="333" t="s">
        <v>276</v>
      </c>
      <c r="F78" s="135">
        <v>1.0</v>
      </c>
      <c r="G78" s="135">
        <v>1.0</v>
      </c>
      <c r="H78" s="135">
        <v>1.0</v>
      </c>
      <c r="I78" s="135">
        <v>1.0</v>
      </c>
      <c r="J78" s="152"/>
      <c r="K78" s="153"/>
      <c r="L78" s="135">
        <v>1.0</v>
      </c>
      <c r="M78" s="135">
        <v>1.0</v>
      </c>
      <c r="N78" s="135">
        <v>1.0</v>
      </c>
      <c r="O78" s="135">
        <v>1.0</v>
      </c>
      <c r="P78" s="135">
        <v>1.0</v>
      </c>
      <c r="Q78" s="152"/>
      <c r="R78" s="153"/>
      <c r="S78" s="135">
        <v>1.0</v>
      </c>
      <c r="T78" s="135">
        <v>1.0</v>
      </c>
      <c r="U78" s="135">
        <v>1.0</v>
      </c>
      <c r="V78" s="135">
        <v>1.0</v>
      </c>
      <c r="W78" s="133"/>
      <c r="X78" s="152"/>
      <c r="Y78" s="153"/>
      <c r="Z78" s="135">
        <v>1.0</v>
      </c>
      <c r="AA78" s="135">
        <v>1.0</v>
      </c>
      <c r="AB78" s="135">
        <v>1.0</v>
      </c>
      <c r="AC78" s="135">
        <v>1.0</v>
      </c>
      <c r="AD78" s="135">
        <v>1.0</v>
      </c>
      <c r="AE78" s="152"/>
      <c r="AF78" s="153"/>
      <c r="AG78" s="135">
        <v>1.0</v>
      </c>
      <c r="AH78" s="135">
        <v>1.0</v>
      </c>
      <c r="AI78" s="135">
        <v>1.0</v>
      </c>
      <c r="AJ78" s="135"/>
      <c r="AK78" s="46">
        <f t="shared" si="2"/>
        <v>21</v>
      </c>
      <c r="AL78" s="359">
        <v>50000.0</v>
      </c>
      <c r="AM78" s="360">
        <f t="shared" si="3"/>
        <v>750000</v>
      </c>
      <c r="AN78" s="363">
        <v>300000.0</v>
      </c>
      <c r="AO78" s="364"/>
      <c r="AP78" s="310">
        <f t="shared" si="4"/>
        <v>1050000</v>
      </c>
      <c r="AQ78" s="51"/>
      <c r="AR78" s="51"/>
      <c r="AS78" s="51"/>
      <c r="AT78" s="51"/>
      <c r="AU78" s="51"/>
      <c r="AV78" s="51"/>
      <c r="AW78" s="51"/>
      <c r="AX78" s="51"/>
      <c r="AY78" s="51"/>
      <c r="AZ78" s="51"/>
      <c r="BA78" s="365" t="s">
        <v>508</v>
      </c>
      <c r="BB78" s="29" t="s">
        <v>17</v>
      </c>
      <c r="BC78" s="64"/>
      <c r="BD78" s="64"/>
      <c r="BE78" s="64"/>
      <c r="BF78" s="64"/>
    </row>
    <row r="79" ht="14.25" customHeight="1">
      <c r="A79" s="64"/>
      <c r="B79" s="30"/>
      <c r="C79" s="30">
        <v>1.0</v>
      </c>
      <c r="D79" s="30" t="s">
        <v>27</v>
      </c>
      <c r="E79" s="315" t="s">
        <v>279</v>
      </c>
      <c r="F79" s="135">
        <v>1.0</v>
      </c>
      <c r="G79" s="135">
        <v>1.0</v>
      </c>
      <c r="H79" s="135">
        <v>1.0</v>
      </c>
      <c r="I79" s="135">
        <v>1.0</v>
      </c>
      <c r="J79" s="152"/>
      <c r="K79" s="153"/>
      <c r="L79" s="135">
        <v>1.0</v>
      </c>
      <c r="M79" s="135">
        <v>1.0</v>
      </c>
      <c r="N79" s="135">
        <v>1.0</v>
      </c>
      <c r="O79" s="135">
        <v>1.0</v>
      </c>
      <c r="P79" s="135">
        <v>1.0</v>
      </c>
      <c r="Q79" s="152"/>
      <c r="R79" s="153"/>
      <c r="S79" s="135">
        <v>1.0</v>
      </c>
      <c r="T79" s="135">
        <v>1.0</v>
      </c>
      <c r="U79" s="135">
        <v>1.0</v>
      </c>
      <c r="V79" s="135">
        <v>1.0</v>
      </c>
      <c r="W79" s="133"/>
      <c r="X79" s="152"/>
      <c r="Y79" s="153"/>
      <c r="Z79" s="135">
        <v>1.0</v>
      </c>
      <c r="AA79" s="135">
        <v>1.0</v>
      </c>
      <c r="AB79" s="135">
        <v>1.0</v>
      </c>
      <c r="AC79" s="135">
        <v>1.0</v>
      </c>
      <c r="AD79" s="135">
        <v>1.0</v>
      </c>
      <c r="AE79" s="152"/>
      <c r="AF79" s="153"/>
      <c r="AG79" s="135">
        <v>1.0</v>
      </c>
      <c r="AH79" s="135">
        <v>1.0</v>
      </c>
      <c r="AI79" s="135">
        <v>1.0</v>
      </c>
      <c r="AJ79" s="135"/>
      <c r="AK79" s="46">
        <f t="shared" si="2"/>
        <v>21</v>
      </c>
      <c r="AL79" s="359">
        <v>57000.0</v>
      </c>
      <c r="AM79" s="360">
        <f t="shared" si="3"/>
        <v>747000</v>
      </c>
      <c r="AN79" s="363">
        <v>300000.0</v>
      </c>
      <c r="AO79" s="362">
        <v>150000.0</v>
      </c>
      <c r="AP79" s="310">
        <f t="shared" si="4"/>
        <v>1197000</v>
      </c>
      <c r="AQ79" s="51">
        <v>40000.0</v>
      </c>
      <c r="AR79" s="39"/>
      <c r="AS79" s="39">
        <v>40000.0</v>
      </c>
      <c r="AT79" s="311" t="s">
        <v>89</v>
      </c>
      <c r="AU79" s="311">
        <v>1.30694586E8</v>
      </c>
      <c r="AV79" s="315" t="s">
        <v>279</v>
      </c>
      <c r="AW79" s="29" t="s">
        <v>282</v>
      </c>
      <c r="AX79" s="312" t="s">
        <v>343</v>
      </c>
      <c r="AY79" s="313" t="s">
        <v>344</v>
      </c>
      <c r="AZ79" s="311">
        <v>1.0013887502E10</v>
      </c>
      <c r="BA79" s="64">
        <v>150000.0</v>
      </c>
      <c r="BB79" s="27" t="s">
        <v>281</v>
      </c>
      <c r="BC79" s="64"/>
      <c r="BD79" s="64"/>
      <c r="BE79" s="64"/>
      <c r="BF79" s="64"/>
    </row>
    <row r="80" ht="14.25" customHeight="1">
      <c r="A80" s="64"/>
      <c r="B80" s="30"/>
      <c r="C80" s="30">
        <v>1.0</v>
      </c>
      <c r="D80" s="30" t="s">
        <v>27</v>
      </c>
      <c r="E80" s="315" t="s">
        <v>492</v>
      </c>
      <c r="F80" s="135">
        <v>1.0</v>
      </c>
      <c r="G80" s="135">
        <v>1.0</v>
      </c>
      <c r="H80" s="135">
        <v>1.0</v>
      </c>
      <c r="I80" s="160" t="s">
        <v>23</v>
      </c>
      <c r="J80" s="152"/>
      <c r="K80" s="153"/>
      <c r="L80" s="160" t="s">
        <v>23</v>
      </c>
      <c r="M80" s="135">
        <v>1.0</v>
      </c>
      <c r="N80" s="135">
        <v>1.0</v>
      </c>
      <c r="O80" s="135">
        <v>1.0</v>
      </c>
      <c r="P80" s="135">
        <v>1.0</v>
      </c>
      <c r="Q80" s="152"/>
      <c r="R80" s="153"/>
      <c r="S80" s="135">
        <v>1.0</v>
      </c>
      <c r="T80" s="135">
        <v>1.0</v>
      </c>
      <c r="U80" s="135">
        <v>1.0</v>
      </c>
      <c r="V80" s="160" t="s">
        <v>23</v>
      </c>
      <c r="W80" s="167" t="s">
        <v>507</v>
      </c>
      <c r="X80" s="168"/>
      <c r="Y80" s="168"/>
      <c r="Z80" s="168"/>
      <c r="AA80" s="168"/>
      <c r="AB80" s="168"/>
      <c r="AC80" s="168"/>
      <c r="AD80" s="168"/>
      <c r="AE80" s="168"/>
      <c r="AF80" s="168"/>
      <c r="AG80" s="168"/>
      <c r="AH80" s="168"/>
      <c r="AI80" s="73"/>
      <c r="AJ80" s="176"/>
      <c r="AK80" s="46">
        <f t="shared" si="2"/>
        <v>10</v>
      </c>
      <c r="AL80" s="359">
        <v>28000.0</v>
      </c>
      <c r="AM80" s="360">
        <f t="shared" si="3"/>
        <v>30000</v>
      </c>
      <c r="AN80" s="363">
        <v>250000.0</v>
      </c>
      <c r="AO80" s="364"/>
      <c r="AP80" s="310">
        <f t="shared" si="4"/>
        <v>280000</v>
      </c>
      <c r="AQ80" s="51"/>
      <c r="AR80" s="51"/>
      <c r="AS80" s="51"/>
      <c r="AT80" s="51"/>
      <c r="AU80" s="51"/>
      <c r="AV80" s="51"/>
      <c r="AW80" s="51"/>
      <c r="AX80" s="51"/>
      <c r="AY80" s="51"/>
      <c r="AZ80" s="51"/>
      <c r="BA80" s="365" t="s">
        <v>508</v>
      </c>
      <c r="BB80" s="27" t="s">
        <v>17</v>
      </c>
      <c r="BC80" s="64"/>
      <c r="BD80" s="64"/>
      <c r="BE80" s="64"/>
      <c r="BF80" s="64"/>
    </row>
    <row r="81" ht="14.25" customHeight="1">
      <c r="A81" s="64"/>
      <c r="B81" s="30"/>
      <c r="C81" s="30">
        <v>1.0</v>
      </c>
      <c r="D81" s="30" t="s">
        <v>27</v>
      </c>
      <c r="E81" s="374" t="s">
        <v>495</v>
      </c>
      <c r="F81" s="135">
        <v>1.0</v>
      </c>
      <c r="G81" s="135">
        <v>1.0</v>
      </c>
      <c r="H81" s="135">
        <v>1.0</v>
      </c>
      <c r="I81" s="135">
        <v>1.0</v>
      </c>
      <c r="J81" s="152"/>
      <c r="K81" s="153"/>
      <c r="L81" s="167" t="s">
        <v>507</v>
      </c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  <c r="AI81" s="73"/>
      <c r="AJ81" s="176"/>
      <c r="AK81" s="46">
        <f t="shared" si="2"/>
        <v>4</v>
      </c>
      <c r="AL81" s="359">
        <v>50000.0</v>
      </c>
      <c r="AM81" s="360">
        <f t="shared" si="3"/>
        <v>200000</v>
      </c>
      <c r="AN81" s="364"/>
      <c r="AO81" s="364"/>
      <c r="AP81" s="310">
        <f t="shared" si="4"/>
        <v>200000</v>
      </c>
      <c r="AQ81" s="51"/>
      <c r="AR81" s="51"/>
      <c r="AS81" s="51"/>
      <c r="AT81" s="51"/>
      <c r="AU81" s="51"/>
      <c r="AV81" s="51"/>
      <c r="AW81" s="51"/>
      <c r="AX81" s="51"/>
      <c r="AY81" s="51"/>
      <c r="AZ81" s="51"/>
      <c r="BA81" s="365" t="s">
        <v>508</v>
      </c>
      <c r="BB81" s="29" t="s">
        <v>17</v>
      </c>
      <c r="BC81" s="64"/>
      <c r="BD81" s="64"/>
      <c r="BE81" s="64"/>
      <c r="BF81" s="64"/>
    </row>
    <row r="82" ht="14.25" customHeight="1">
      <c r="A82" s="64"/>
      <c r="B82" s="30"/>
      <c r="C82" s="30">
        <v>1.0</v>
      </c>
      <c r="D82" s="30" t="s">
        <v>27</v>
      </c>
      <c r="E82" s="375" t="s">
        <v>285</v>
      </c>
      <c r="F82" s="135">
        <v>1.0</v>
      </c>
      <c r="G82" s="135">
        <v>1.0</v>
      </c>
      <c r="H82" s="135">
        <v>1.0</v>
      </c>
      <c r="I82" s="135">
        <v>1.0</v>
      </c>
      <c r="J82" s="152"/>
      <c r="K82" s="153"/>
      <c r="L82" s="160" t="s">
        <v>23</v>
      </c>
      <c r="M82" s="135">
        <v>1.0</v>
      </c>
      <c r="N82" s="135">
        <v>1.0</v>
      </c>
      <c r="O82" s="135">
        <v>1.0</v>
      </c>
      <c r="P82" s="135">
        <v>1.0</v>
      </c>
      <c r="Q82" s="152"/>
      <c r="R82" s="153"/>
      <c r="S82" s="135">
        <v>1.0</v>
      </c>
      <c r="T82" s="135">
        <v>1.0</v>
      </c>
      <c r="U82" s="135">
        <v>1.0</v>
      </c>
      <c r="V82" s="135">
        <v>1.0</v>
      </c>
      <c r="W82" s="132"/>
      <c r="X82" s="152"/>
      <c r="Y82" s="153"/>
      <c r="Z82" s="135">
        <v>1.0</v>
      </c>
      <c r="AA82" s="135">
        <v>1.0</v>
      </c>
      <c r="AB82" s="135">
        <v>1.0</v>
      </c>
      <c r="AC82" s="135">
        <v>1.0</v>
      </c>
      <c r="AD82" s="135">
        <v>1.0</v>
      </c>
      <c r="AE82" s="152"/>
      <c r="AF82" s="153"/>
      <c r="AG82" s="135">
        <v>1.0</v>
      </c>
      <c r="AH82" s="135">
        <v>1.0</v>
      </c>
      <c r="AI82" s="135">
        <v>1.0</v>
      </c>
      <c r="AJ82" s="376" t="s">
        <v>538</v>
      </c>
      <c r="AK82" s="46">
        <f t="shared" si="2"/>
        <v>20</v>
      </c>
      <c r="AL82" s="359">
        <v>49000.0</v>
      </c>
      <c r="AM82" s="360">
        <f t="shared" si="3"/>
        <v>580000</v>
      </c>
      <c r="AN82" s="363">
        <v>300000.0</v>
      </c>
      <c r="AO82" s="362">
        <v>100000.0</v>
      </c>
      <c r="AP82" s="310">
        <f t="shared" si="4"/>
        <v>980000</v>
      </c>
      <c r="AQ82" s="51"/>
      <c r="AR82" s="39"/>
      <c r="AS82" s="110"/>
      <c r="AT82" s="311" t="s">
        <v>497</v>
      </c>
      <c r="AU82" s="311">
        <v>1.52666586E8</v>
      </c>
      <c r="AV82" s="314" t="s">
        <v>285</v>
      </c>
      <c r="AW82" s="207" t="s">
        <v>287</v>
      </c>
      <c r="AX82" s="312" t="s">
        <v>346</v>
      </c>
      <c r="AY82" s="313">
        <v>30.0</v>
      </c>
      <c r="AZ82" s="311">
        <v>1.5266658E7</v>
      </c>
      <c r="BA82" s="64">
        <v>100000.0</v>
      </c>
      <c r="BB82" s="27" t="s">
        <v>17</v>
      </c>
      <c r="BC82" s="64"/>
      <c r="BD82" s="64"/>
      <c r="BE82" s="64"/>
      <c r="BF82" s="64"/>
    </row>
    <row r="83" ht="14.25" customHeight="1">
      <c r="A83" s="64"/>
      <c r="B83" s="30"/>
      <c r="C83" s="30">
        <v>1.0</v>
      </c>
      <c r="D83" s="30" t="s">
        <v>27</v>
      </c>
      <c r="E83" s="374" t="s">
        <v>288</v>
      </c>
      <c r="F83" s="135">
        <v>1.0</v>
      </c>
      <c r="G83" s="135">
        <v>1.0</v>
      </c>
      <c r="H83" s="135">
        <v>1.0</v>
      </c>
      <c r="I83" s="135">
        <v>1.0</v>
      </c>
      <c r="J83" s="152"/>
      <c r="K83" s="153"/>
      <c r="L83" s="141">
        <v>0.5</v>
      </c>
      <c r="M83" s="135">
        <v>1.0</v>
      </c>
      <c r="N83" s="135">
        <v>1.0</v>
      </c>
      <c r="O83" s="135">
        <v>1.0</v>
      </c>
      <c r="P83" s="135">
        <v>1.0</v>
      </c>
      <c r="Q83" s="152"/>
      <c r="R83" s="153"/>
      <c r="S83" s="135">
        <v>1.0</v>
      </c>
      <c r="T83" s="135">
        <v>1.0</v>
      </c>
      <c r="U83" s="135">
        <v>1.0</v>
      </c>
      <c r="V83" s="135">
        <v>1.0</v>
      </c>
      <c r="W83" s="132"/>
      <c r="X83" s="152"/>
      <c r="Y83" s="153"/>
      <c r="Z83" s="160" t="s">
        <v>23</v>
      </c>
      <c r="AA83" s="135">
        <v>1.0</v>
      </c>
      <c r="AB83" s="135">
        <v>1.0</v>
      </c>
      <c r="AC83" s="135">
        <v>1.0</v>
      </c>
      <c r="AD83" s="135">
        <v>1.0</v>
      </c>
      <c r="AE83" s="152"/>
      <c r="AF83" s="153"/>
      <c r="AG83" s="135">
        <v>1.0</v>
      </c>
      <c r="AH83" s="135">
        <v>1.0</v>
      </c>
      <c r="AI83" s="135">
        <v>1.0</v>
      </c>
      <c r="AJ83" s="135"/>
      <c r="AK83" s="46">
        <f t="shared" si="2"/>
        <v>19.5</v>
      </c>
      <c r="AL83" s="359">
        <v>50000.0</v>
      </c>
      <c r="AM83" s="360">
        <f t="shared" si="3"/>
        <v>575000</v>
      </c>
      <c r="AN83" s="363">
        <v>300000.0</v>
      </c>
      <c r="AO83" s="362">
        <v>100000.0</v>
      </c>
      <c r="AP83" s="310">
        <f t="shared" si="4"/>
        <v>975000</v>
      </c>
      <c r="AQ83" s="51"/>
      <c r="AR83" s="39"/>
      <c r="AS83" s="110"/>
      <c r="AT83" s="316" t="s">
        <v>286</v>
      </c>
      <c r="AU83" s="316">
        <v>1.78771558E8</v>
      </c>
      <c r="AV83" s="315" t="s">
        <v>288</v>
      </c>
      <c r="AW83" s="207" t="s">
        <v>289</v>
      </c>
      <c r="AX83" s="312" t="s">
        <v>346</v>
      </c>
      <c r="AY83" s="313">
        <v>30.0</v>
      </c>
      <c r="AZ83" s="316">
        <v>1.7877155E7</v>
      </c>
      <c r="BA83" s="64">
        <v>100000.0</v>
      </c>
      <c r="BB83" s="29" t="s">
        <v>17</v>
      </c>
      <c r="BC83" s="64"/>
      <c r="BD83" s="64">
        <v>100000.0</v>
      </c>
      <c r="BE83" s="64"/>
      <c r="BF83" s="64"/>
    </row>
    <row r="84" ht="14.25" customHeight="1">
      <c r="A84" s="64"/>
      <c r="B84" s="30"/>
      <c r="C84" s="30">
        <v>1.0</v>
      </c>
      <c r="D84" s="30" t="s">
        <v>27</v>
      </c>
      <c r="E84" s="315" t="s">
        <v>294</v>
      </c>
      <c r="F84" s="135">
        <v>1.0</v>
      </c>
      <c r="G84" s="135">
        <v>1.0</v>
      </c>
      <c r="H84" s="135">
        <v>1.0</v>
      </c>
      <c r="I84" s="135">
        <v>1.0</v>
      </c>
      <c r="J84" s="152"/>
      <c r="K84" s="153"/>
      <c r="L84" s="135">
        <v>1.0</v>
      </c>
      <c r="M84" s="135">
        <v>1.0</v>
      </c>
      <c r="N84" s="135">
        <v>1.0</v>
      </c>
      <c r="O84" s="135">
        <v>1.0</v>
      </c>
      <c r="P84" s="135">
        <v>1.0</v>
      </c>
      <c r="Q84" s="152"/>
      <c r="R84" s="153"/>
      <c r="S84" s="135">
        <v>1.0</v>
      </c>
      <c r="T84" s="135">
        <v>1.0</v>
      </c>
      <c r="U84" s="135">
        <v>1.0</v>
      </c>
      <c r="V84" s="141">
        <v>0.5</v>
      </c>
      <c r="W84" s="132"/>
      <c r="X84" s="152"/>
      <c r="Y84" s="153"/>
      <c r="Z84" s="135">
        <v>1.0</v>
      </c>
      <c r="AA84" s="135">
        <v>1.0</v>
      </c>
      <c r="AB84" s="135">
        <v>1.0</v>
      </c>
      <c r="AC84" s="135">
        <v>1.0</v>
      </c>
      <c r="AD84" s="135">
        <v>1.0</v>
      </c>
      <c r="AE84" s="152"/>
      <c r="AF84" s="153"/>
      <c r="AG84" s="135">
        <v>1.0</v>
      </c>
      <c r="AH84" s="135">
        <v>1.0</v>
      </c>
      <c r="AI84" s="135">
        <v>1.0</v>
      </c>
      <c r="AJ84" s="135"/>
      <c r="AK84" s="46">
        <f t="shared" si="2"/>
        <v>20.5</v>
      </c>
      <c r="AL84" s="359">
        <v>48000.0</v>
      </c>
      <c r="AM84" s="360">
        <f t="shared" si="3"/>
        <v>584000</v>
      </c>
      <c r="AN84" s="363">
        <v>300000.0</v>
      </c>
      <c r="AO84" s="362">
        <v>100000.0</v>
      </c>
      <c r="AP84" s="310">
        <f t="shared" si="4"/>
        <v>984000</v>
      </c>
      <c r="AQ84" s="51"/>
      <c r="AR84" s="39"/>
      <c r="AS84" s="110"/>
      <c r="AT84" s="316" t="s">
        <v>296</v>
      </c>
      <c r="AU84" s="316">
        <v>1.29837918E8</v>
      </c>
      <c r="AV84" s="315" t="s">
        <v>294</v>
      </c>
      <c r="AW84" s="29" t="s">
        <v>499</v>
      </c>
      <c r="AX84" s="312" t="s">
        <v>346</v>
      </c>
      <c r="AY84" s="313">
        <v>30.0</v>
      </c>
      <c r="AZ84" s="316">
        <v>1.2983791E7</v>
      </c>
      <c r="BA84" s="64">
        <v>100000.0</v>
      </c>
      <c r="BB84" s="29" t="s">
        <v>17</v>
      </c>
      <c r="BC84" s="64"/>
      <c r="BD84" s="64"/>
      <c r="BE84" s="64"/>
      <c r="BF84" s="64"/>
    </row>
    <row r="85" ht="14.25" customHeight="1">
      <c r="A85" s="64"/>
      <c r="B85" s="377"/>
      <c r="C85" s="377"/>
      <c r="D85" s="377"/>
      <c r="E85" s="378"/>
      <c r="F85" s="379"/>
      <c r="G85" s="379"/>
      <c r="H85" s="379"/>
      <c r="I85" s="379"/>
      <c r="J85" s="151"/>
      <c r="K85" s="151"/>
      <c r="L85" s="379"/>
      <c r="M85" s="379"/>
      <c r="N85" s="379"/>
      <c r="O85" s="379"/>
      <c r="P85" s="379"/>
      <c r="Q85" s="151"/>
      <c r="R85" s="151"/>
      <c r="S85" s="379"/>
      <c r="T85" s="379"/>
      <c r="U85" s="379"/>
      <c r="V85" s="379"/>
      <c r="W85" s="151"/>
      <c r="X85" s="151"/>
      <c r="Y85" s="151"/>
      <c r="Z85" s="379"/>
      <c r="AA85" s="379"/>
      <c r="AB85" s="379"/>
      <c r="AC85" s="379"/>
      <c r="AD85" s="379"/>
      <c r="AE85" s="151"/>
      <c r="AF85" s="151"/>
      <c r="AG85" s="379"/>
      <c r="AH85" s="379"/>
      <c r="AI85" s="379"/>
      <c r="AJ85" s="379"/>
      <c r="AK85" s="380"/>
      <c r="AL85" s="381"/>
      <c r="AM85" s="382"/>
      <c r="AN85" s="383"/>
      <c r="AO85" s="383"/>
      <c r="AP85" s="384"/>
      <c r="AQ85" s="385"/>
      <c r="AR85" s="386"/>
      <c r="AS85" s="387"/>
      <c r="AT85" s="388"/>
      <c r="AU85" s="388"/>
      <c r="AV85" s="378"/>
      <c r="AW85" s="389"/>
      <c r="AX85" s="390"/>
      <c r="AY85" s="391"/>
      <c r="AZ85" s="388"/>
      <c r="BA85" s="392"/>
      <c r="BB85" s="389"/>
      <c r="BC85" s="64"/>
      <c r="BD85" s="64"/>
      <c r="BE85" s="64"/>
      <c r="BF85" s="64"/>
    </row>
    <row r="86" ht="14.25" customHeight="1">
      <c r="A86" s="291"/>
      <c r="B86" s="30"/>
      <c r="C86" s="30"/>
      <c r="D86" s="30" t="s">
        <v>96</v>
      </c>
      <c r="E86" s="55" t="s">
        <v>318</v>
      </c>
      <c r="F86" s="306">
        <v>1.0</v>
      </c>
      <c r="G86" s="306">
        <v>1.0</v>
      </c>
      <c r="H86" s="306">
        <v>1.0</v>
      </c>
      <c r="I86" s="306">
        <v>1.0</v>
      </c>
      <c r="J86" s="44"/>
      <c r="K86" s="45"/>
      <c r="L86" s="306">
        <v>1.0</v>
      </c>
      <c r="M86" s="306">
        <v>1.0</v>
      </c>
      <c r="N86" s="306">
        <v>1.0</v>
      </c>
      <c r="O86" s="306">
        <v>1.0</v>
      </c>
      <c r="P86" s="306">
        <v>1.0</v>
      </c>
      <c r="Q86" s="44"/>
      <c r="R86" s="45"/>
      <c r="S86" s="306">
        <v>1.0</v>
      </c>
      <c r="T86" s="306">
        <v>1.0</v>
      </c>
      <c r="U86" s="306">
        <v>1.0</v>
      </c>
      <c r="V86" s="306">
        <v>1.0</v>
      </c>
      <c r="W86" s="306">
        <v>1.0</v>
      </c>
      <c r="X86" s="44"/>
      <c r="Y86" s="45"/>
      <c r="Z86" s="306">
        <v>1.0</v>
      </c>
      <c r="AA86" s="306">
        <v>1.0</v>
      </c>
      <c r="AB86" s="306">
        <v>1.0</v>
      </c>
      <c r="AC86" s="306">
        <v>1.0</v>
      </c>
      <c r="AD86" s="306">
        <v>1.0</v>
      </c>
      <c r="AE86" s="44"/>
      <c r="AF86" s="45"/>
      <c r="AG86" s="306">
        <v>1.0</v>
      </c>
      <c r="AH86" s="306">
        <v>1.0</v>
      </c>
      <c r="AI86" s="306">
        <v>1.0</v>
      </c>
      <c r="AJ86" s="306"/>
      <c r="AK86" s="46">
        <f t="shared" ref="AK86:AK87" si="6">SUM(AG86:AI86,Z86:AD86,S86:W86,L86:P86,F86:I86)</f>
        <v>22</v>
      </c>
      <c r="AL86" s="393">
        <f t="shared" ref="AL86:AL87" si="7">IF(D86="CATEGORIA", "DEPENDE", IF(D86="SP", 60000,IF(D86="PR", 60000, IF(D86="M10", 65000, IF(D86="M1", 50000, IF(D86="M2", 40000, IF(D86="AYUDANTE", 30000, IF(D86="EDIT", "EDITABLE", "editable"))))))))</f>
        <v>65000</v>
      </c>
      <c r="AM86" s="360">
        <f>AP86-AO86-AN86</f>
        <v>780000</v>
      </c>
      <c r="AN86" s="369">
        <v>500000.0</v>
      </c>
      <c r="AO86" s="362">
        <v>150000.0</v>
      </c>
      <c r="AP86" s="310">
        <f t="shared" ref="AP86:AP87" si="8">AK86*AL86</f>
        <v>1430000</v>
      </c>
      <c r="AQ86" s="51"/>
      <c r="AR86" s="110"/>
      <c r="AS86" s="110"/>
      <c r="AT86" s="311" t="s">
        <v>99</v>
      </c>
      <c r="AU86" s="311">
        <v>1.13329408E8</v>
      </c>
      <c r="AV86" s="311"/>
      <c r="AW86" s="29"/>
      <c r="AX86" s="27"/>
      <c r="AY86" s="27"/>
      <c r="AZ86" s="27"/>
      <c r="BA86" s="110">
        <f t="shared" ref="BA86:BA94" si="9">AO86</f>
        <v>150000</v>
      </c>
      <c r="BB86" s="27" t="s">
        <v>319</v>
      </c>
      <c r="BC86" s="64"/>
      <c r="BD86" s="64"/>
      <c r="BE86" s="64"/>
      <c r="BF86" s="64"/>
    </row>
    <row r="87" ht="14.25" customHeight="1">
      <c r="A87" s="29"/>
      <c r="B87" s="30"/>
      <c r="C87" s="30"/>
      <c r="D87" s="30" t="s">
        <v>100</v>
      </c>
      <c r="E87" s="55" t="s">
        <v>320</v>
      </c>
      <c r="F87" s="306"/>
      <c r="G87" s="306">
        <v>1.0</v>
      </c>
      <c r="H87" s="306">
        <v>1.0</v>
      </c>
      <c r="I87" s="306"/>
      <c r="J87" s="44"/>
      <c r="K87" s="45"/>
      <c r="L87" s="306"/>
      <c r="M87" s="306">
        <v>1.0</v>
      </c>
      <c r="N87" s="306">
        <v>1.0</v>
      </c>
      <c r="O87" s="306"/>
      <c r="P87" s="306"/>
      <c r="Q87" s="44"/>
      <c r="R87" s="45"/>
      <c r="S87" s="306"/>
      <c r="T87" s="306">
        <v>1.0</v>
      </c>
      <c r="U87" s="306">
        <v>1.0</v>
      </c>
      <c r="V87" s="306"/>
      <c r="W87" s="306"/>
      <c r="X87" s="44"/>
      <c r="Y87" s="45"/>
      <c r="Z87" s="306">
        <v>1.0</v>
      </c>
      <c r="AA87" s="306">
        <v>1.0</v>
      </c>
      <c r="AB87" s="306"/>
      <c r="AC87" s="306"/>
      <c r="AD87" s="306"/>
      <c r="AE87" s="44"/>
      <c r="AF87" s="45"/>
      <c r="AG87" s="306">
        <v>1.0</v>
      </c>
      <c r="AH87" s="306">
        <v>1.0</v>
      </c>
      <c r="AI87" s="306"/>
      <c r="AJ87" s="306"/>
      <c r="AK87" s="46">
        <f t="shared" si="6"/>
        <v>10</v>
      </c>
      <c r="AL87" s="393">
        <f t="shared" si="7"/>
        <v>60000</v>
      </c>
      <c r="AM87" s="394">
        <f>MULTIPLY(AL87, SUM(I87:M87, P87:T87, W87:AA87)) - IF(AO87="SIN ANTICIPO", 0, AO87)</f>
        <v>240000</v>
      </c>
      <c r="AN87" s="393"/>
      <c r="AO87" s="393" t="str">
        <f>IF(D87="CATEGORIA", "DEPENDE", IF(D87="SP", 300000,IF(D87="PR", "SIN ANTICIPO", IF(D87="M10", 500000, IF(D87="M1", 300000, IF(D87="M2", 300000, IF(D87="AYUDANTE", 250000, IF(D87="EDIT", "EDITABLE", "editable"))))))))</f>
        <v>SIN ANTICIPO</v>
      </c>
      <c r="AP87" s="310">
        <f t="shared" si="8"/>
        <v>600000</v>
      </c>
      <c r="AQ87" s="51"/>
      <c r="AR87" s="110"/>
      <c r="AS87" s="110"/>
      <c r="AT87" s="27"/>
      <c r="AU87" s="27"/>
      <c r="AV87" s="27"/>
      <c r="AW87" s="29"/>
      <c r="AX87" s="27"/>
      <c r="AY87" s="27"/>
      <c r="AZ87" s="27"/>
      <c r="BA87" s="27" t="str">
        <f t="shared" si="9"/>
        <v>SIN ANTICIPO</v>
      </c>
      <c r="BB87" s="27"/>
      <c r="BC87" s="64"/>
      <c r="BD87" s="64"/>
      <c r="BE87" s="64"/>
      <c r="BF87" s="64"/>
    </row>
    <row r="88" ht="14.25" customHeight="1">
      <c r="A88" s="29"/>
      <c r="B88" s="72"/>
      <c r="C88" s="168"/>
      <c r="D88" s="73"/>
      <c r="E88" s="341" t="s">
        <v>102</v>
      </c>
      <c r="F88" s="342">
        <f>SUM(F6:F87)</f>
        <v>68.5</v>
      </c>
      <c r="G88" s="342"/>
      <c r="H88" s="342">
        <f t="shared" ref="H88:Y88" si="10">SUM(H6:H87)</f>
        <v>68.5</v>
      </c>
      <c r="I88" s="342">
        <f t="shared" si="10"/>
        <v>65</v>
      </c>
      <c r="J88" s="342">
        <f t="shared" si="10"/>
        <v>0</v>
      </c>
      <c r="K88" s="342">
        <f t="shared" si="10"/>
        <v>0</v>
      </c>
      <c r="L88" s="342">
        <f t="shared" si="10"/>
        <v>60.5</v>
      </c>
      <c r="M88" s="342">
        <f t="shared" si="10"/>
        <v>64.5</v>
      </c>
      <c r="N88" s="342">
        <f t="shared" si="10"/>
        <v>66</v>
      </c>
      <c r="O88" s="342">
        <f t="shared" si="10"/>
        <v>62.5</v>
      </c>
      <c r="P88" s="342">
        <f t="shared" si="10"/>
        <v>65.5</v>
      </c>
      <c r="Q88" s="342">
        <f t="shared" si="10"/>
        <v>0</v>
      </c>
      <c r="R88" s="342">
        <f t="shared" si="10"/>
        <v>0</v>
      </c>
      <c r="S88" s="342">
        <f t="shared" si="10"/>
        <v>66</v>
      </c>
      <c r="T88" s="342">
        <f t="shared" si="10"/>
        <v>73</v>
      </c>
      <c r="U88" s="342">
        <f t="shared" si="10"/>
        <v>70.5</v>
      </c>
      <c r="V88" s="342">
        <f t="shared" si="10"/>
        <v>68</v>
      </c>
      <c r="W88" s="342">
        <f t="shared" si="10"/>
        <v>1</v>
      </c>
      <c r="X88" s="342">
        <f t="shared" si="10"/>
        <v>0</v>
      </c>
      <c r="Y88" s="342">
        <f t="shared" si="10"/>
        <v>0</v>
      </c>
      <c r="Z88" s="342"/>
      <c r="AA88" s="342"/>
      <c r="AB88" s="342"/>
      <c r="AC88" s="342"/>
      <c r="AD88" s="342"/>
      <c r="AE88" s="342"/>
      <c r="AF88" s="342"/>
      <c r="AG88" s="342"/>
      <c r="AH88" s="342"/>
      <c r="AI88" s="342"/>
      <c r="AJ88" s="342"/>
      <c r="AK88" s="343">
        <f>SUM(AK6:AK7)</f>
        <v>41</v>
      </c>
      <c r="AL88" s="344"/>
      <c r="AM88" s="345">
        <f>SUM(AM6:AM87)</f>
        <v>38832000</v>
      </c>
      <c r="AN88" s="345"/>
      <c r="AO88" s="345">
        <f t="shared" ref="AO88:AQ88" si="11">SUM(AO6:AO87)</f>
        <v>6500000</v>
      </c>
      <c r="AP88" s="345">
        <f t="shared" si="11"/>
        <v>67042000</v>
      </c>
      <c r="AQ88" s="346">
        <f t="shared" si="11"/>
        <v>350000</v>
      </c>
      <c r="AR88" s="347">
        <f>SUM(AR7:AR87)</f>
        <v>135000</v>
      </c>
      <c r="AS88" s="348">
        <f>SUM(AS6:AS43)</f>
        <v>40000</v>
      </c>
      <c r="AT88" s="270"/>
      <c r="AU88" s="270"/>
      <c r="AV88" s="270"/>
      <c r="AW88" s="270"/>
      <c r="AX88" s="270"/>
      <c r="AY88" s="270"/>
      <c r="AZ88" s="270"/>
      <c r="BA88" s="110">
        <f t="shared" si="9"/>
        <v>6500000</v>
      </c>
      <c r="BB88" s="270"/>
      <c r="BC88" s="349"/>
      <c r="BD88" s="349"/>
      <c r="BE88" s="349"/>
      <c r="BF88" s="349"/>
    </row>
    <row r="89" ht="14.25" customHeight="1">
      <c r="A89" s="280"/>
      <c r="B89" s="350"/>
      <c r="C89" s="350"/>
      <c r="D89" s="350"/>
      <c r="E89" s="80"/>
      <c r="F89" s="37"/>
      <c r="G89" s="37"/>
      <c r="H89" s="37"/>
      <c r="I89" s="37"/>
      <c r="J89" s="37"/>
      <c r="K89" s="37"/>
      <c r="L89" s="37"/>
      <c r="M89" s="37"/>
      <c r="N89" s="37"/>
      <c r="O89" s="37"/>
      <c r="P89" s="37"/>
      <c r="Q89" s="37"/>
      <c r="R89" s="37"/>
      <c r="S89" s="37"/>
      <c r="T89" s="37"/>
      <c r="U89" s="37"/>
      <c r="V89" s="81"/>
      <c r="W89" s="82"/>
      <c r="X89" s="82"/>
      <c r="Y89" s="82"/>
      <c r="Z89" s="37"/>
      <c r="AA89" s="37"/>
      <c r="AB89" s="37"/>
      <c r="AC89" s="37"/>
      <c r="AD89" s="37"/>
      <c r="AE89" s="37"/>
      <c r="AF89" s="37"/>
      <c r="AG89" s="37"/>
      <c r="AH89" s="37"/>
      <c r="AI89" s="37"/>
      <c r="AJ89" s="37"/>
      <c r="AK89" s="83"/>
      <c r="AL89" s="84"/>
      <c r="AM89" s="351" t="s">
        <v>103</v>
      </c>
      <c r="AN89" s="77"/>
      <c r="AO89" s="77">
        <f>AM88+AO88+AQ88+AR88+AS88</f>
        <v>45857000</v>
      </c>
      <c r="AP89" s="310"/>
      <c r="AQ89" s="82"/>
      <c r="AR89" s="280"/>
      <c r="AS89" s="29"/>
      <c r="AT89" s="64"/>
      <c r="AU89" s="280"/>
      <c r="AV89" s="280"/>
      <c r="AW89" s="280"/>
      <c r="AX89" s="280"/>
      <c r="AY89" s="280"/>
      <c r="AZ89" s="280"/>
      <c r="BA89" s="110">
        <f t="shared" si="9"/>
        <v>45857000</v>
      </c>
      <c r="BB89" s="280"/>
      <c r="BC89" s="64"/>
      <c r="BD89" s="64"/>
      <c r="BE89" s="64"/>
      <c r="BF89" s="64"/>
    </row>
    <row r="90" ht="14.25" customHeight="1">
      <c r="A90" s="1"/>
      <c r="B90" s="79"/>
      <c r="C90" s="79"/>
      <c r="D90" s="79"/>
      <c r="E90" s="271"/>
      <c r="F90" s="64"/>
      <c r="G90" s="64"/>
      <c r="H90" s="64"/>
      <c r="I90" s="64"/>
      <c r="J90" s="37"/>
      <c r="K90" s="37"/>
      <c r="L90" s="37"/>
      <c r="M90" s="37"/>
      <c r="N90" s="37"/>
      <c r="O90" s="37"/>
      <c r="P90" s="37"/>
      <c r="Q90" s="37"/>
      <c r="R90" s="37"/>
      <c r="S90" s="37"/>
      <c r="T90" s="37"/>
      <c r="U90" s="37"/>
      <c r="V90" s="81"/>
      <c r="W90" s="82"/>
      <c r="X90" s="82"/>
      <c r="Y90" s="82"/>
      <c r="Z90" s="37"/>
      <c r="AA90" s="37"/>
      <c r="AB90" s="37"/>
      <c r="AC90" s="37"/>
      <c r="AD90" s="37"/>
      <c r="AE90" s="37"/>
      <c r="AF90" s="37"/>
      <c r="AG90" s="37"/>
      <c r="AH90" s="37"/>
      <c r="AI90" s="37"/>
      <c r="AJ90" s="37"/>
      <c r="AK90" s="83"/>
      <c r="AL90" s="84"/>
      <c r="AM90" s="352"/>
      <c r="AN90" s="395"/>
      <c r="AO90" s="77">
        <f>AO89*17.5%</f>
        <v>8024975</v>
      </c>
      <c r="AP90" s="310" t="s">
        <v>500</v>
      </c>
      <c r="AQ90" s="82"/>
      <c r="AR90" s="1"/>
      <c r="AS90" s="29"/>
      <c r="AT90" s="64"/>
      <c r="AU90" s="1"/>
      <c r="AV90" s="1"/>
      <c r="AW90" s="1"/>
      <c r="AX90" s="1"/>
      <c r="AY90" s="1"/>
      <c r="AZ90" s="1"/>
      <c r="BA90" s="110">
        <f t="shared" si="9"/>
        <v>8024975</v>
      </c>
      <c r="BB90" s="1"/>
      <c r="BC90" s="64"/>
      <c r="BD90" s="64"/>
      <c r="BE90" s="64"/>
      <c r="BF90" s="64"/>
    </row>
    <row r="91" ht="14.25" customHeight="1">
      <c r="A91" s="1"/>
      <c r="B91" s="37"/>
      <c r="C91" s="37"/>
      <c r="D91" s="1"/>
      <c r="E91" s="89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84"/>
      <c r="AM91" s="83"/>
      <c r="AN91" s="88"/>
      <c r="AO91" s="77"/>
      <c r="AP91" s="49" t="s">
        <v>105</v>
      </c>
      <c r="AQ91" s="90"/>
      <c r="AR91" s="1"/>
      <c r="AS91" s="29"/>
      <c r="AT91" s="64"/>
      <c r="AU91" s="1"/>
      <c r="AV91" s="1"/>
      <c r="AW91" s="1"/>
      <c r="AX91" s="1"/>
      <c r="AY91" s="1"/>
      <c r="AZ91" s="1"/>
      <c r="BA91" s="110" t="str">
        <f t="shared" si="9"/>
        <v/>
      </c>
      <c r="BB91" s="1"/>
      <c r="BC91" s="64"/>
      <c r="BD91" s="64"/>
      <c r="BE91" s="64"/>
      <c r="BF91" s="64"/>
    </row>
    <row r="92" ht="14.25" customHeight="1">
      <c r="A92" s="1"/>
      <c r="B92" s="37"/>
      <c r="C92" s="37"/>
      <c r="D92" s="1"/>
      <c r="E92" s="271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83"/>
      <c r="AL92" s="84"/>
      <c r="AM92" s="353" t="s">
        <v>102</v>
      </c>
      <c r="AN92" s="396"/>
      <c r="AO92" s="77">
        <f>AM88+AO88+AO90</f>
        <v>53356975</v>
      </c>
      <c r="AP92" s="354">
        <f>AO92/430</f>
        <v>124085.9884</v>
      </c>
      <c r="AQ92" s="93">
        <f>AP92/20</f>
        <v>6204.299419</v>
      </c>
      <c r="AR92" s="94"/>
      <c r="AS92" s="29"/>
      <c r="AT92" s="64"/>
      <c r="AU92" s="1"/>
      <c r="AV92" s="1"/>
      <c r="AW92" s="1"/>
      <c r="AX92" s="1"/>
      <c r="AY92" s="1"/>
      <c r="AZ92" s="1"/>
      <c r="BA92" s="110">
        <f t="shared" si="9"/>
        <v>53356975</v>
      </c>
      <c r="BB92" s="1"/>
      <c r="BC92" s="64"/>
      <c r="BD92" s="64"/>
      <c r="BE92" s="64"/>
      <c r="BF92" s="64"/>
    </row>
    <row r="93" ht="14.25" customHeight="1">
      <c r="A93" s="1"/>
      <c r="B93" s="37"/>
      <c r="C93" s="37"/>
      <c r="D93" s="1"/>
      <c r="E93" s="271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83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83"/>
      <c r="AL93" s="95"/>
      <c r="AM93" s="83"/>
      <c r="AN93" s="88"/>
      <c r="AO93" s="88"/>
      <c r="AP93" s="88"/>
      <c r="AQ93" s="51">
        <f>SUM(AQ6:AQ57)</f>
        <v>150000</v>
      </c>
      <c r="AR93" s="94"/>
      <c r="AS93" s="29"/>
      <c r="AT93" s="64"/>
      <c r="AU93" s="1"/>
      <c r="AV93" s="1"/>
      <c r="AW93" s="1"/>
      <c r="AX93" s="1"/>
      <c r="AY93" s="1"/>
      <c r="AZ93" s="1"/>
      <c r="BA93" s="110" t="str">
        <f t="shared" si="9"/>
        <v/>
      </c>
      <c r="BB93" s="1"/>
      <c r="BC93" s="64"/>
      <c r="BD93" s="64"/>
      <c r="BE93" s="64"/>
      <c r="BF93" s="64"/>
    </row>
    <row r="94" ht="12.75" customHeight="1">
      <c r="A94" s="1"/>
      <c r="B94" s="37"/>
      <c r="C94" s="37"/>
      <c r="D94" s="1"/>
      <c r="E94" s="271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83"/>
      <c r="AL94" s="95"/>
      <c r="AM94" s="83">
        <f>AL94/12</f>
        <v>0</v>
      </c>
      <c r="AN94" s="88"/>
      <c r="AO94" s="88"/>
      <c r="AP94" s="87"/>
      <c r="AQ94" s="97"/>
      <c r="AR94" s="1"/>
      <c r="AS94" s="29"/>
      <c r="AT94" s="64"/>
      <c r="AU94" s="1"/>
      <c r="AV94" s="1"/>
      <c r="AW94" s="1"/>
      <c r="AX94" s="1"/>
      <c r="AY94" s="1"/>
      <c r="AZ94" s="1"/>
      <c r="BA94" s="110" t="str">
        <f t="shared" si="9"/>
        <v/>
      </c>
      <c r="BB94" s="1"/>
      <c r="BC94" s="64"/>
      <c r="BD94" s="64"/>
      <c r="BE94" s="64"/>
      <c r="BF94" s="64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64"/>
      <c r="BD95" s="64"/>
      <c r="BE95" s="64"/>
      <c r="BF95" s="64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64"/>
      <c r="BD96" s="64"/>
      <c r="BE96" s="64"/>
      <c r="BF96" s="64"/>
    </row>
    <row r="97" ht="1.5" customHeight="1">
      <c r="A97" s="1"/>
      <c r="B97" s="164"/>
      <c r="C97" s="164"/>
      <c r="D97" s="164"/>
      <c r="E97" s="164"/>
      <c r="F97" s="164"/>
      <c r="G97" s="164"/>
      <c r="H97" s="164"/>
      <c r="I97" s="164"/>
      <c r="J97" s="164"/>
      <c r="K97" s="164"/>
      <c r="L97" s="164"/>
      <c r="M97" s="164"/>
      <c r="N97" s="164"/>
      <c r="O97" s="164"/>
      <c r="P97" s="164"/>
      <c r="Q97" s="164"/>
      <c r="R97" s="164"/>
      <c r="S97" s="164"/>
      <c r="T97" s="164"/>
      <c r="U97" s="164"/>
      <c r="V97" s="164"/>
      <c r="W97" s="164"/>
      <c r="X97" s="164"/>
      <c r="Y97" s="164"/>
      <c r="Z97" s="164"/>
      <c r="AA97" s="164"/>
      <c r="AB97" s="164"/>
      <c r="AC97" s="164"/>
      <c r="AD97" s="164"/>
      <c r="AE97" s="164"/>
      <c r="AF97" s="164"/>
      <c r="AG97" s="164"/>
      <c r="AH97" s="164"/>
      <c r="AI97" s="164"/>
      <c r="AJ97" s="164"/>
      <c r="AK97" s="164"/>
      <c r="AL97" s="164"/>
      <c r="AM97" s="164"/>
      <c r="AN97" s="164"/>
      <c r="AO97" s="164"/>
      <c r="AP97" s="164"/>
      <c r="AQ97" s="164"/>
      <c r="AR97" s="164"/>
      <c r="AS97" s="164"/>
      <c r="AT97" s="164"/>
      <c r="AU97" s="164"/>
      <c r="AV97" s="164"/>
      <c r="AW97" s="164"/>
      <c r="AX97" s="164"/>
      <c r="AY97" s="164"/>
      <c r="AZ97" s="164"/>
      <c r="BA97" s="164"/>
      <c r="BB97" s="164"/>
      <c r="BC97" s="64"/>
      <c r="BD97" s="64"/>
      <c r="BE97" s="64"/>
      <c r="BF97" s="64"/>
    </row>
    <row r="98" ht="20.25" customHeight="1">
      <c r="A98" s="64"/>
      <c r="B98" s="397" t="s">
        <v>539</v>
      </c>
      <c r="C98" s="299"/>
      <c r="D98" s="299"/>
      <c r="E98" s="299"/>
      <c r="F98" s="299"/>
      <c r="G98" s="299"/>
      <c r="H98" s="299"/>
      <c r="I98" s="299"/>
      <c r="J98" s="299"/>
      <c r="K98" s="299"/>
      <c r="L98" s="299"/>
      <c r="M98" s="299"/>
      <c r="N98" s="299"/>
      <c r="O98" s="299"/>
      <c r="P98" s="299"/>
      <c r="Q98" s="299"/>
      <c r="R98" s="299"/>
      <c r="S98" s="299"/>
      <c r="T98" s="299"/>
      <c r="U98" s="299"/>
      <c r="V98" s="299"/>
      <c r="W98" s="299"/>
      <c r="X98" s="299"/>
      <c r="Y98" s="299"/>
      <c r="Z98" s="299"/>
      <c r="AA98" s="299"/>
      <c r="AB98" s="299"/>
      <c r="AC98" s="299"/>
      <c r="AD98" s="299"/>
      <c r="AE98" s="299"/>
      <c r="AF98" s="299"/>
      <c r="AG98" s="299"/>
      <c r="AH98" s="299"/>
      <c r="AI98" s="299"/>
      <c r="AJ98" s="299"/>
      <c r="AK98" s="299"/>
      <c r="AL98" s="299"/>
      <c r="AM98" s="299"/>
      <c r="AN98" s="299"/>
      <c r="AO98" s="299"/>
      <c r="AP98" s="300"/>
      <c r="AQ98" s="301"/>
      <c r="AR98" s="29"/>
      <c r="AS98" s="29"/>
      <c r="AT98" s="29"/>
      <c r="AU98" s="29"/>
      <c r="AV98" s="29"/>
      <c r="AW98" s="29"/>
      <c r="AX98" s="29"/>
      <c r="AY98" s="29"/>
      <c r="AZ98" s="29"/>
      <c r="BA98" s="29"/>
      <c r="BB98" s="29"/>
      <c r="BC98" s="64"/>
      <c r="BD98" s="64"/>
      <c r="BE98" s="64"/>
      <c r="BF98" s="64"/>
    </row>
    <row r="99" ht="14.25" customHeight="1">
      <c r="A99" s="64"/>
      <c r="B99" s="302"/>
      <c r="C99" s="303"/>
      <c r="D99" s="303"/>
      <c r="E99" s="303"/>
      <c r="F99" s="303"/>
      <c r="G99" s="303"/>
      <c r="H99" s="303"/>
      <c r="I99" s="303"/>
      <c r="J99" s="303"/>
      <c r="K99" s="303"/>
      <c r="L99" s="303"/>
      <c r="M99" s="303"/>
      <c r="N99" s="303"/>
      <c r="O99" s="303"/>
      <c r="P99" s="303"/>
      <c r="Q99" s="303"/>
      <c r="R99" s="303"/>
      <c r="S99" s="303"/>
      <c r="T99" s="303"/>
      <c r="U99" s="303"/>
      <c r="V99" s="303"/>
      <c r="W99" s="303"/>
      <c r="X99" s="303"/>
      <c r="Y99" s="303"/>
      <c r="Z99" s="303"/>
      <c r="AA99" s="303"/>
      <c r="AB99" s="303"/>
      <c r="AC99" s="303"/>
      <c r="AD99" s="303"/>
      <c r="AE99" s="303"/>
      <c r="AF99" s="303"/>
      <c r="AG99" s="303"/>
      <c r="AH99" s="303"/>
      <c r="AI99" s="303"/>
      <c r="AJ99" s="303"/>
      <c r="AK99" s="303"/>
      <c r="AL99" s="303"/>
      <c r="AM99" s="303"/>
      <c r="AN99" s="303"/>
      <c r="AO99" s="303"/>
      <c r="AP99" s="304"/>
      <c r="AQ99" s="301"/>
      <c r="AR99" s="29"/>
      <c r="AS99" s="305"/>
      <c r="AT99" s="29"/>
      <c r="AU99" s="29"/>
      <c r="AV99" s="29"/>
      <c r="AW99" s="29"/>
      <c r="AX99" s="29"/>
      <c r="AY99" s="29"/>
      <c r="AZ99" s="29"/>
      <c r="BA99" s="29"/>
      <c r="BB99" s="29"/>
      <c r="BC99" s="64"/>
      <c r="BD99" s="64"/>
      <c r="BE99" s="64"/>
      <c r="BF99" s="64"/>
    </row>
    <row r="100" ht="14.25" customHeight="1">
      <c r="A100" s="64"/>
      <c r="B100" s="30" t="s">
        <v>1</v>
      </c>
      <c r="C100" s="30"/>
      <c r="D100" s="90" t="s">
        <v>18</v>
      </c>
      <c r="E100" s="30" t="s">
        <v>19</v>
      </c>
      <c r="F100" s="306" t="s">
        <v>2</v>
      </c>
      <c r="G100" s="306" t="s">
        <v>2</v>
      </c>
      <c r="H100" s="306" t="s">
        <v>3</v>
      </c>
      <c r="I100" s="306" t="s">
        <v>4</v>
      </c>
      <c r="J100" s="44" t="s">
        <v>5</v>
      </c>
      <c r="K100" s="45" t="s">
        <v>6</v>
      </c>
      <c r="L100" s="306" t="s">
        <v>7</v>
      </c>
      <c r="M100" s="306" t="s">
        <v>2</v>
      </c>
      <c r="N100" s="306" t="s">
        <v>2</v>
      </c>
      <c r="O100" s="306" t="s">
        <v>3</v>
      </c>
      <c r="P100" s="306" t="s">
        <v>4</v>
      </c>
      <c r="Q100" s="44" t="s">
        <v>5</v>
      </c>
      <c r="R100" s="45" t="s">
        <v>6</v>
      </c>
      <c r="S100" s="306" t="s">
        <v>7</v>
      </c>
      <c r="T100" s="306" t="s">
        <v>2</v>
      </c>
      <c r="U100" s="306" t="s">
        <v>2</v>
      </c>
      <c r="V100" s="306" t="s">
        <v>3</v>
      </c>
      <c r="W100" s="306" t="s">
        <v>4</v>
      </c>
      <c r="X100" s="44" t="s">
        <v>5</v>
      </c>
      <c r="Y100" s="45" t="s">
        <v>6</v>
      </c>
      <c r="Z100" s="306" t="s">
        <v>7</v>
      </c>
      <c r="AA100" s="306" t="s">
        <v>2</v>
      </c>
      <c r="AB100" s="306" t="s">
        <v>2</v>
      </c>
      <c r="AC100" s="306" t="s">
        <v>3</v>
      </c>
      <c r="AD100" s="306" t="s">
        <v>4</v>
      </c>
      <c r="AE100" s="44" t="s">
        <v>5</v>
      </c>
      <c r="AF100" s="45" t="s">
        <v>6</v>
      </c>
      <c r="AG100" s="306" t="s">
        <v>7</v>
      </c>
      <c r="AH100" s="306" t="s">
        <v>2</v>
      </c>
      <c r="AI100" s="306" t="s">
        <v>2</v>
      </c>
      <c r="AJ100" s="306"/>
      <c r="AK100" s="25" t="s">
        <v>8</v>
      </c>
      <c r="AL100" s="25" t="s">
        <v>9</v>
      </c>
      <c r="AM100" s="25" t="s">
        <v>10</v>
      </c>
      <c r="AN100" s="25"/>
      <c r="AO100" s="25" t="s">
        <v>11</v>
      </c>
      <c r="AP100" s="25" t="s">
        <v>12</v>
      </c>
      <c r="AQ100" s="25" t="s">
        <v>333</v>
      </c>
      <c r="AR100" s="25" t="s">
        <v>112</v>
      </c>
      <c r="AS100" s="25" t="s">
        <v>113</v>
      </c>
      <c r="AT100" s="307" t="s">
        <v>334</v>
      </c>
      <c r="AU100" s="27" t="s">
        <v>17</v>
      </c>
      <c r="AV100" s="96" t="s">
        <v>335</v>
      </c>
      <c r="AW100" s="29" t="s">
        <v>115</v>
      </c>
      <c r="AX100" s="27" t="s">
        <v>336</v>
      </c>
      <c r="AY100" s="27" t="s">
        <v>337</v>
      </c>
      <c r="AZ100" s="27" t="s">
        <v>338</v>
      </c>
      <c r="BA100" s="357" t="s">
        <v>504</v>
      </c>
      <c r="BB100" s="27" t="s">
        <v>114</v>
      </c>
      <c r="BC100" s="64"/>
      <c r="BD100" s="64"/>
      <c r="BE100" s="64"/>
      <c r="BF100" s="64"/>
    </row>
    <row r="101" ht="14.25" customHeight="1">
      <c r="A101" s="64"/>
      <c r="B101" s="377"/>
      <c r="C101" s="377"/>
      <c r="D101" s="377"/>
      <c r="E101" s="377"/>
      <c r="F101" s="306">
        <v>1.0</v>
      </c>
      <c r="G101" s="306">
        <f t="shared" ref="G101:AI101" si="12">F101+1</f>
        <v>2</v>
      </c>
      <c r="H101" s="306">
        <f t="shared" si="12"/>
        <v>3</v>
      </c>
      <c r="I101" s="306">
        <f t="shared" si="12"/>
        <v>4</v>
      </c>
      <c r="J101" s="44">
        <f t="shared" si="12"/>
        <v>5</v>
      </c>
      <c r="K101" s="45">
        <f t="shared" si="12"/>
        <v>6</v>
      </c>
      <c r="L101" s="306">
        <f t="shared" si="12"/>
        <v>7</v>
      </c>
      <c r="M101" s="306">
        <f t="shared" si="12"/>
        <v>8</v>
      </c>
      <c r="N101" s="306">
        <f t="shared" si="12"/>
        <v>9</v>
      </c>
      <c r="O101" s="306">
        <f t="shared" si="12"/>
        <v>10</v>
      </c>
      <c r="P101" s="306">
        <f t="shared" si="12"/>
        <v>11</v>
      </c>
      <c r="Q101" s="44">
        <f t="shared" si="12"/>
        <v>12</v>
      </c>
      <c r="R101" s="45">
        <f t="shared" si="12"/>
        <v>13</v>
      </c>
      <c r="S101" s="306">
        <f t="shared" si="12"/>
        <v>14</v>
      </c>
      <c r="T101" s="306">
        <f t="shared" si="12"/>
        <v>15</v>
      </c>
      <c r="U101" s="306">
        <f t="shared" si="12"/>
        <v>16</v>
      </c>
      <c r="V101" s="306">
        <f t="shared" si="12"/>
        <v>17</v>
      </c>
      <c r="W101" s="306">
        <f t="shared" si="12"/>
        <v>18</v>
      </c>
      <c r="X101" s="44">
        <f t="shared" si="12"/>
        <v>19</v>
      </c>
      <c r="Y101" s="45">
        <f t="shared" si="12"/>
        <v>20</v>
      </c>
      <c r="Z101" s="306">
        <f t="shared" si="12"/>
        <v>21</v>
      </c>
      <c r="AA101" s="306">
        <f t="shared" si="12"/>
        <v>22</v>
      </c>
      <c r="AB101" s="306">
        <f t="shared" si="12"/>
        <v>23</v>
      </c>
      <c r="AC101" s="306">
        <f t="shared" si="12"/>
        <v>24</v>
      </c>
      <c r="AD101" s="306">
        <f t="shared" si="12"/>
        <v>25</v>
      </c>
      <c r="AE101" s="44">
        <f t="shared" si="12"/>
        <v>26</v>
      </c>
      <c r="AF101" s="45">
        <f t="shared" si="12"/>
        <v>27</v>
      </c>
      <c r="AG101" s="306">
        <f t="shared" si="12"/>
        <v>28</v>
      </c>
      <c r="AH101" s="306">
        <f t="shared" si="12"/>
        <v>29</v>
      </c>
      <c r="AI101" s="306">
        <f t="shared" si="12"/>
        <v>30</v>
      </c>
      <c r="AJ101" s="306"/>
      <c r="AK101" s="25"/>
      <c r="AL101" s="25" t="str">
        <f>IF(D101="CATEGORIA", "DEPENDE", IF(D101="SP", 60000,IF(D101="PR", 60000, IF(D101="M10", 65000, IF(D101="M1", 50000, IF(D101="M2", 40000, IF(D101="AYUDANTE", 30000, IF(D101="EDIT", "EDITABLE", "editable"))))))))</f>
        <v>editable</v>
      </c>
      <c r="AM101" s="25"/>
      <c r="AN101" s="377"/>
      <c r="AO101" s="377"/>
      <c r="AP101" s="377"/>
      <c r="AQ101" s="377"/>
      <c r="AR101" s="377"/>
      <c r="AS101" s="377"/>
      <c r="AT101" s="377"/>
      <c r="AU101" s="377"/>
      <c r="AV101" s="377"/>
      <c r="AW101" s="377"/>
      <c r="AX101" s="377"/>
      <c r="AY101" s="377"/>
      <c r="AZ101" s="377"/>
      <c r="BA101" s="377"/>
      <c r="BB101" s="377"/>
      <c r="BC101" s="64"/>
      <c r="BD101" s="64"/>
      <c r="BE101" s="64"/>
      <c r="BF101" s="64"/>
    </row>
    <row r="102" ht="14.25" customHeight="1">
      <c r="A102" s="64"/>
      <c r="B102" s="30"/>
      <c r="C102" s="30"/>
      <c r="D102" s="398" t="s">
        <v>2</v>
      </c>
      <c r="E102" s="399" t="s">
        <v>137</v>
      </c>
      <c r="F102" s="306"/>
      <c r="G102" s="306"/>
      <c r="H102" s="306"/>
      <c r="I102" s="306"/>
      <c r="J102" s="44"/>
      <c r="K102" s="400"/>
      <c r="L102" s="306"/>
      <c r="M102" s="306"/>
      <c r="N102" s="306"/>
      <c r="O102" s="306"/>
      <c r="P102" s="306"/>
      <c r="Q102" s="44"/>
      <c r="R102" s="45"/>
      <c r="S102" s="306"/>
      <c r="T102" s="306"/>
      <c r="U102" s="306"/>
      <c r="V102" s="306"/>
      <c r="W102" s="306"/>
      <c r="X102" s="44"/>
      <c r="Y102" s="45"/>
      <c r="Z102" s="401"/>
      <c r="AA102" s="401"/>
      <c r="AB102" s="402">
        <v>1.0</v>
      </c>
      <c r="AC102" s="402">
        <v>1.0</v>
      </c>
      <c r="AD102" s="403">
        <v>0.5</v>
      </c>
      <c r="AE102" s="44"/>
      <c r="AF102" s="45"/>
      <c r="AG102" s="402">
        <v>1.0</v>
      </c>
      <c r="AH102" s="404">
        <v>1.0</v>
      </c>
      <c r="AI102" s="405">
        <v>1.0</v>
      </c>
      <c r="AJ102" s="406"/>
      <c r="AK102" s="46">
        <f t="shared" ref="AK102:AK115" si="13">SUM(AG102:AI102,Z102:AD102,S102:W102,F102:I102,L102:P102)</f>
        <v>5.5</v>
      </c>
      <c r="AL102" s="407">
        <v>50000.0</v>
      </c>
      <c r="AM102" s="408">
        <f t="shared" ref="AM102:AM115" si="14">AP102-AO102</f>
        <v>175000</v>
      </c>
      <c r="AN102" s="409"/>
      <c r="AO102" s="410">
        <v>100000.0</v>
      </c>
      <c r="AP102" s="411">
        <f t="shared" ref="AP102:AP115" si="15">AL102*AK102</f>
        <v>275000</v>
      </c>
      <c r="AQ102" s="51"/>
      <c r="AR102" s="39"/>
      <c r="AS102" s="110"/>
      <c r="AT102" s="412" t="s">
        <v>139</v>
      </c>
      <c r="AU102" s="412">
        <v>2.12371602E8</v>
      </c>
      <c r="AV102" s="413" t="s">
        <v>137</v>
      </c>
      <c r="AW102" s="29" t="s">
        <v>140</v>
      </c>
      <c r="AX102" s="312" t="s">
        <v>346</v>
      </c>
      <c r="AY102" s="313">
        <v>30.0</v>
      </c>
      <c r="AZ102" s="412">
        <v>2.123716E7</v>
      </c>
      <c r="BA102" s="64">
        <v>100000.0</v>
      </c>
      <c r="BB102" s="29" t="s">
        <v>17</v>
      </c>
      <c r="BC102" s="64"/>
      <c r="BD102" s="64"/>
      <c r="BE102" s="64"/>
      <c r="BF102" s="64"/>
    </row>
    <row r="103" ht="14.25" customHeight="1">
      <c r="A103" s="64"/>
      <c r="B103" s="30"/>
      <c r="C103" s="30"/>
      <c r="D103" s="414" t="s">
        <v>2</v>
      </c>
      <c r="E103" s="415" t="s">
        <v>540</v>
      </c>
      <c r="F103" s="306"/>
      <c r="G103" s="306"/>
      <c r="H103" s="306"/>
      <c r="I103" s="306"/>
      <c r="J103" s="44"/>
      <c r="K103" s="400"/>
      <c r="L103" s="306"/>
      <c r="M103" s="306"/>
      <c r="N103" s="306"/>
      <c r="O103" s="306"/>
      <c r="P103" s="306"/>
      <c r="Q103" s="44"/>
      <c r="R103" s="45"/>
      <c r="S103" s="306"/>
      <c r="T103" s="306"/>
      <c r="U103" s="306"/>
      <c r="V103" s="306"/>
      <c r="W103" s="306"/>
      <c r="X103" s="44"/>
      <c r="Y103" s="45"/>
      <c r="Z103" s="306"/>
      <c r="AA103" s="306"/>
      <c r="AB103" s="403">
        <v>0.5</v>
      </c>
      <c r="AC103" s="402">
        <v>1.0</v>
      </c>
      <c r="AD103" s="403">
        <v>0.5</v>
      </c>
      <c r="AE103" s="44"/>
      <c r="AF103" s="45"/>
      <c r="AG103" s="403" t="s">
        <v>50</v>
      </c>
      <c r="AH103" s="404">
        <v>1.0</v>
      </c>
      <c r="AI103" s="405">
        <v>1.0</v>
      </c>
      <c r="AJ103" s="406"/>
      <c r="AK103" s="46">
        <f t="shared" si="13"/>
        <v>4</v>
      </c>
      <c r="AL103" s="416">
        <v>50000.0</v>
      </c>
      <c r="AM103" s="408">
        <f t="shared" si="14"/>
        <v>100000</v>
      </c>
      <c r="AN103" s="409"/>
      <c r="AO103" s="410">
        <v>100000.0</v>
      </c>
      <c r="AP103" s="411">
        <f t="shared" si="15"/>
        <v>200000</v>
      </c>
      <c r="AQ103" s="51"/>
      <c r="AR103" s="39"/>
      <c r="AS103" s="110"/>
      <c r="AT103" s="412" t="s">
        <v>541</v>
      </c>
      <c r="AU103" s="412">
        <v>1.98794155E8</v>
      </c>
      <c r="AV103" s="413" t="s">
        <v>540</v>
      </c>
      <c r="AW103" s="29" t="s">
        <v>542</v>
      </c>
      <c r="AX103" s="312" t="s">
        <v>343</v>
      </c>
      <c r="AY103" s="313" t="s">
        <v>344</v>
      </c>
      <c r="AZ103" s="412">
        <v>1.58418153E10</v>
      </c>
      <c r="BA103" s="64">
        <v>100000.0</v>
      </c>
      <c r="BB103" s="29" t="s">
        <v>543</v>
      </c>
      <c r="BC103" s="64"/>
      <c r="BD103" s="64"/>
      <c r="BE103" s="64"/>
      <c r="BF103" s="64"/>
    </row>
    <row r="104" ht="14.25" customHeight="1">
      <c r="A104" s="64"/>
      <c r="B104" s="30"/>
      <c r="C104" s="30"/>
      <c r="D104" s="414" t="s">
        <v>2</v>
      </c>
      <c r="E104" s="415" t="s">
        <v>544</v>
      </c>
      <c r="F104" s="306"/>
      <c r="G104" s="306"/>
      <c r="H104" s="306"/>
      <c r="I104" s="306"/>
      <c r="J104" s="44"/>
      <c r="K104" s="400"/>
      <c r="L104" s="306"/>
      <c r="M104" s="306"/>
      <c r="N104" s="306"/>
      <c r="O104" s="306"/>
      <c r="P104" s="306"/>
      <c r="Q104" s="44"/>
      <c r="R104" s="45"/>
      <c r="S104" s="306"/>
      <c r="T104" s="306"/>
      <c r="U104" s="306"/>
      <c r="V104" s="306"/>
      <c r="W104" s="306"/>
      <c r="X104" s="44"/>
      <c r="Y104" s="45"/>
      <c r="Z104" s="306"/>
      <c r="AA104" s="306"/>
      <c r="AB104" s="401"/>
      <c r="AC104" s="401"/>
      <c r="AD104" s="401"/>
      <c r="AE104" s="44"/>
      <c r="AF104" s="45"/>
      <c r="AG104" s="401"/>
      <c r="AH104" s="404">
        <v>1.0</v>
      </c>
      <c r="AI104" s="405">
        <v>1.0</v>
      </c>
      <c r="AJ104" s="406"/>
      <c r="AK104" s="46">
        <f t="shared" si="13"/>
        <v>2</v>
      </c>
      <c r="AL104" s="416">
        <v>50000.0</v>
      </c>
      <c r="AM104" s="408">
        <f t="shared" si="14"/>
        <v>50000</v>
      </c>
      <c r="AN104" s="409"/>
      <c r="AO104" s="410">
        <v>50000.0</v>
      </c>
      <c r="AP104" s="411">
        <f t="shared" si="15"/>
        <v>100000</v>
      </c>
      <c r="AQ104" s="51"/>
      <c r="AR104" s="110"/>
      <c r="AS104" s="110"/>
      <c r="AT104" s="412" t="s">
        <v>545</v>
      </c>
      <c r="AU104" s="412">
        <v>1.72271871E8</v>
      </c>
      <c r="AV104" s="413" t="s">
        <v>544</v>
      </c>
      <c r="AW104" s="29" t="s">
        <v>546</v>
      </c>
      <c r="AX104" s="417" t="s">
        <v>361</v>
      </c>
      <c r="AY104" s="313" t="s">
        <v>344</v>
      </c>
      <c r="AZ104" s="316">
        <v>1.93195169635E11</v>
      </c>
      <c r="BA104" s="410">
        <v>50000.0</v>
      </c>
      <c r="BB104" s="29" t="s">
        <v>547</v>
      </c>
      <c r="BC104" s="64"/>
      <c r="BD104" s="64"/>
      <c r="BE104" s="64"/>
      <c r="BF104" s="64"/>
    </row>
    <row r="105" ht="14.25" customHeight="1">
      <c r="A105" s="64"/>
      <c r="B105" s="30"/>
      <c r="C105" s="30"/>
      <c r="D105" s="414" t="s">
        <v>2</v>
      </c>
      <c r="E105" s="415" t="s">
        <v>450</v>
      </c>
      <c r="F105" s="306"/>
      <c r="G105" s="306"/>
      <c r="H105" s="306"/>
      <c r="I105" s="306"/>
      <c r="J105" s="44"/>
      <c r="K105" s="400"/>
      <c r="L105" s="306"/>
      <c r="M105" s="306"/>
      <c r="N105" s="306"/>
      <c r="O105" s="306"/>
      <c r="P105" s="306"/>
      <c r="Q105" s="44"/>
      <c r="R105" s="45"/>
      <c r="S105" s="306"/>
      <c r="T105" s="306"/>
      <c r="U105" s="306"/>
      <c r="V105" s="306"/>
      <c r="W105" s="306"/>
      <c r="X105" s="44"/>
      <c r="Y105" s="45"/>
      <c r="Z105" s="306"/>
      <c r="AA105" s="306"/>
      <c r="AB105" s="418">
        <v>1.0</v>
      </c>
      <c r="AC105" s="418">
        <v>1.0</v>
      </c>
      <c r="AD105" s="419">
        <v>0.5</v>
      </c>
      <c r="AE105" s="44"/>
      <c r="AF105" s="45"/>
      <c r="AG105" s="418">
        <v>1.0</v>
      </c>
      <c r="AH105" s="404">
        <v>1.0</v>
      </c>
      <c r="AI105" s="405">
        <v>1.0</v>
      </c>
      <c r="AJ105" s="406"/>
      <c r="AK105" s="46">
        <f t="shared" si="13"/>
        <v>5.5</v>
      </c>
      <c r="AL105" s="416">
        <v>45000.0</v>
      </c>
      <c r="AM105" s="408">
        <f t="shared" si="14"/>
        <v>147500</v>
      </c>
      <c r="AN105" s="409"/>
      <c r="AO105" s="410">
        <v>100000.0</v>
      </c>
      <c r="AP105" s="411">
        <f t="shared" si="15"/>
        <v>247500</v>
      </c>
      <c r="AQ105" s="51"/>
      <c r="AR105" s="39"/>
      <c r="AS105" s="110"/>
      <c r="AT105" s="412" t="s">
        <v>548</v>
      </c>
      <c r="AU105" s="412">
        <v>1.76676469E8</v>
      </c>
      <c r="AV105" s="413" t="s">
        <v>450</v>
      </c>
      <c r="AW105" s="29" t="s">
        <v>452</v>
      </c>
      <c r="AX105" s="312" t="s">
        <v>346</v>
      </c>
      <c r="AY105" s="313">
        <v>30.0</v>
      </c>
      <c r="AZ105" s="412">
        <v>1.7667646E7</v>
      </c>
      <c r="BA105" s="64">
        <v>100000.0</v>
      </c>
      <c r="BB105" s="29" t="s">
        <v>17</v>
      </c>
      <c r="BC105" s="64"/>
      <c r="BD105" s="64"/>
      <c r="BE105" s="64"/>
      <c r="BF105" s="64"/>
    </row>
    <row r="106" ht="14.25" customHeight="1">
      <c r="A106" s="64"/>
      <c r="B106" s="30"/>
      <c r="C106" s="30"/>
      <c r="D106" s="414" t="s">
        <v>2</v>
      </c>
      <c r="E106" s="420" t="s">
        <v>187</v>
      </c>
      <c r="F106" s="306"/>
      <c r="G106" s="306"/>
      <c r="H106" s="306"/>
      <c r="I106" s="306"/>
      <c r="J106" s="44"/>
      <c r="K106" s="400"/>
      <c r="L106" s="306"/>
      <c r="M106" s="306"/>
      <c r="N106" s="306"/>
      <c r="O106" s="306"/>
      <c r="P106" s="306"/>
      <c r="Q106" s="44"/>
      <c r="R106" s="45"/>
      <c r="S106" s="306"/>
      <c r="T106" s="306"/>
      <c r="U106" s="306"/>
      <c r="V106" s="306"/>
      <c r="W106" s="306"/>
      <c r="X106" s="44"/>
      <c r="Y106" s="45"/>
      <c r="Z106" s="419">
        <v>0.5</v>
      </c>
      <c r="AA106" s="418">
        <v>1.0</v>
      </c>
      <c r="AB106" s="402">
        <v>1.0</v>
      </c>
      <c r="AC106" s="402">
        <v>1.0</v>
      </c>
      <c r="AD106" s="403">
        <v>0.5</v>
      </c>
      <c r="AE106" s="44"/>
      <c r="AF106" s="45"/>
      <c r="AG106" s="402">
        <v>1.0</v>
      </c>
      <c r="AH106" s="404">
        <v>1.0</v>
      </c>
      <c r="AI106" s="405">
        <v>1.0</v>
      </c>
      <c r="AJ106" s="406"/>
      <c r="AK106" s="46">
        <f t="shared" si="13"/>
        <v>7</v>
      </c>
      <c r="AL106" s="416">
        <v>45000.0</v>
      </c>
      <c r="AM106" s="408">
        <f t="shared" si="14"/>
        <v>215000</v>
      </c>
      <c r="AN106" s="409"/>
      <c r="AO106" s="410">
        <v>100000.0</v>
      </c>
      <c r="AP106" s="411">
        <f t="shared" si="15"/>
        <v>315000</v>
      </c>
      <c r="AQ106" s="51"/>
      <c r="AR106" s="39"/>
      <c r="AS106" s="110"/>
      <c r="AT106" s="421" t="s">
        <v>51</v>
      </c>
      <c r="AU106" s="421">
        <v>1.37291533E8</v>
      </c>
      <c r="AV106" s="422" t="s">
        <v>187</v>
      </c>
      <c r="AW106" s="29"/>
      <c r="AX106" s="312"/>
      <c r="AY106" s="313"/>
      <c r="AZ106" s="311"/>
      <c r="BA106" s="64">
        <v>100000.0</v>
      </c>
      <c r="BB106" s="27" t="s">
        <v>132</v>
      </c>
      <c r="BC106" s="64"/>
      <c r="BD106" s="64"/>
      <c r="BE106" s="64"/>
      <c r="BF106" s="64"/>
    </row>
    <row r="107" ht="14.25" customHeight="1">
      <c r="A107" s="64"/>
      <c r="B107" s="30"/>
      <c r="C107" s="30"/>
      <c r="D107" s="414" t="s">
        <v>2</v>
      </c>
      <c r="E107" s="399" t="s">
        <v>549</v>
      </c>
      <c r="F107" s="306"/>
      <c r="G107" s="306"/>
      <c r="H107" s="306"/>
      <c r="I107" s="306"/>
      <c r="J107" s="44"/>
      <c r="K107" s="400"/>
      <c r="L107" s="306"/>
      <c r="M107" s="306"/>
      <c r="N107" s="306"/>
      <c r="O107" s="306"/>
      <c r="P107" s="306"/>
      <c r="Q107" s="44"/>
      <c r="R107" s="45"/>
      <c r="S107" s="306"/>
      <c r="T107" s="306"/>
      <c r="U107" s="306"/>
      <c r="V107" s="306"/>
      <c r="W107" s="306"/>
      <c r="X107" s="44"/>
      <c r="Y107" s="45"/>
      <c r="Z107" s="401"/>
      <c r="AA107" s="401"/>
      <c r="AB107" s="401"/>
      <c r="AC107" s="401"/>
      <c r="AD107" s="401"/>
      <c r="AE107" s="44"/>
      <c r="AF107" s="45"/>
      <c r="AG107" s="401"/>
      <c r="AH107" s="404">
        <v>1.0</v>
      </c>
      <c r="AI107" s="405">
        <v>1.0</v>
      </c>
      <c r="AJ107" s="406"/>
      <c r="AK107" s="46">
        <f t="shared" si="13"/>
        <v>2</v>
      </c>
      <c r="AL107" s="416">
        <v>45000.0</v>
      </c>
      <c r="AM107" s="408">
        <f t="shared" si="14"/>
        <v>40000</v>
      </c>
      <c r="AN107" s="409"/>
      <c r="AO107" s="410">
        <v>50000.0</v>
      </c>
      <c r="AP107" s="411">
        <f t="shared" si="15"/>
        <v>90000</v>
      </c>
      <c r="AQ107" s="51"/>
      <c r="AR107" s="39"/>
      <c r="AS107" s="110"/>
      <c r="AT107" s="412" t="s">
        <v>550</v>
      </c>
      <c r="AU107" s="412">
        <v>1.67000428E8</v>
      </c>
      <c r="AV107" s="413" t="s">
        <v>549</v>
      </c>
      <c r="AW107" s="29" t="s">
        <v>551</v>
      </c>
      <c r="AX107" s="312" t="s">
        <v>346</v>
      </c>
      <c r="AY107" s="313">
        <v>30.0</v>
      </c>
      <c r="AZ107" s="311">
        <v>1.6700042E7</v>
      </c>
      <c r="BA107" s="410">
        <v>50000.0</v>
      </c>
      <c r="BB107" s="29" t="s">
        <v>17</v>
      </c>
      <c r="BC107" s="64"/>
      <c r="BD107" s="64"/>
      <c r="BE107" s="64"/>
      <c r="BF107" s="64"/>
    </row>
    <row r="108" ht="14.25" customHeight="1">
      <c r="A108" s="64"/>
      <c r="B108" s="30"/>
      <c r="C108" s="30"/>
      <c r="D108" s="414" t="s">
        <v>2</v>
      </c>
      <c r="E108" s="415" t="s">
        <v>552</v>
      </c>
      <c r="F108" s="306"/>
      <c r="G108" s="306"/>
      <c r="H108" s="306"/>
      <c r="I108" s="306"/>
      <c r="J108" s="44"/>
      <c r="K108" s="400"/>
      <c r="L108" s="306"/>
      <c r="M108" s="306"/>
      <c r="N108" s="306"/>
      <c r="O108" s="306"/>
      <c r="P108" s="306"/>
      <c r="Q108" s="44"/>
      <c r="R108" s="45"/>
      <c r="S108" s="306"/>
      <c r="T108" s="306"/>
      <c r="U108" s="306"/>
      <c r="V108" s="306"/>
      <c r="W108" s="306"/>
      <c r="X108" s="44"/>
      <c r="Y108" s="45"/>
      <c r="Z108" s="306"/>
      <c r="AA108" s="306"/>
      <c r="AB108" s="306"/>
      <c r="AC108" s="306"/>
      <c r="AD108" s="306"/>
      <c r="AE108" s="44"/>
      <c r="AF108" s="45"/>
      <c r="AG108" s="402">
        <v>1.0</v>
      </c>
      <c r="AH108" s="404">
        <v>1.0</v>
      </c>
      <c r="AI108" s="405">
        <v>1.0</v>
      </c>
      <c r="AJ108" s="406"/>
      <c r="AK108" s="46">
        <f t="shared" si="13"/>
        <v>3</v>
      </c>
      <c r="AL108" s="416">
        <v>45000.0</v>
      </c>
      <c r="AM108" s="408">
        <f t="shared" si="14"/>
        <v>85000</v>
      </c>
      <c r="AN108" s="409"/>
      <c r="AO108" s="410">
        <v>50000.0</v>
      </c>
      <c r="AP108" s="411">
        <f t="shared" si="15"/>
        <v>135000</v>
      </c>
      <c r="AQ108" s="51"/>
      <c r="AR108" s="39"/>
      <c r="AS108" s="110"/>
      <c r="AT108" s="412" t="s">
        <v>553</v>
      </c>
      <c r="AU108" s="412">
        <v>1.93843603E8</v>
      </c>
      <c r="AV108" s="413" t="s">
        <v>552</v>
      </c>
      <c r="AW108" s="29" t="s">
        <v>554</v>
      </c>
      <c r="AX108" s="312" t="s">
        <v>343</v>
      </c>
      <c r="AY108" s="313" t="s">
        <v>344</v>
      </c>
      <c r="AZ108" s="311">
        <v>1.5040437271E10</v>
      </c>
      <c r="BA108" s="410">
        <v>50000.0</v>
      </c>
      <c r="BB108" s="27" t="s">
        <v>555</v>
      </c>
      <c r="BC108" s="64"/>
      <c r="BD108" s="64"/>
      <c r="BE108" s="64"/>
      <c r="BF108" s="64"/>
    </row>
    <row r="109" ht="14.25" customHeight="1">
      <c r="A109" s="64"/>
      <c r="B109" s="30"/>
      <c r="C109" s="30"/>
      <c r="D109" s="414" t="s">
        <v>2</v>
      </c>
      <c r="E109" s="415" t="s">
        <v>232</v>
      </c>
      <c r="F109" s="306"/>
      <c r="G109" s="306"/>
      <c r="H109" s="306"/>
      <c r="I109" s="306"/>
      <c r="J109" s="44"/>
      <c r="K109" s="400"/>
      <c r="L109" s="306"/>
      <c r="M109" s="306"/>
      <c r="N109" s="306"/>
      <c r="O109" s="306"/>
      <c r="P109" s="306"/>
      <c r="Q109" s="44"/>
      <c r="R109" s="45"/>
      <c r="S109" s="306"/>
      <c r="T109" s="306"/>
      <c r="U109" s="306"/>
      <c r="V109" s="306"/>
      <c r="W109" s="306"/>
      <c r="X109" s="44"/>
      <c r="Y109" s="45"/>
      <c r="Z109" s="306"/>
      <c r="AA109" s="306"/>
      <c r="AB109" s="418">
        <v>1.0</v>
      </c>
      <c r="AC109" s="418">
        <v>1.0</v>
      </c>
      <c r="AD109" s="419">
        <v>0.5</v>
      </c>
      <c r="AE109" s="44"/>
      <c r="AF109" s="45"/>
      <c r="AG109" s="418">
        <v>1.0</v>
      </c>
      <c r="AH109" s="423" t="s">
        <v>23</v>
      </c>
      <c r="AI109" s="424">
        <v>1.0</v>
      </c>
      <c r="AJ109" s="425"/>
      <c r="AK109" s="46">
        <f t="shared" si="13"/>
        <v>4.5</v>
      </c>
      <c r="AL109" s="416">
        <v>45000.0</v>
      </c>
      <c r="AM109" s="408">
        <f t="shared" si="14"/>
        <v>102500</v>
      </c>
      <c r="AN109" s="409"/>
      <c r="AO109" s="410">
        <v>100000.0</v>
      </c>
      <c r="AP109" s="411">
        <f t="shared" si="15"/>
        <v>202500</v>
      </c>
      <c r="AQ109" s="51"/>
      <c r="AR109" s="39"/>
      <c r="AS109" s="110"/>
      <c r="AT109" s="412" t="s">
        <v>233</v>
      </c>
      <c r="AU109" s="412">
        <v>1.55852941E8</v>
      </c>
      <c r="AV109" s="413" t="s">
        <v>232</v>
      </c>
      <c r="AW109" s="29" t="s">
        <v>234</v>
      </c>
      <c r="AX109" s="312" t="s">
        <v>346</v>
      </c>
      <c r="AY109" s="313">
        <v>30.0</v>
      </c>
      <c r="AZ109" s="311">
        <v>1.5585294E7</v>
      </c>
      <c r="BA109" s="64">
        <v>100000.0</v>
      </c>
      <c r="BB109" s="29" t="s">
        <v>17</v>
      </c>
      <c r="BC109" s="64"/>
      <c r="BD109" s="64"/>
      <c r="BE109" s="64"/>
      <c r="BF109" s="64"/>
    </row>
    <row r="110" ht="14.25" customHeight="1">
      <c r="A110" s="64"/>
      <c r="B110" s="30"/>
      <c r="C110" s="30"/>
      <c r="D110" s="414" t="s">
        <v>556</v>
      </c>
      <c r="E110" s="415" t="s">
        <v>241</v>
      </c>
      <c r="F110" s="306"/>
      <c r="G110" s="306"/>
      <c r="H110" s="306"/>
      <c r="I110" s="306"/>
      <c r="J110" s="44"/>
      <c r="K110" s="400"/>
      <c r="L110" s="306"/>
      <c r="M110" s="306"/>
      <c r="N110" s="306"/>
      <c r="O110" s="306"/>
      <c r="P110" s="306"/>
      <c r="Q110" s="44"/>
      <c r="R110" s="45"/>
      <c r="S110" s="306"/>
      <c r="T110" s="306"/>
      <c r="U110" s="306"/>
      <c r="V110" s="306"/>
      <c r="W110" s="306"/>
      <c r="X110" s="44"/>
      <c r="Y110" s="45"/>
      <c r="Z110" s="419">
        <v>0.5</v>
      </c>
      <c r="AA110" s="418">
        <v>1.0</v>
      </c>
      <c r="AB110" s="418">
        <v>1.0</v>
      </c>
      <c r="AC110" s="418">
        <v>1.0</v>
      </c>
      <c r="AD110" s="419">
        <v>0.5</v>
      </c>
      <c r="AE110" s="44"/>
      <c r="AF110" s="45"/>
      <c r="AG110" s="418">
        <v>1.0</v>
      </c>
      <c r="AH110" s="426">
        <v>1.0</v>
      </c>
      <c r="AI110" s="424">
        <v>1.0</v>
      </c>
      <c r="AJ110" s="425"/>
      <c r="AK110" s="46">
        <f t="shared" si="13"/>
        <v>7</v>
      </c>
      <c r="AL110" s="416">
        <v>45000.0</v>
      </c>
      <c r="AM110" s="408">
        <f t="shared" si="14"/>
        <v>215000</v>
      </c>
      <c r="AN110" s="409"/>
      <c r="AO110" s="410">
        <v>100000.0</v>
      </c>
      <c r="AP110" s="411">
        <f t="shared" si="15"/>
        <v>315000</v>
      </c>
      <c r="AQ110" s="51"/>
      <c r="AR110" s="39"/>
      <c r="AS110" s="110"/>
      <c r="AT110" s="412" t="s">
        <v>77</v>
      </c>
      <c r="AU110" s="412" t="s">
        <v>473</v>
      </c>
      <c r="AV110" s="413" t="s">
        <v>241</v>
      </c>
      <c r="AW110" s="29" t="s">
        <v>242</v>
      </c>
      <c r="AX110" s="312" t="s">
        <v>346</v>
      </c>
      <c r="AY110" s="313">
        <v>30.0</v>
      </c>
      <c r="AZ110" s="311">
        <v>1.1585836E7</v>
      </c>
      <c r="BA110" s="64">
        <v>100000.0</v>
      </c>
      <c r="BB110" s="27" t="s">
        <v>17</v>
      </c>
      <c r="BC110" s="64"/>
      <c r="BD110" s="64"/>
      <c r="BE110" s="64"/>
      <c r="BF110" s="64"/>
    </row>
    <row r="111" ht="14.25" customHeight="1">
      <c r="A111" s="64"/>
      <c r="B111" s="30"/>
      <c r="C111" s="30"/>
      <c r="D111" s="414" t="s">
        <v>2</v>
      </c>
      <c r="E111" s="415" t="s">
        <v>557</v>
      </c>
      <c r="F111" s="306"/>
      <c r="G111" s="306"/>
      <c r="H111" s="306"/>
      <c r="I111" s="306"/>
      <c r="J111" s="44"/>
      <c r="K111" s="400"/>
      <c r="L111" s="306"/>
      <c r="M111" s="306"/>
      <c r="N111" s="306"/>
      <c r="O111" s="306"/>
      <c r="P111" s="306"/>
      <c r="Q111" s="44"/>
      <c r="R111" s="45"/>
      <c r="S111" s="306"/>
      <c r="T111" s="306"/>
      <c r="U111" s="306"/>
      <c r="V111" s="306"/>
      <c r="W111" s="306"/>
      <c r="X111" s="44"/>
      <c r="Y111" s="45"/>
      <c r="Z111" s="306"/>
      <c r="AA111" s="306"/>
      <c r="AB111" s="306"/>
      <c r="AC111" s="306"/>
      <c r="AD111" s="419">
        <v>0.5</v>
      </c>
      <c r="AE111" s="44"/>
      <c r="AF111" s="45"/>
      <c r="AG111" s="418">
        <v>1.0</v>
      </c>
      <c r="AH111" s="426">
        <v>1.0</v>
      </c>
      <c r="AI111" s="424">
        <v>1.0</v>
      </c>
      <c r="AJ111" s="425"/>
      <c r="AK111" s="46">
        <f t="shared" si="13"/>
        <v>3.5</v>
      </c>
      <c r="AL111" s="416">
        <v>45000.0</v>
      </c>
      <c r="AM111" s="408">
        <f t="shared" si="14"/>
        <v>107500</v>
      </c>
      <c r="AN111" s="409"/>
      <c r="AO111" s="410">
        <v>50000.0</v>
      </c>
      <c r="AP111" s="411">
        <f t="shared" si="15"/>
        <v>157500</v>
      </c>
      <c r="AQ111" s="51"/>
      <c r="AR111" s="110"/>
      <c r="AS111" s="110"/>
      <c r="AT111" s="412" t="s">
        <v>558</v>
      </c>
      <c r="AU111" s="412">
        <v>1.22926036E8</v>
      </c>
      <c r="AV111" s="413" t="s">
        <v>557</v>
      </c>
      <c r="AW111" s="29" t="s">
        <v>559</v>
      </c>
      <c r="AX111" s="312" t="s">
        <v>346</v>
      </c>
      <c r="AY111" s="313">
        <v>30.0</v>
      </c>
      <c r="AZ111" s="412">
        <v>1.2292603E7</v>
      </c>
      <c r="BA111" s="410">
        <v>50000.0</v>
      </c>
      <c r="BB111" s="27" t="s">
        <v>17</v>
      </c>
      <c r="BC111" s="64"/>
      <c r="BD111" s="64"/>
      <c r="BE111" s="64"/>
      <c r="BF111" s="64"/>
    </row>
    <row r="112" ht="14.25" customHeight="1">
      <c r="A112" s="64"/>
      <c r="B112" s="30"/>
      <c r="C112" s="30"/>
      <c r="D112" s="414" t="s">
        <v>2</v>
      </c>
      <c r="E112" s="415" t="s">
        <v>560</v>
      </c>
      <c r="F112" s="306"/>
      <c r="G112" s="306"/>
      <c r="H112" s="306"/>
      <c r="I112" s="306"/>
      <c r="J112" s="44"/>
      <c r="K112" s="400"/>
      <c r="L112" s="306"/>
      <c r="M112" s="306"/>
      <c r="N112" s="306"/>
      <c r="O112" s="306"/>
      <c r="P112" s="306"/>
      <c r="Q112" s="44"/>
      <c r="R112" s="45"/>
      <c r="S112" s="306"/>
      <c r="T112" s="306"/>
      <c r="U112" s="306"/>
      <c r="V112" s="306"/>
      <c r="W112" s="306"/>
      <c r="X112" s="44"/>
      <c r="Y112" s="45"/>
      <c r="Z112" s="306"/>
      <c r="AA112" s="306"/>
      <c r="AB112" s="306"/>
      <c r="AC112" s="306"/>
      <c r="AD112" s="306"/>
      <c r="AE112" s="44"/>
      <c r="AF112" s="45"/>
      <c r="AG112" s="306"/>
      <c r="AH112" s="426">
        <v>1.0</v>
      </c>
      <c r="AI112" s="424">
        <v>1.0</v>
      </c>
      <c r="AJ112" s="425"/>
      <c r="AK112" s="46">
        <f t="shared" si="13"/>
        <v>2</v>
      </c>
      <c r="AL112" s="416">
        <v>45000.0</v>
      </c>
      <c r="AM112" s="408">
        <f t="shared" si="14"/>
        <v>40000</v>
      </c>
      <c r="AN112" s="409"/>
      <c r="AO112" s="410">
        <v>50000.0</v>
      </c>
      <c r="AP112" s="411">
        <f t="shared" si="15"/>
        <v>90000</v>
      </c>
      <c r="AQ112" s="51"/>
      <c r="AR112" s="39"/>
      <c r="AS112" s="110"/>
      <c r="AT112" s="412" t="s">
        <v>561</v>
      </c>
      <c r="AU112" s="412" t="s">
        <v>562</v>
      </c>
      <c r="AV112" s="413" t="s">
        <v>560</v>
      </c>
      <c r="AW112" s="29" t="s">
        <v>563</v>
      </c>
      <c r="AX112" s="312" t="s">
        <v>346</v>
      </c>
      <c r="AY112" s="313">
        <v>30.0</v>
      </c>
      <c r="AZ112" s="412">
        <v>1.8539719E7</v>
      </c>
      <c r="BA112" s="410">
        <v>50000.0</v>
      </c>
      <c r="BB112" s="27" t="s">
        <v>17</v>
      </c>
      <c r="BC112" s="64"/>
      <c r="BD112" s="64"/>
      <c r="BE112" s="64"/>
      <c r="BF112" s="64"/>
    </row>
    <row r="113" ht="14.25" customHeight="1">
      <c r="A113" s="64"/>
      <c r="B113" s="30"/>
      <c r="C113" s="30"/>
      <c r="D113" s="414" t="s">
        <v>2</v>
      </c>
      <c r="E113" s="415" t="s">
        <v>564</v>
      </c>
      <c r="F113" s="306"/>
      <c r="G113" s="306"/>
      <c r="H113" s="306"/>
      <c r="I113" s="306"/>
      <c r="J113" s="44"/>
      <c r="K113" s="400"/>
      <c r="L113" s="306"/>
      <c r="M113" s="306"/>
      <c r="N113" s="306"/>
      <c r="O113" s="306"/>
      <c r="P113" s="306"/>
      <c r="Q113" s="44"/>
      <c r="R113" s="45"/>
      <c r="S113" s="306"/>
      <c r="T113" s="306"/>
      <c r="U113" s="306"/>
      <c r="V113" s="306"/>
      <c r="W113" s="306"/>
      <c r="X113" s="44"/>
      <c r="Y113" s="45"/>
      <c r="Z113" s="306"/>
      <c r="AA113" s="306"/>
      <c r="AB113" s="306"/>
      <c r="AC113" s="306"/>
      <c r="AD113" s="419">
        <v>0.5</v>
      </c>
      <c r="AE113" s="44"/>
      <c r="AF113" s="45"/>
      <c r="AG113" s="418">
        <v>1.0</v>
      </c>
      <c r="AH113" s="426">
        <v>1.0</v>
      </c>
      <c r="AI113" s="424">
        <v>1.0</v>
      </c>
      <c r="AJ113" s="425"/>
      <c r="AK113" s="46">
        <f t="shared" si="13"/>
        <v>3.5</v>
      </c>
      <c r="AL113" s="416">
        <v>45000.0</v>
      </c>
      <c r="AM113" s="408">
        <f t="shared" si="14"/>
        <v>107500</v>
      </c>
      <c r="AN113" s="409"/>
      <c r="AO113" s="410">
        <v>50000.0</v>
      </c>
      <c r="AP113" s="411">
        <f t="shared" si="15"/>
        <v>157500</v>
      </c>
      <c r="AQ113" s="51"/>
      <c r="AR113" s="110"/>
      <c r="AS113" s="110"/>
      <c r="AT113" s="412" t="s">
        <v>565</v>
      </c>
      <c r="AU113" s="412" t="s">
        <v>566</v>
      </c>
      <c r="AV113" s="413" t="s">
        <v>564</v>
      </c>
      <c r="AW113" s="29" t="s">
        <v>559</v>
      </c>
      <c r="AX113" s="312" t="s">
        <v>346</v>
      </c>
      <c r="AY113" s="313">
        <v>30.0</v>
      </c>
      <c r="AZ113" s="412">
        <v>1.7245352E7</v>
      </c>
      <c r="BA113" s="410">
        <v>50000.0</v>
      </c>
      <c r="BB113" s="27" t="s">
        <v>17</v>
      </c>
      <c r="BC113" s="64"/>
      <c r="BD113" s="64"/>
      <c r="BE113" s="64"/>
      <c r="BF113" s="64"/>
    </row>
    <row r="114" ht="14.25" customHeight="1">
      <c r="A114" s="64"/>
      <c r="B114" s="30"/>
      <c r="C114" s="30"/>
      <c r="D114" s="414" t="s">
        <v>2</v>
      </c>
      <c r="E114" s="427" t="s">
        <v>567</v>
      </c>
      <c r="F114" s="306"/>
      <c r="G114" s="306"/>
      <c r="H114" s="306"/>
      <c r="I114" s="306"/>
      <c r="J114" s="44"/>
      <c r="K114" s="400"/>
      <c r="L114" s="306"/>
      <c r="M114" s="306"/>
      <c r="N114" s="306"/>
      <c r="O114" s="306"/>
      <c r="P114" s="306"/>
      <c r="Q114" s="44"/>
      <c r="R114" s="45"/>
      <c r="S114" s="306"/>
      <c r="T114" s="306"/>
      <c r="U114" s="306"/>
      <c r="V114" s="306"/>
      <c r="W114" s="306"/>
      <c r="X114" s="44"/>
      <c r="Y114" s="45"/>
      <c r="Z114" s="306"/>
      <c r="AA114" s="306"/>
      <c r="AB114" s="306"/>
      <c r="AC114" s="306"/>
      <c r="AD114" s="306"/>
      <c r="AE114" s="44"/>
      <c r="AF114" s="45"/>
      <c r="AG114" s="418">
        <v>1.0</v>
      </c>
      <c r="AH114" s="426">
        <v>1.0</v>
      </c>
      <c r="AI114" s="424">
        <v>1.0</v>
      </c>
      <c r="AJ114" s="425"/>
      <c r="AK114" s="46">
        <f t="shared" si="13"/>
        <v>3</v>
      </c>
      <c r="AL114" s="416">
        <v>45000.0</v>
      </c>
      <c r="AM114" s="408">
        <f t="shared" si="14"/>
        <v>85000</v>
      </c>
      <c r="AN114" s="409"/>
      <c r="AO114" s="410">
        <v>50000.0</v>
      </c>
      <c r="AP114" s="411">
        <f t="shared" si="15"/>
        <v>135000</v>
      </c>
      <c r="AQ114" s="51"/>
      <c r="AR114" s="39"/>
      <c r="AS114" s="110"/>
      <c r="AT114" s="412" t="s">
        <v>568</v>
      </c>
      <c r="AU114" s="412">
        <v>1.72563031E8</v>
      </c>
      <c r="AV114" s="413" t="s">
        <v>567</v>
      </c>
      <c r="AW114" s="29" t="s">
        <v>569</v>
      </c>
      <c r="AX114" s="312" t="s">
        <v>346</v>
      </c>
      <c r="AY114" s="313">
        <v>30.0</v>
      </c>
      <c r="AZ114" s="412">
        <v>1.7256303E7</v>
      </c>
      <c r="BA114" s="410">
        <v>50000.0</v>
      </c>
      <c r="BB114" s="27" t="s">
        <v>17</v>
      </c>
      <c r="BC114" s="64"/>
      <c r="BD114" s="64"/>
      <c r="BE114" s="64"/>
      <c r="BF114" s="64"/>
    </row>
    <row r="115" ht="14.25" customHeight="1">
      <c r="A115" s="64"/>
      <c r="B115" s="30"/>
      <c r="C115" s="30"/>
      <c r="D115" s="428" t="s">
        <v>21</v>
      </c>
      <c r="E115" s="422" t="s">
        <v>260</v>
      </c>
      <c r="F115" s="306"/>
      <c r="G115" s="306"/>
      <c r="H115" s="306"/>
      <c r="I115" s="306"/>
      <c r="J115" s="44"/>
      <c r="K115" s="400"/>
      <c r="L115" s="306"/>
      <c r="M115" s="306"/>
      <c r="N115" s="306"/>
      <c r="O115" s="306"/>
      <c r="P115" s="306"/>
      <c r="Q115" s="44"/>
      <c r="R115" s="45"/>
      <c r="S115" s="306"/>
      <c r="T115" s="306"/>
      <c r="U115" s="306"/>
      <c r="V115" s="306"/>
      <c r="W115" s="306"/>
      <c r="X115" s="44"/>
      <c r="Y115" s="45"/>
      <c r="Z115" s="419">
        <v>0.5</v>
      </c>
      <c r="AA115" s="418">
        <v>1.0</v>
      </c>
      <c r="AB115" s="418">
        <v>1.0</v>
      </c>
      <c r="AC115" s="418">
        <v>1.0</v>
      </c>
      <c r="AD115" s="419">
        <v>0.5</v>
      </c>
      <c r="AE115" s="44"/>
      <c r="AF115" s="45"/>
      <c r="AG115" s="418">
        <v>1.0</v>
      </c>
      <c r="AH115" s="426">
        <v>1.0</v>
      </c>
      <c r="AI115" s="426">
        <v>1.0</v>
      </c>
      <c r="AJ115" s="426"/>
      <c r="AK115" s="46">
        <f t="shared" si="13"/>
        <v>7</v>
      </c>
      <c r="AL115" s="429">
        <v>65000.0</v>
      </c>
      <c r="AM115" s="430">
        <f t="shared" si="14"/>
        <v>355000</v>
      </c>
      <c r="AN115" s="410"/>
      <c r="AO115" s="410">
        <v>100000.0</v>
      </c>
      <c r="AP115" s="431">
        <f t="shared" si="15"/>
        <v>455000</v>
      </c>
      <c r="AQ115" s="51"/>
      <c r="AR115" s="110"/>
      <c r="AS115" s="110"/>
      <c r="AT115" s="421" t="s">
        <v>261</v>
      </c>
      <c r="AU115" s="421">
        <v>1.40933503E8</v>
      </c>
      <c r="AV115" s="422" t="s">
        <v>260</v>
      </c>
      <c r="AW115" s="29" t="s">
        <v>262</v>
      </c>
      <c r="AX115" s="312" t="s">
        <v>346</v>
      </c>
      <c r="AY115" s="313">
        <v>30.0</v>
      </c>
      <c r="AZ115" s="421">
        <v>1.409335E7</v>
      </c>
      <c r="BA115" s="410">
        <v>150000.0</v>
      </c>
      <c r="BB115" s="27" t="s">
        <v>17</v>
      </c>
      <c r="BC115" s="64"/>
      <c r="BD115" s="64"/>
      <c r="BE115" s="64"/>
      <c r="BF115" s="64"/>
    </row>
    <row r="116" ht="14.25" customHeight="1">
      <c r="A116" s="64"/>
      <c r="B116" s="37"/>
      <c r="C116" s="37"/>
      <c r="D116" s="37"/>
      <c r="E116" s="432"/>
      <c r="F116" s="433"/>
      <c r="G116" s="433"/>
      <c r="H116" s="433"/>
      <c r="I116" s="433"/>
      <c r="J116" s="375"/>
      <c r="K116" s="375"/>
      <c r="L116" s="375"/>
      <c r="M116" s="375"/>
      <c r="N116" s="375"/>
      <c r="O116" s="375"/>
      <c r="P116" s="375"/>
      <c r="Q116" s="375"/>
      <c r="R116" s="375"/>
      <c r="S116" s="375"/>
      <c r="T116" s="375"/>
      <c r="U116" s="375"/>
      <c r="V116" s="375"/>
      <c r="W116" s="375"/>
      <c r="X116" s="375"/>
      <c r="Y116" s="375"/>
      <c r="Z116" s="375"/>
      <c r="AA116" s="375"/>
      <c r="AB116" s="375"/>
      <c r="AC116" s="375"/>
      <c r="AD116" s="375"/>
      <c r="AE116" s="375"/>
      <c r="AF116" s="375"/>
      <c r="AG116" s="375"/>
      <c r="AH116" s="433"/>
      <c r="AI116" s="433"/>
      <c r="AJ116" s="433"/>
      <c r="AK116" s="434"/>
      <c r="AL116" s="435"/>
      <c r="AM116" s="436"/>
      <c r="AN116" s="436"/>
      <c r="AO116" s="436"/>
      <c r="AP116" s="87"/>
      <c r="AQ116" s="97"/>
      <c r="AR116" s="102"/>
      <c r="AS116" s="102"/>
      <c r="AT116" s="437"/>
      <c r="AU116" s="437"/>
      <c r="AV116" s="437"/>
      <c r="AW116" s="64"/>
      <c r="AX116" s="328"/>
      <c r="AY116" s="335"/>
      <c r="AZ116" s="437"/>
      <c r="BA116" s="134"/>
      <c r="BB116" s="134"/>
      <c r="BC116" s="64"/>
      <c r="BD116" s="64"/>
      <c r="BE116" s="64"/>
      <c r="BF116" s="64"/>
    </row>
    <row r="117" ht="14.25" customHeight="1">
      <c r="A117" s="64"/>
      <c r="B117" s="37"/>
      <c r="C117" s="37"/>
      <c r="D117" s="37"/>
      <c r="E117" s="80"/>
      <c r="F117" s="433"/>
      <c r="G117" s="433"/>
      <c r="H117" s="433"/>
      <c r="I117" s="433"/>
      <c r="J117" s="375"/>
      <c r="K117" s="375"/>
      <c r="L117" s="375"/>
      <c r="M117" s="375"/>
      <c r="N117" s="375"/>
      <c r="O117" s="375"/>
      <c r="P117" s="375"/>
      <c r="Q117" s="375"/>
      <c r="R117" s="375"/>
      <c r="S117" s="375"/>
      <c r="T117" s="375"/>
      <c r="U117" s="375"/>
      <c r="V117" s="375"/>
      <c r="W117" s="375"/>
      <c r="X117" s="375"/>
      <c r="Y117" s="375"/>
      <c r="Z117" s="375"/>
      <c r="AA117" s="375"/>
      <c r="AB117" s="375"/>
      <c r="AC117" s="375"/>
      <c r="AD117" s="375"/>
      <c r="AE117" s="375"/>
      <c r="AF117" s="375"/>
      <c r="AG117" s="375"/>
      <c r="AH117" s="433"/>
      <c r="AI117" s="433"/>
      <c r="AJ117" s="433"/>
      <c r="AK117" s="434"/>
      <c r="AL117" s="435"/>
      <c r="AM117" s="436"/>
      <c r="AN117" s="436"/>
      <c r="AO117" s="436"/>
      <c r="AP117" s="87"/>
      <c r="AQ117" s="97"/>
      <c r="AR117" s="102"/>
      <c r="AS117" s="102"/>
      <c r="AT117" s="437"/>
      <c r="AU117" s="437"/>
      <c r="AV117" s="80"/>
      <c r="AW117" s="64"/>
      <c r="AX117" s="328"/>
      <c r="AY117" s="335"/>
      <c r="AZ117" s="437"/>
      <c r="BA117" s="134"/>
      <c r="BB117" s="134"/>
      <c r="BC117" s="64"/>
      <c r="BD117" s="64"/>
      <c r="BE117" s="64"/>
      <c r="BF117" s="64"/>
    </row>
    <row r="118" ht="14.25" customHeight="1">
      <c r="A118" s="64"/>
      <c r="B118" s="37"/>
      <c r="C118" s="37"/>
      <c r="D118" s="37"/>
      <c r="E118" s="374"/>
      <c r="F118" s="433"/>
      <c r="G118" s="433"/>
      <c r="H118" s="433"/>
      <c r="I118" s="433"/>
      <c r="J118" s="375"/>
      <c r="K118" s="375"/>
      <c r="L118" s="375"/>
      <c r="M118" s="375"/>
      <c r="N118" s="375"/>
      <c r="O118" s="375"/>
      <c r="P118" s="375"/>
      <c r="Q118" s="375"/>
      <c r="R118" s="375"/>
      <c r="S118" s="375"/>
      <c r="T118" s="375"/>
      <c r="U118" s="375"/>
      <c r="V118" s="375"/>
      <c r="W118" s="375"/>
      <c r="X118" s="375"/>
      <c r="Y118" s="375"/>
      <c r="Z118" s="375"/>
      <c r="AA118" s="375"/>
      <c r="AB118" s="375"/>
      <c r="AC118" s="375"/>
      <c r="AD118" s="375"/>
      <c r="AE118" s="375"/>
      <c r="AF118" s="375"/>
      <c r="AG118" s="375"/>
      <c r="AH118" s="433"/>
      <c r="AI118" s="433"/>
      <c r="AJ118" s="433"/>
      <c r="AK118" s="434"/>
      <c r="AL118" s="435"/>
      <c r="AM118" s="436"/>
      <c r="AN118" s="436"/>
      <c r="AO118" s="436"/>
      <c r="AP118" s="87"/>
      <c r="AQ118" s="97"/>
      <c r="AR118" s="438"/>
      <c r="AS118" s="102"/>
      <c r="AT118" s="437"/>
      <c r="AU118" s="437"/>
      <c r="AV118" s="374"/>
      <c r="AW118" s="64"/>
      <c r="AX118" s="328"/>
      <c r="AY118" s="335"/>
      <c r="AZ118" s="437"/>
      <c r="BA118" s="134"/>
      <c r="BB118" s="134"/>
      <c r="BC118" s="64"/>
      <c r="BD118" s="64"/>
      <c r="BE118" s="64"/>
      <c r="BF118" s="64"/>
    </row>
    <row r="119" ht="14.25" customHeight="1">
      <c r="A119" s="64"/>
      <c r="B119" s="37"/>
      <c r="C119" s="37"/>
      <c r="D119" s="37"/>
      <c r="E119" s="80"/>
      <c r="F119" s="433"/>
      <c r="G119" s="433"/>
      <c r="H119" s="433"/>
      <c r="I119" s="433"/>
      <c r="J119" s="375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5"/>
      <c r="W119" s="375"/>
      <c r="X119" s="375"/>
      <c r="Y119" s="375"/>
      <c r="Z119" s="375"/>
      <c r="AA119" s="375"/>
      <c r="AB119" s="375"/>
      <c r="AC119" s="375"/>
      <c r="AD119" s="375"/>
      <c r="AE119" s="375"/>
      <c r="AF119" s="375"/>
      <c r="AG119" s="375"/>
      <c r="AH119" s="433"/>
      <c r="AI119" s="433"/>
      <c r="AJ119" s="433"/>
      <c r="AK119" s="434"/>
      <c r="AL119" s="435"/>
      <c r="AM119" s="436"/>
      <c r="AN119" s="436"/>
      <c r="AO119" s="436"/>
      <c r="AP119" s="87"/>
      <c r="AQ119" s="97"/>
      <c r="AR119" s="102"/>
      <c r="AS119" s="102"/>
      <c r="AT119" s="437"/>
      <c r="AU119" s="437"/>
      <c r="AV119" s="80"/>
      <c r="AW119" s="64"/>
      <c r="AX119" s="328"/>
      <c r="AY119" s="335"/>
      <c r="AZ119" s="437"/>
      <c r="BA119" s="134"/>
      <c r="BB119" s="134"/>
      <c r="BC119" s="64"/>
      <c r="BD119" s="64"/>
      <c r="BE119" s="64"/>
      <c r="BF119" s="64"/>
    </row>
    <row r="120" ht="14.25" customHeight="1">
      <c r="A120" s="64"/>
      <c r="B120" s="37"/>
      <c r="C120" s="37"/>
      <c r="D120" s="37"/>
      <c r="E120" s="375"/>
      <c r="F120" s="433"/>
      <c r="G120" s="433"/>
      <c r="H120" s="433"/>
      <c r="I120" s="433"/>
      <c r="J120" s="375"/>
      <c r="K120" s="375"/>
      <c r="L120" s="375"/>
      <c r="M120" s="375"/>
      <c r="N120" s="375"/>
      <c r="O120" s="375"/>
      <c r="P120" s="375"/>
      <c r="Q120" s="375"/>
      <c r="R120" s="375"/>
      <c r="S120" s="375"/>
      <c r="T120" s="375"/>
      <c r="U120" s="375"/>
      <c r="V120" s="375"/>
      <c r="W120" s="375"/>
      <c r="X120" s="375"/>
      <c r="Y120" s="375"/>
      <c r="Z120" s="375"/>
      <c r="AA120" s="375"/>
      <c r="AB120" s="375"/>
      <c r="AC120" s="375"/>
      <c r="AD120" s="375"/>
      <c r="AE120" s="375"/>
      <c r="AF120" s="375"/>
      <c r="AG120" s="375"/>
      <c r="AH120" s="433"/>
      <c r="AI120" s="433"/>
      <c r="AJ120" s="433"/>
      <c r="AK120" s="434"/>
      <c r="AL120" s="435"/>
      <c r="AM120" s="436"/>
      <c r="AN120" s="436"/>
      <c r="AO120" s="436"/>
      <c r="AP120" s="87"/>
      <c r="AQ120" s="97"/>
      <c r="AR120" s="438"/>
      <c r="AS120" s="102"/>
      <c r="AT120" s="437"/>
      <c r="AU120" s="437"/>
      <c r="AV120" s="375"/>
      <c r="AW120" s="64"/>
      <c r="AX120" s="328"/>
      <c r="AY120" s="335"/>
      <c r="AZ120" s="437"/>
      <c r="BA120" s="134"/>
      <c r="BB120" s="134"/>
      <c r="BC120" s="64"/>
      <c r="BD120" s="64"/>
      <c r="BE120" s="64"/>
      <c r="BF120" s="64"/>
    </row>
    <row r="121" ht="14.25" customHeight="1">
      <c r="A121" s="64"/>
      <c r="B121" s="37"/>
      <c r="C121" s="37"/>
      <c r="D121" s="37"/>
      <c r="E121" s="374"/>
      <c r="F121" s="433"/>
      <c r="G121" s="433"/>
      <c r="H121" s="433"/>
      <c r="I121" s="433"/>
      <c r="J121" s="375"/>
      <c r="K121" s="375"/>
      <c r="L121" s="375"/>
      <c r="M121" s="375"/>
      <c r="N121" s="375"/>
      <c r="O121" s="375"/>
      <c r="P121" s="375"/>
      <c r="Q121" s="375"/>
      <c r="R121" s="375"/>
      <c r="S121" s="375"/>
      <c r="T121" s="375"/>
      <c r="U121" s="375"/>
      <c r="V121" s="375"/>
      <c r="W121" s="375"/>
      <c r="X121" s="375"/>
      <c r="Y121" s="375"/>
      <c r="Z121" s="375"/>
      <c r="AA121" s="375"/>
      <c r="AB121" s="375"/>
      <c r="AC121" s="375"/>
      <c r="AD121" s="375"/>
      <c r="AE121" s="375"/>
      <c r="AF121" s="375"/>
      <c r="AG121" s="375"/>
      <c r="AH121" s="433"/>
      <c r="AI121" s="433"/>
      <c r="AJ121" s="433"/>
      <c r="AK121" s="434"/>
      <c r="AL121" s="435"/>
      <c r="AM121" s="436"/>
      <c r="AN121" s="436"/>
      <c r="AO121" s="436"/>
      <c r="AP121" s="87"/>
      <c r="AQ121" s="97"/>
      <c r="AR121" s="438"/>
      <c r="AS121" s="438"/>
      <c r="AT121" s="439"/>
      <c r="AU121" s="439"/>
      <c r="AV121" s="374"/>
      <c r="AW121" s="64"/>
      <c r="AX121" s="328"/>
      <c r="AY121" s="335"/>
      <c r="AZ121" s="439"/>
      <c r="BA121" s="134"/>
      <c r="BB121" s="64"/>
      <c r="BC121" s="64"/>
      <c r="BD121" s="64"/>
      <c r="BE121" s="64"/>
      <c r="BF121" s="64"/>
    </row>
    <row r="122" ht="14.25" customHeight="1">
      <c r="A122" s="64"/>
      <c r="B122" s="37"/>
      <c r="C122" s="37"/>
      <c r="D122" s="37"/>
      <c r="E122" s="440"/>
      <c r="F122" s="433"/>
      <c r="G122" s="433"/>
      <c r="H122" s="433"/>
      <c r="I122" s="433"/>
      <c r="J122" s="375"/>
      <c r="K122" s="375"/>
      <c r="L122" s="375"/>
      <c r="M122" s="375"/>
      <c r="N122" s="375"/>
      <c r="O122" s="375"/>
      <c r="P122" s="375"/>
      <c r="Q122" s="375"/>
      <c r="R122" s="375"/>
      <c r="S122" s="375"/>
      <c r="T122" s="375"/>
      <c r="U122" s="375"/>
      <c r="V122" s="375"/>
      <c r="W122" s="375"/>
      <c r="X122" s="375"/>
      <c r="Y122" s="375"/>
      <c r="Z122" s="375"/>
      <c r="AA122" s="375"/>
      <c r="AB122" s="375"/>
      <c r="AC122" s="375"/>
      <c r="AD122" s="375"/>
      <c r="AE122" s="375"/>
      <c r="AF122" s="375"/>
      <c r="AG122" s="375"/>
      <c r="AH122" s="433"/>
      <c r="AI122" s="433"/>
      <c r="AJ122" s="433"/>
      <c r="AK122" s="434"/>
      <c r="AL122" s="435"/>
      <c r="AM122" s="436"/>
      <c r="AN122" s="436"/>
      <c r="AO122" s="436"/>
      <c r="AP122" s="87"/>
      <c r="AQ122" s="97"/>
      <c r="AR122" s="438"/>
      <c r="AS122" s="102"/>
      <c r="AT122" s="439"/>
      <c r="AU122" s="439"/>
      <c r="AV122" s="374"/>
      <c r="AW122" s="64"/>
      <c r="AX122" s="328"/>
      <c r="AY122" s="335"/>
      <c r="AZ122" s="439"/>
      <c r="BA122" s="134"/>
      <c r="BB122" s="64"/>
      <c r="BC122" s="64"/>
      <c r="BD122" s="64"/>
      <c r="BE122" s="64"/>
      <c r="BF122" s="64"/>
    </row>
    <row r="123" ht="17.25" customHeight="1">
      <c r="A123" s="64"/>
      <c r="B123" s="441" t="s">
        <v>570</v>
      </c>
      <c r="C123" s="299"/>
      <c r="D123" s="299"/>
      <c r="E123" s="299"/>
      <c r="F123" s="299"/>
      <c r="G123" s="299"/>
      <c r="H123" s="299"/>
      <c r="I123" s="299"/>
      <c r="J123" s="299"/>
      <c r="K123" s="299"/>
      <c r="L123" s="299"/>
      <c r="M123" s="299"/>
      <c r="N123" s="299"/>
      <c r="O123" s="299"/>
      <c r="P123" s="299"/>
      <c r="Q123" s="299"/>
      <c r="R123" s="299"/>
      <c r="S123" s="299"/>
      <c r="T123" s="299"/>
      <c r="U123" s="299"/>
      <c r="V123" s="299"/>
      <c r="W123" s="299"/>
      <c r="X123" s="299"/>
      <c r="Y123" s="299"/>
      <c r="Z123" s="299"/>
      <c r="AA123" s="299"/>
      <c r="AB123" s="299"/>
      <c r="AC123" s="299"/>
      <c r="AD123" s="299"/>
      <c r="AE123" s="299"/>
      <c r="AF123" s="299"/>
      <c r="AG123" s="299"/>
      <c r="AH123" s="299"/>
      <c r="AI123" s="299"/>
      <c r="AJ123" s="299"/>
      <c r="AK123" s="299"/>
      <c r="AL123" s="299"/>
      <c r="AM123" s="299"/>
      <c r="AN123" s="299"/>
      <c r="AO123" s="299"/>
      <c r="AP123" s="300"/>
      <c r="AQ123" s="170"/>
      <c r="AR123" s="170"/>
      <c r="AS123" s="170"/>
      <c r="AT123" s="133"/>
      <c r="AU123" s="133"/>
      <c r="AV123" s="133"/>
      <c r="AW123" s="133"/>
      <c r="AX123" s="442"/>
      <c r="AY123" s="133"/>
      <c r="AZ123" s="133"/>
      <c r="BA123" s="133"/>
      <c r="BB123" s="133"/>
      <c r="BC123" s="64"/>
      <c r="BD123" s="64"/>
      <c r="BE123" s="64"/>
      <c r="BF123" s="64"/>
    </row>
    <row r="124" ht="14.25" customHeight="1">
      <c r="A124" s="64"/>
      <c r="B124" s="302"/>
      <c r="C124" s="303"/>
      <c r="D124" s="303"/>
      <c r="E124" s="303"/>
      <c r="F124" s="303"/>
      <c r="G124" s="303"/>
      <c r="H124" s="303"/>
      <c r="I124" s="303"/>
      <c r="J124" s="303"/>
      <c r="K124" s="303"/>
      <c r="L124" s="303"/>
      <c r="M124" s="303"/>
      <c r="N124" s="303"/>
      <c r="O124" s="303"/>
      <c r="P124" s="303"/>
      <c r="Q124" s="303"/>
      <c r="R124" s="303"/>
      <c r="S124" s="303"/>
      <c r="T124" s="303"/>
      <c r="U124" s="303"/>
      <c r="V124" s="303"/>
      <c r="W124" s="303"/>
      <c r="X124" s="303"/>
      <c r="Y124" s="303"/>
      <c r="Z124" s="303"/>
      <c r="AA124" s="303"/>
      <c r="AB124" s="303"/>
      <c r="AC124" s="303"/>
      <c r="AD124" s="303"/>
      <c r="AE124" s="303"/>
      <c r="AF124" s="303"/>
      <c r="AG124" s="303"/>
      <c r="AH124" s="303"/>
      <c r="AI124" s="303"/>
      <c r="AJ124" s="303"/>
      <c r="AK124" s="303"/>
      <c r="AL124" s="303"/>
      <c r="AM124" s="303"/>
      <c r="AN124" s="303"/>
      <c r="AO124" s="303"/>
      <c r="AP124" s="304"/>
      <c r="AQ124" s="170"/>
      <c r="AR124" s="170"/>
      <c r="AS124" s="170"/>
      <c r="AT124" s="133"/>
      <c r="AU124" s="133"/>
      <c r="AV124" s="133"/>
      <c r="AW124" s="133"/>
      <c r="AX124" s="442"/>
      <c r="AY124" s="133"/>
      <c r="AZ124" s="133"/>
      <c r="BA124" s="133"/>
      <c r="BB124" s="133"/>
      <c r="BC124" s="64"/>
      <c r="BD124" s="64"/>
      <c r="BE124" s="64"/>
      <c r="BF124" s="64"/>
    </row>
    <row r="125" ht="14.25" customHeight="1">
      <c r="A125" s="64"/>
      <c r="B125" s="135" t="s">
        <v>1</v>
      </c>
      <c r="C125" s="132"/>
      <c r="D125" s="443" t="s">
        <v>18</v>
      </c>
      <c r="E125" s="135" t="s">
        <v>19</v>
      </c>
      <c r="F125" s="177" t="s">
        <v>2</v>
      </c>
      <c r="G125" s="177" t="s">
        <v>2</v>
      </c>
      <c r="H125" s="177" t="s">
        <v>3</v>
      </c>
      <c r="I125" s="177" t="s">
        <v>4</v>
      </c>
      <c r="J125" s="141" t="s">
        <v>5</v>
      </c>
      <c r="K125" s="160" t="s">
        <v>6</v>
      </c>
      <c r="L125" s="177" t="s">
        <v>7</v>
      </c>
      <c r="M125" s="177" t="s">
        <v>2</v>
      </c>
      <c r="N125" s="177" t="s">
        <v>2</v>
      </c>
      <c r="O125" s="177" t="s">
        <v>3</v>
      </c>
      <c r="P125" s="177" t="s">
        <v>4</v>
      </c>
      <c r="Q125" s="141" t="s">
        <v>5</v>
      </c>
      <c r="R125" s="160" t="s">
        <v>6</v>
      </c>
      <c r="S125" s="177" t="s">
        <v>7</v>
      </c>
      <c r="T125" s="177" t="s">
        <v>2</v>
      </c>
      <c r="U125" s="177" t="s">
        <v>2</v>
      </c>
      <c r="V125" s="177" t="s">
        <v>3</v>
      </c>
      <c r="W125" s="177" t="s">
        <v>4</v>
      </c>
      <c r="X125" s="141" t="s">
        <v>5</v>
      </c>
      <c r="Y125" s="160" t="s">
        <v>6</v>
      </c>
      <c r="Z125" s="177" t="s">
        <v>7</v>
      </c>
      <c r="AA125" s="177" t="s">
        <v>2</v>
      </c>
      <c r="AB125" s="177" t="s">
        <v>2</v>
      </c>
      <c r="AC125" s="177" t="s">
        <v>3</v>
      </c>
      <c r="AD125" s="177" t="s">
        <v>4</v>
      </c>
      <c r="AE125" s="141" t="s">
        <v>5</v>
      </c>
      <c r="AF125" s="160" t="s">
        <v>6</v>
      </c>
      <c r="AG125" s="177" t="s">
        <v>7</v>
      </c>
      <c r="AH125" s="177" t="s">
        <v>2</v>
      </c>
      <c r="AI125" s="177" t="s">
        <v>2</v>
      </c>
      <c r="AJ125" s="177"/>
      <c r="AK125" s="218" t="s">
        <v>8</v>
      </c>
      <c r="AL125" s="130" t="s">
        <v>9</v>
      </c>
      <c r="AM125" s="444" t="s">
        <v>10</v>
      </c>
      <c r="AN125" s="444"/>
      <c r="AO125" s="444" t="s">
        <v>11</v>
      </c>
      <c r="AP125" s="444" t="s">
        <v>12</v>
      </c>
      <c r="AQ125" s="444" t="s">
        <v>333</v>
      </c>
      <c r="AR125" s="444" t="s">
        <v>112</v>
      </c>
      <c r="AS125" s="444" t="s">
        <v>113</v>
      </c>
      <c r="AT125" s="445" t="s">
        <v>334</v>
      </c>
      <c r="AU125" s="209" t="s">
        <v>17</v>
      </c>
      <c r="AV125" s="443" t="s">
        <v>335</v>
      </c>
      <c r="AW125" s="195" t="s">
        <v>115</v>
      </c>
      <c r="AX125" s="446" t="s">
        <v>336</v>
      </c>
      <c r="AY125" s="209" t="s">
        <v>337</v>
      </c>
      <c r="AZ125" s="209" t="s">
        <v>338</v>
      </c>
      <c r="BA125" s="209" t="s">
        <v>504</v>
      </c>
      <c r="BB125" s="209" t="s">
        <v>114</v>
      </c>
      <c r="BC125" s="64"/>
      <c r="BD125" s="64"/>
      <c r="BE125" s="64"/>
      <c r="BF125" s="64"/>
    </row>
    <row r="126" ht="14.25" customHeight="1">
      <c r="A126" s="64"/>
      <c r="B126" s="151"/>
      <c r="C126" s="151"/>
      <c r="D126" s="151"/>
      <c r="E126" s="151"/>
      <c r="F126" s="177">
        <v>1.0</v>
      </c>
      <c r="G126" s="177">
        <f t="shared" ref="G126:AI126" si="16">F126+1</f>
        <v>2</v>
      </c>
      <c r="H126" s="177">
        <f t="shared" si="16"/>
        <v>3</v>
      </c>
      <c r="I126" s="177">
        <f t="shared" si="16"/>
        <v>4</v>
      </c>
      <c r="J126" s="141">
        <f t="shared" si="16"/>
        <v>5</v>
      </c>
      <c r="K126" s="160">
        <f t="shared" si="16"/>
        <v>6</v>
      </c>
      <c r="L126" s="177">
        <f t="shared" si="16"/>
        <v>7</v>
      </c>
      <c r="M126" s="177">
        <f t="shared" si="16"/>
        <v>8</v>
      </c>
      <c r="N126" s="177">
        <f t="shared" si="16"/>
        <v>9</v>
      </c>
      <c r="O126" s="177">
        <f t="shared" si="16"/>
        <v>10</v>
      </c>
      <c r="P126" s="177">
        <f t="shared" si="16"/>
        <v>11</v>
      </c>
      <c r="Q126" s="141">
        <f t="shared" si="16"/>
        <v>12</v>
      </c>
      <c r="R126" s="160">
        <f t="shared" si="16"/>
        <v>13</v>
      </c>
      <c r="S126" s="177">
        <f t="shared" si="16"/>
        <v>14</v>
      </c>
      <c r="T126" s="177">
        <f t="shared" si="16"/>
        <v>15</v>
      </c>
      <c r="U126" s="177">
        <f t="shared" si="16"/>
        <v>16</v>
      </c>
      <c r="V126" s="177">
        <f t="shared" si="16"/>
        <v>17</v>
      </c>
      <c r="W126" s="177">
        <f t="shared" si="16"/>
        <v>18</v>
      </c>
      <c r="X126" s="141">
        <f t="shared" si="16"/>
        <v>19</v>
      </c>
      <c r="Y126" s="160">
        <f t="shared" si="16"/>
        <v>20</v>
      </c>
      <c r="Z126" s="177">
        <f t="shared" si="16"/>
        <v>21</v>
      </c>
      <c r="AA126" s="177">
        <f t="shared" si="16"/>
        <v>22</v>
      </c>
      <c r="AB126" s="177">
        <f t="shared" si="16"/>
        <v>23</v>
      </c>
      <c r="AC126" s="177">
        <f t="shared" si="16"/>
        <v>24</v>
      </c>
      <c r="AD126" s="177">
        <f t="shared" si="16"/>
        <v>25</v>
      </c>
      <c r="AE126" s="141">
        <f t="shared" si="16"/>
        <v>26</v>
      </c>
      <c r="AF126" s="160">
        <f t="shared" si="16"/>
        <v>27</v>
      </c>
      <c r="AG126" s="177">
        <f t="shared" si="16"/>
        <v>28</v>
      </c>
      <c r="AH126" s="177">
        <f t="shared" si="16"/>
        <v>29</v>
      </c>
      <c r="AI126" s="177">
        <f t="shared" si="16"/>
        <v>30</v>
      </c>
      <c r="AJ126" s="177"/>
      <c r="AK126" s="447"/>
      <c r="AL126" s="447"/>
      <c r="AM126" s="447"/>
      <c r="AN126" s="447"/>
      <c r="AO126" s="447"/>
      <c r="AP126" s="447"/>
      <c r="AQ126" s="447"/>
      <c r="AR126" s="447"/>
      <c r="AS126" s="447"/>
      <c r="AT126" s="151"/>
      <c r="AU126" s="151"/>
      <c r="AV126" s="151"/>
      <c r="AW126" s="151"/>
      <c r="AX126" s="448"/>
      <c r="AY126" s="151"/>
      <c r="AZ126" s="151"/>
      <c r="BA126" s="151"/>
      <c r="BB126" s="151"/>
      <c r="BC126" s="64"/>
      <c r="BD126" s="64"/>
      <c r="BE126" s="64"/>
      <c r="BF126" s="64"/>
    </row>
    <row r="127" ht="14.25" customHeight="1">
      <c r="A127" s="64"/>
      <c r="B127" s="132"/>
      <c r="C127" s="132"/>
      <c r="D127" s="449" t="s">
        <v>21</v>
      </c>
      <c r="E127" s="450" t="s">
        <v>155</v>
      </c>
      <c r="F127" s="451"/>
      <c r="G127" s="452"/>
      <c r="H127" s="452"/>
      <c r="I127" s="402">
        <v>1.0</v>
      </c>
      <c r="J127" s="44">
        <v>1.0</v>
      </c>
      <c r="K127" s="153"/>
      <c r="L127" s="402">
        <v>1.0</v>
      </c>
      <c r="M127" s="402">
        <v>1.0</v>
      </c>
      <c r="N127" s="402">
        <v>1.0</v>
      </c>
      <c r="O127" s="402">
        <v>1.0</v>
      </c>
      <c r="P127" s="402">
        <v>1.0</v>
      </c>
      <c r="Q127" s="44"/>
      <c r="R127" s="153"/>
      <c r="S127" s="402">
        <v>1.0</v>
      </c>
      <c r="T127" s="402">
        <v>1.0</v>
      </c>
      <c r="U127" s="402">
        <v>1.0</v>
      </c>
      <c r="V127" s="402">
        <v>1.0</v>
      </c>
      <c r="W127" s="453" t="s">
        <v>23</v>
      </c>
      <c r="X127" s="44"/>
      <c r="Y127" s="153"/>
      <c r="Z127" s="402">
        <v>1.0</v>
      </c>
      <c r="AA127" s="402">
        <v>1.0</v>
      </c>
      <c r="AB127" s="402">
        <v>1.0</v>
      </c>
      <c r="AC127" s="402">
        <v>1.0</v>
      </c>
      <c r="AD127" s="402">
        <v>1.0</v>
      </c>
      <c r="AE127" s="44"/>
      <c r="AF127" s="153"/>
      <c r="AG127" s="402">
        <v>1.0</v>
      </c>
      <c r="AH127" s="404">
        <v>1.0</v>
      </c>
      <c r="AI127" s="405">
        <v>1.0</v>
      </c>
      <c r="AJ127" s="406"/>
      <c r="AK127" s="154">
        <f t="shared" ref="AK127:AK139" si="17">SUM(AG127:AI127,Z127:AD127,S127:W127,F127:I127,L127:P127)</f>
        <v>18</v>
      </c>
      <c r="AL127" s="407">
        <v>65000.0</v>
      </c>
      <c r="AM127" s="454">
        <f t="shared" ref="AM127:AM139" si="18">AP127-AO127</f>
        <v>1020000</v>
      </c>
      <c r="AN127" s="369">
        <v>300000.0</v>
      </c>
      <c r="AO127" s="455">
        <v>150000.0</v>
      </c>
      <c r="AP127" s="454">
        <f t="shared" ref="AP127:AP139" si="19">AL127*AK127</f>
        <v>1170000</v>
      </c>
      <c r="AQ127" s="145"/>
      <c r="AR127" s="145"/>
      <c r="AS127" s="145"/>
      <c r="AT127" s="456" t="s">
        <v>39</v>
      </c>
      <c r="AU127" s="456">
        <v>1.723044E8</v>
      </c>
      <c r="AV127" s="450" t="s">
        <v>155</v>
      </c>
      <c r="AW127" s="133" t="s">
        <v>156</v>
      </c>
      <c r="AX127" s="312" t="s">
        <v>346</v>
      </c>
      <c r="AY127" s="313">
        <v>30.0</v>
      </c>
      <c r="AZ127" s="457">
        <v>1.723044E7</v>
      </c>
      <c r="BA127" s="458">
        <v>150000.0</v>
      </c>
      <c r="BB127" s="457" t="s">
        <v>17</v>
      </c>
      <c r="BC127" s="64"/>
      <c r="BD127" s="64"/>
      <c r="BE127" s="64"/>
      <c r="BF127" s="64"/>
    </row>
    <row r="128" ht="14.25" customHeight="1">
      <c r="A128" s="64"/>
      <c r="B128" s="132"/>
      <c r="C128" s="132"/>
      <c r="D128" s="459" t="s">
        <v>2</v>
      </c>
      <c r="E128" s="460" t="s">
        <v>571</v>
      </c>
      <c r="F128" s="461"/>
      <c r="G128" s="462"/>
      <c r="H128" s="462"/>
      <c r="I128" s="418">
        <v>1.0</v>
      </c>
      <c r="J128" s="44">
        <v>1.0</v>
      </c>
      <c r="K128" s="153"/>
      <c r="L128" s="418">
        <v>1.0</v>
      </c>
      <c r="M128" s="418">
        <v>1.0</v>
      </c>
      <c r="N128" s="418">
        <v>1.0</v>
      </c>
      <c r="O128" s="418">
        <v>1.0</v>
      </c>
      <c r="P128" s="418">
        <v>1.0</v>
      </c>
      <c r="Q128" s="44"/>
      <c r="R128" s="153"/>
      <c r="S128" s="402">
        <v>1.0</v>
      </c>
      <c r="T128" s="402">
        <v>1.0</v>
      </c>
      <c r="U128" s="402">
        <v>1.0</v>
      </c>
      <c r="V128" s="402">
        <v>1.0</v>
      </c>
      <c r="W128" s="463" t="s">
        <v>572</v>
      </c>
      <c r="X128" s="44"/>
      <c r="Y128" s="153"/>
      <c r="Z128" s="402">
        <v>1.0</v>
      </c>
      <c r="AA128" s="402">
        <v>1.0</v>
      </c>
      <c r="AB128" s="402">
        <v>1.0</v>
      </c>
      <c r="AC128" s="402">
        <v>1.0</v>
      </c>
      <c r="AD128" s="402">
        <v>1.0</v>
      </c>
      <c r="AE128" s="44"/>
      <c r="AF128" s="153"/>
      <c r="AG128" s="402">
        <v>1.0</v>
      </c>
      <c r="AH128" s="404">
        <v>1.0</v>
      </c>
      <c r="AI128" s="405">
        <v>1.0</v>
      </c>
      <c r="AJ128" s="406"/>
      <c r="AK128" s="154">
        <f t="shared" si="17"/>
        <v>18</v>
      </c>
      <c r="AL128" s="416">
        <v>50000.0</v>
      </c>
      <c r="AM128" s="454">
        <f t="shared" si="18"/>
        <v>800000</v>
      </c>
      <c r="AN128" s="369">
        <v>300000.0</v>
      </c>
      <c r="AO128" s="455">
        <v>100000.0</v>
      </c>
      <c r="AP128" s="454">
        <f t="shared" si="19"/>
        <v>900000</v>
      </c>
      <c r="AQ128" s="145"/>
      <c r="AR128" s="145"/>
      <c r="AS128" s="145"/>
      <c r="AT128" s="464" t="s">
        <v>573</v>
      </c>
      <c r="AU128" s="464">
        <v>1.81631899E8</v>
      </c>
      <c r="AV128" s="460" t="s">
        <v>571</v>
      </c>
      <c r="AW128" s="133" t="s">
        <v>574</v>
      </c>
      <c r="AX128" s="312" t="s">
        <v>346</v>
      </c>
      <c r="AY128" s="313">
        <v>30.0</v>
      </c>
      <c r="AZ128" s="457">
        <v>1.8163189E7</v>
      </c>
      <c r="BA128" s="458">
        <v>100000.0</v>
      </c>
      <c r="BB128" s="457" t="s">
        <v>17</v>
      </c>
      <c r="BC128" s="64"/>
      <c r="BD128" s="64"/>
      <c r="BE128" s="64"/>
      <c r="BF128" s="64"/>
    </row>
    <row r="129" ht="14.25" customHeight="1">
      <c r="A129" s="64"/>
      <c r="B129" s="132"/>
      <c r="C129" s="132"/>
      <c r="D129" s="459" t="s">
        <v>2</v>
      </c>
      <c r="E129" s="460" t="s">
        <v>575</v>
      </c>
      <c r="F129" s="461"/>
      <c r="G129" s="462"/>
      <c r="H129" s="462"/>
      <c r="I129" s="418">
        <v>1.0</v>
      </c>
      <c r="J129" s="44">
        <v>1.0</v>
      </c>
      <c r="K129" s="153"/>
      <c r="L129" s="418">
        <v>1.0</v>
      </c>
      <c r="M129" s="418">
        <v>1.0</v>
      </c>
      <c r="N129" s="418">
        <v>1.0</v>
      </c>
      <c r="O129" s="418">
        <v>1.0</v>
      </c>
      <c r="P129" s="418">
        <v>1.0</v>
      </c>
      <c r="Q129" s="44"/>
      <c r="R129" s="153"/>
      <c r="S129" s="402">
        <v>1.0</v>
      </c>
      <c r="T129" s="402">
        <v>1.0</v>
      </c>
      <c r="U129" s="402">
        <v>1.0</v>
      </c>
      <c r="V129" s="402">
        <v>1.0</v>
      </c>
      <c r="W129" s="463" t="s">
        <v>576</v>
      </c>
      <c r="X129" s="44"/>
      <c r="Y129" s="153"/>
      <c r="Z129" s="402">
        <v>1.0</v>
      </c>
      <c r="AA129" s="402">
        <v>1.0</v>
      </c>
      <c r="AB129" s="402">
        <v>1.0</v>
      </c>
      <c r="AC129" s="402">
        <v>1.0</v>
      </c>
      <c r="AD129" s="402">
        <v>1.0</v>
      </c>
      <c r="AE129" s="44"/>
      <c r="AF129" s="153"/>
      <c r="AG129" s="402">
        <v>1.0</v>
      </c>
      <c r="AH129" s="404">
        <v>1.0</v>
      </c>
      <c r="AI129" s="405">
        <v>1.0</v>
      </c>
      <c r="AJ129" s="406"/>
      <c r="AK129" s="154">
        <f t="shared" si="17"/>
        <v>18</v>
      </c>
      <c r="AL129" s="416">
        <v>50000.0</v>
      </c>
      <c r="AM129" s="454">
        <f t="shared" si="18"/>
        <v>800000</v>
      </c>
      <c r="AN129" s="369">
        <v>300000.0</v>
      </c>
      <c r="AO129" s="455">
        <v>100000.0</v>
      </c>
      <c r="AP129" s="454">
        <f t="shared" si="19"/>
        <v>900000</v>
      </c>
      <c r="AQ129" s="145"/>
      <c r="AR129" s="145"/>
      <c r="AS129" s="145"/>
      <c r="AT129" s="464" t="s">
        <v>577</v>
      </c>
      <c r="AU129" s="464">
        <v>1.78171755E8</v>
      </c>
      <c r="AV129" s="460" t="s">
        <v>575</v>
      </c>
      <c r="AW129" s="133" t="s">
        <v>578</v>
      </c>
      <c r="AX129" s="312" t="s">
        <v>346</v>
      </c>
      <c r="AY129" s="313">
        <v>30.0</v>
      </c>
      <c r="AZ129" s="457">
        <v>1.7817175E7</v>
      </c>
      <c r="BA129" s="458">
        <v>100000.0</v>
      </c>
      <c r="BB129" s="457" t="s">
        <v>17</v>
      </c>
      <c r="BC129" s="64"/>
      <c r="BD129" s="64"/>
      <c r="BE129" s="64"/>
      <c r="BF129" s="64"/>
    </row>
    <row r="130" ht="14.25" customHeight="1">
      <c r="A130" s="64"/>
      <c r="B130" s="132"/>
      <c r="C130" s="132"/>
      <c r="D130" s="459" t="s">
        <v>2</v>
      </c>
      <c r="E130" s="460" t="s">
        <v>145</v>
      </c>
      <c r="F130" s="461"/>
      <c r="G130" s="462"/>
      <c r="H130" s="462"/>
      <c r="I130" s="462"/>
      <c r="J130" s="44"/>
      <c r="K130" s="153"/>
      <c r="L130" s="462"/>
      <c r="M130" s="418">
        <v>1.0</v>
      </c>
      <c r="N130" s="418">
        <v>1.0</v>
      </c>
      <c r="O130" s="418">
        <v>1.0</v>
      </c>
      <c r="P130" s="418">
        <v>1.0</v>
      </c>
      <c r="Q130" s="44"/>
      <c r="R130" s="153"/>
      <c r="S130" s="402">
        <v>1.0</v>
      </c>
      <c r="T130" s="402">
        <v>1.0</v>
      </c>
      <c r="U130" s="402">
        <v>1.0</v>
      </c>
      <c r="V130" s="402">
        <v>1.0</v>
      </c>
      <c r="W130" s="463" t="s">
        <v>579</v>
      </c>
      <c r="X130" s="44"/>
      <c r="Y130" s="153"/>
      <c r="Z130" s="402">
        <v>1.0</v>
      </c>
      <c r="AA130" s="402">
        <v>1.0</v>
      </c>
      <c r="AB130" s="402">
        <v>1.0</v>
      </c>
      <c r="AC130" s="402">
        <v>1.0</v>
      </c>
      <c r="AD130" s="402">
        <v>1.0</v>
      </c>
      <c r="AE130" s="44"/>
      <c r="AF130" s="153"/>
      <c r="AG130" s="402">
        <v>1.0</v>
      </c>
      <c r="AH130" s="404">
        <v>1.0</v>
      </c>
      <c r="AI130" s="405">
        <v>1.0</v>
      </c>
      <c r="AJ130" s="406"/>
      <c r="AK130" s="154">
        <f t="shared" si="17"/>
        <v>16</v>
      </c>
      <c r="AL130" s="416">
        <v>50000.0</v>
      </c>
      <c r="AM130" s="454">
        <f t="shared" si="18"/>
        <v>700000</v>
      </c>
      <c r="AN130" s="369">
        <v>300000.0</v>
      </c>
      <c r="AO130" s="455">
        <v>100000.0</v>
      </c>
      <c r="AP130" s="454">
        <f t="shared" si="19"/>
        <v>800000</v>
      </c>
      <c r="AQ130" s="145"/>
      <c r="AR130" s="145"/>
      <c r="AS130" s="145"/>
      <c r="AT130" s="464" t="s">
        <v>146</v>
      </c>
      <c r="AU130" s="464">
        <v>1.64553183E8</v>
      </c>
      <c r="AV130" s="460" t="s">
        <v>145</v>
      </c>
      <c r="AW130" s="133" t="s">
        <v>147</v>
      </c>
      <c r="AX130" s="312" t="s">
        <v>346</v>
      </c>
      <c r="AY130" s="313">
        <v>30.0</v>
      </c>
      <c r="AZ130" s="457">
        <v>1.6455318E7</v>
      </c>
      <c r="BA130" s="458">
        <v>100000.0</v>
      </c>
      <c r="BB130" s="457" t="s">
        <v>17</v>
      </c>
      <c r="BC130" s="64"/>
      <c r="BD130" s="64"/>
      <c r="BE130" s="64"/>
      <c r="BF130" s="64"/>
    </row>
    <row r="131" ht="14.25" customHeight="1">
      <c r="A131" s="64"/>
      <c r="B131" s="132"/>
      <c r="C131" s="132"/>
      <c r="D131" s="459" t="s">
        <v>2</v>
      </c>
      <c r="E131" s="460" t="s">
        <v>580</v>
      </c>
      <c r="F131" s="461"/>
      <c r="G131" s="462"/>
      <c r="H131" s="462"/>
      <c r="I131" s="462"/>
      <c r="J131" s="44"/>
      <c r="K131" s="153"/>
      <c r="L131" s="462"/>
      <c r="M131" s="418">
        <v>1.0</v>
      </c>
      <c r="N131" s="418">
        <v>1.0</v>
      </c>
      <c r="O131" s="418">
        <v>1.0</v>
      </c>
      <c r="P131" s="418">
        <v>1.0</v>
      </c>
      <c r="Q131" s="44"/>
      <c r="R131" s="153"/>
      <c r="S131" s="402">
        <v>1.0</v>
      </c>
      <c r="T131" s="402">
        <v>1.0</v>
      </c>
      <c r="U131" s="402">
        <v>1.0</v>
      </c>
      <c r="V131" s="402">
        <v>1.0</v>
      </c>
      <c r="W131" s="463" t="s">
        <v>581</v>
      </c>
      <c r="X131" s="44"/>
      <c r="Y131" s="153"/>
      <c r="Z131" s="402">
        <v>1.0</v>
      </c>
      <c r="AA131" s="402">
        <v>1.0</v>
      </c>
      <c r="AB131" s="402">
        <v>1.0</v>
      </c>
      <c r="AC131" s="402">
        <v>1.0</v>
      </c>
      <c r="AD131" s="402">
        <v>1.0</v>
      </c>
      <c r="AE131" s="44"/>
      <c r="AF131" s="153"/>
      <c r="AG131" s="402">
        <v>1.0</v>
      </c>
      <c r="AH131" s="404">
        <v>1.0</v>
      </c>
      <c r="AI131" s="405">
        <v>1.0</v>
      </c>
      <c r="AJ131" s="406"/>
      <c r="AK131" s="154">
        <f t="shared" si="17"/>
        <v>16</v>
      </c>
      <c r="AL131" s="416">
        <v>45000.0</v>
      </c>
      <c r="AM131" s="454">
        <f t="shared" si="18"/>
        <v>620000</v>
      </c>
      <c r="AN131" s="369">
        <v>100000.0</v>
      </c>
      <c r="AO131" s="455">
        <v>100000.0</v>
      </c>
      <c r="AP131" s="454">
        <f t="shared" si="19"/>
        <v>720000</v>
      </c>
      <c r="AQ131" s="145"/>
      <c r="AR131" s="145"/>
      <c r="AS131" s="145"/>
      <c r="AT131" s="464" t="s">
        <v>582</v>
      </c>
      <c r="AU131" s="464">
        <v>2.14062143E8</v>
      </c>
      <c r="AV131" s="460" t="s">
        <v>580</v>
      </c>
      <c r="AW131" s="133" t="s">
        <v>583</v>
      </c>
      <c r="AX131" s="312" t="s">
        <v>346</v>
      </c>
      <c r="AY131" s="313">
        <v>30.0</v>
      </c>
      <c r="AZ131" s="457">
        <v>2.1406214E7</v>
      </c>
      <c r="BA131" s="458">
        <v>100000.0</v>
      </c>
      <c r="BB131" s="457" t="s">
        <v>17</v>
      </c>
      <c r="BC131" s="64"/>
      <c r="BD131" s="64"/>
      <c r="BE131" s="64"/>
      <c r="BF131" s="64"/>
    </row>
    <row r="132" ht="14.25" customHeight="1">
      <c r="A132" s="64"/>
      <c r="B132" s="132"/>
      <c r="C132" s="132"/>
      <c r="D132" s="459" t="s">
        <v>2</v>
      </c>
      <c r="E132" s="460" t="s">
        <v>584</v>
      </c>
      <c r="F132" s="461"/>
      <c r="G132" s="462"/>
      <c r="H132" s="462"/>
      <c r="I132" s="462"/>
      <c r="J132" s="44"/>
      <c r="K132" s="153"/>
      <c r="L132" s="462"/>
      <c r="M132" s="462"/>
      <c r="N132" s="462"/>
      <c r="O132" s="418">
        <v>1.0</v>
      </c>
      <c r="P132" s="418">
        <v>1.0</v>
      </c>
      <c r="Q132" s="44"/>
      <c r="R132" s="153"/>
      <c r="S132" s="402">
        <v>1.0</v>
      </c>
      <c r="T132" s="402">
        <v>1.0</v>
      </c>
      <c r="U132" s="402">
        <v>1.0</v>
      </c>
      <c r="V132" s="402">
        <v>1.0</v>
      </c>
      <c r="W132" s="463" t="s">
        <v>6</v>
      </c>
      <c r="X132" s="44"/>
      <c r="Y132" s="153"/>
      <c r="Z132" s="402">
        <v>1.0</v>
      </c>
      <c r="AA132" s="402">
        <v>1.0</v>
      </c>
      <c r="AB132" s="402">
        <v>1.0</v>
      </c>
      <c r="AC132" s="402">
        <v>1.0</v>
      </c>
      <c r="AD132" s="402">
        <v>1.0</v>
      </c>
      <c r="AE132" s="44"/>
      <c r="AF132" s="153"/>
      <c r="AG132" s="402">
        <v>1.0</v>
      </c>
      <c r="AH132" s="404">
        <v>1.0</v>
      </c>
      <c r="AI132" s="405">
        <v>1.0</v>
      </c>
      <c r="AJ132" s="406"/>
      <c r="AK132" s="154">
        <f t="shared" si="17"/>
        <v>14</v>
      </c>
      <c r="AL132" s="416">
        <v>45000.0</v>
      </c>
      <c r="AM132" s="454">
        <f t="shared" si="18"/>
        <v>530000</v>
      </c>
      <c r="AN132" s="369">
        <v>100000.0</v>
      </c>
      <c r="AO132" s="455">
        <v>100000.0</v>
      </c>
      <c r="AP132" s="454">
        <f t="shared" si="19"/>
        <v>630000</v>
      </c>
      <c r="AQ132" s="145"/>
      <c r="AR132" s="145"/>
      <c r="AS132" s="145"/>
      <c r="AT132" s="464" t="s">
        <v>585</v>
      </c>
      <c r="AU132" s="464" t="s">
        <v>586</v>
      </c>
      <c r="AV132" s="460" t="s">
        <v>584</v>
      </c>
      <c r="AW132" s="133" t="s">
        <v>587</v>
      </c>
      <c r="AX132" s="312" t="s">
        <v>346</v>
      </c>
      <c r="AY132" s="313">
        <v>30.0</v>
      </c>
      <c r="AZ132" s="457">
        <v>1.1396121E7</v>
      </c>
      <c r="BA132" s="458">
        <v>100000.0</v>
      </c>
      <c r="BB132" s="457" t="s">
        <v>17</v>
      </c>
      <c r="BC132" s="64"/>
      <c r="BD132" s="64"/>
      <c r="BE132" s="64"/>
      <c r="BF132" s="64"/>
    </row>
    <row r="133" ht="14.25" customHeight="1">
      <c r="A133" s="64"/>
      <c r="B133" s="132"/>
      <c r="C133" s="132"/>
      <c r="D133" s="459" t="s">
        <v>2</v>
      </c>
      <c r="E133" s="460" t="s">
        <v>588</v>
      </c>
      <c r="F133" s="461"/>
      <c r="G133" s="462"/>
      <c r="H133" s="462"/>
      <c r="I133" s="462"/>
      <c r="J133" s="44"/>
      <c r="K133" s="153"/>
      <c r="L133" s="462"/>
      <c r="M133" s="462"/>
      <c r="N133" s="462"/>
      <c r="O133" s="418">
        <v>1.0</v>
      </c>
      <c r="P133" s="418">
        <v>1.0</v>
      </c>
      <c r="Q133" s="44"/>
      <c r="R133" s="153"/>
      <c r="S133" s="402">
        <v>1.0</v>
      </c>
      <c r="T133" s="402">
        <v>1.0</v>
      </c>
      <c r="U133" s="402">
        <v>1.0</v>
      </c>
      <c r="V133" s="402">
        <v>1.0</v>
      </c>
      <c r="W133" s="463" t="s">
        <v>589</v>
      </c>
      <c r="X133" s="44"/>
      <c r="Y133" s="153"/>
      <c r="Z133" s="402">
        <v>1.0</v>
      </c>
      <c r="AA133" s="402">
        <v>1.0</v>
      </c>
      <c r="AB133" s="402">
        <v>1.0</v>
      </c>
      <c r="AC133" s="402">
        <v>1.0</v>
      </c>
      <c r="AD133" s="402">
        <v>1.0</v>
      </c>
      <c r="AE133" s="44"/>
      <c r="AF133" s="153"/>
      <c r="AG133" s="402">
        <v>1.0</v>
      </c>
      <c r="AH133" s="404">
        <v>1.0</v>
      </c>
      <c r="AI133" s="405">
        <v>1.0</v>
      </c>
      <c r="AJ133" s="406"/>
      <c r="AK133" s="154">
        <f t="shared" si="17"/>
        <v>14</v>
      </c>
      <c r="AL133" s="416">
        <v>45000.0</v>
      </c>
      <c r="AM133" s="454">
        <f t="shared" si="18"/>
        <v>530000</v>
      </c>
      <c r="AN133" s="465"/>
      <c r="AO133" s="455">
        <v>100000.0</v>
      </c>
      <c r="AP133" s="454">
        <f t="shared" si="19"/>
        <v>630000</v>
      </c>
      <c r="AQ133" s="145"/>
      <c r="AR133" s="145"/>
      <c r="AS133" s="145"/>
      <c r="AT133" s="464" t="s">
        <v>590</v>
      </c>
      <c r="AU133" s="464">
        <v>1.61178632E8</v>
      </c>
      <c r="AV133" s="460" t="s">
        <v>588</v>
      </c>
      <c r="AW133" s="133" t="s">
        <v>591</v>
      </c>
      <c r="AX133" s="312" t="s">
        <v>346</v>
      </c>
      <c r="AY133" s="313">
        <v>30.0</v>
      </c>
      <c r="AZ133" s="457">
        <v>1.6117863E7</v>
      </c>
      <c r="BA133" s="458">
        <v>100000.0</v>
      </c>
      <c r="BB133" s="457" t="s">
        <v>17</v>
      </c>
      <c r="BC133" s="64"/>
      <c r="BD133" s="64"/>
      <c r="BE133" s="64"/>
      <c r="BF133" s="64"/>
    </row>
    <row r="134" ht="14.25" customHeight="1">
      <c r="A134" s="64"/>
      <c r="B134" s="132"/>
      <c r="C134" s="132"/>
      <c r="D134" s="459" t="s">
        <v>2</v>
      </c>
      <c r="E134" s="460" t="s">
        <v>592</v>
      </c>
      <c r="F134" s="461"/>
      <c r="G134" s="462"/>
      <c r="H134" s="462"/>
      <c r="I134" s="462"/>
      <c r="J134" s="44"/>
      <c r="K134" s="153"/>
      <c r="L134" s="462"/>
      <c r="M134" s="462"/>
      <c r="N134" s="462"/>
      <c r="O134" s="462"/>
      <c r="P134" s="462"/>
      <c r="Q134" s="44"/>
      <c r="R134" s="153"/>
      <c r="S134" s="462"/>
      <c r="T134" s="418">
        <v>1.0</v>
      </c>
      <c r="U134" s="418">
        <v>1.0</v>
      </c>
      <c r="V134" s="418">
        <v>1.0</v>
      </c>
      <c r="W134" s="466"/>
      <c r="X134" s="44"/>
      <c r="Y134" s="153"/>
      <c r="Z134" s="418">
        <v>1.0</v>
      </c>
      <c r="AA134" s="418">
        <v>1.0</v>
      </c>
      <c r="AB134" s="418">
        <v>1.0</v>
      </c>
      <c r="AC134" s="418">
        <v>1.0</v>
      </c>
      <c r="AD134" s="418">
        <v>1.0</v>
      </c>
      <c r="AE134" s="44"/>
      <c r="AF134" s="153"/>
      <c r="AG134" s="418">
        <v>1.0</v>
      </c>
      <c r="AH134" s="426">
        <v>1.0</v>
      </c>
      <c r="AI134" s="424">
        <v>1.0</v>
      </c>
      <c r="AJ134" s="425"/>
      <c r="AK134" s="154">
        <f t="shared" si="17"/>
        <v>11</v>
      </c>
      <c r="AL134" s="416">
        <v>45000.0</v>
      </c>
      <c r="AM134" s="454">
        <f t="shared" si="18"/>
        <v>395000</v>
      </c>
      <c r="AN134" s="465"/>
      <c r="AO134" s="455">
        <v>100000.0</v>
      </c>
      <c r="AP134" s="454">
        <f t="shared" si="19"/>
        <v>495000</v>
      </c>
      <c r="AQ134" s="145"/>
      <c r="AR134" s="145"/>
      <c r="AS134" s="145"/>
      <c r="AT134" s="464" t="s">
        <v>593</v>
      </c>
      <c r="AU134" s="464">
        <v>1.56725498E8</v>
      </c>
      <c r="AV134" s="460" t="s">
        <v>592</v>
      </c>
      <c r="AW134" s="133" t="s">
        <v>594</v>
      </c>
      <c r="AX134" s="312" t="s">
        <v>346</v>
      </c>
      <c r="AY134" s="313">
        <v>30.0</v>
      </c>
      <c r="AZ134" s="457">
        <v>1.5672549E7</v>
      </c>
      <c r="BA134" s="458">
        <v>100000.0</v>
      </c>
      <c r="BB134" s="457" t="s">
        <v>17</v>
      </c>
      <c r="BC134" s="64"/>
      <c r="BD134" s="64"/>
      <c r="BE134" s="64"/>
      <c r="BF134" s="64"/>
    </row>
    <row r="135" ht="14.25" customHeight="1">
      <c r="A135" s="64"/>
      <c r="B135" s="132"/>
      <c r="C135" s="132"/>
      <c r="D135" s="459" t="s">
        <v>2</v>
      </c>
      <c r="E135" s="460" t="s">
        <v>595</v>
      </c>
      <c r="F135" s="461"/>
      <c r="G135" s="462"/>
      <c r="H135" s="462"/>
      <c r="I135" s="462"/>
      <c r="J135" s="44"/>
      <c r="K135" s="153"/>
      <c r="L135" s="462"/>
      <c r="M135" s="462"/>
      <c r="N135" s="462"/>
      <c r="O135" s="462"/>
      <c r="P135" s="462"/>
      <c r="Q135" s="44"/>
      <c r="R135" s="153"/>
      <c r="S135" s="462"/>
      <c r="T135" s="418">
        <v>1.0</v>
      </c>
      <c r="U135" s="418">
        <v>1.0</v>
      </c>
      <c r="V135" s="418">
        <v>1.0</v>
      </c>
      <c r="W135" s="466"/>
      <c r="X135" s="44"/>
      <c r="Y135" s="153"/>
      <c r="Z135" s="418">
        <v>1.0</v>
      </c>
      <c r="AA135" s="418">
        <v>1.0</v>
      </c>
      <c r="AB135" s="418">
        <v>1.0</v>
      </c>
      <c r="AC135" s="418">
        <v>1.0</v>
      </c>
      <c r="AD135" s="418">
        <v>1.0</v>
      </c>
      <c r="AE135" s="44"/>
      <c r="AF135" s="153"/>
      <c r="AG135" s="418">
        <v>1.0</v>
      </c>
      <c r="AH135" s="426">
        <v>1.0</v>
      </c>
      <c r="AI135" s="424">
        <v>1.0</v>
      </c>
      <c r="AJ135" s="425"/>
      <c r="AK135" s="154">
        <f t="shared" si="17"/>
        <v>11</v>
      </c>
      <c r="AL135" s="416">
        <v>45000.0</v>
      </c>
      <c r="AM135" s="454">
        <f t="shared" si="18"/>
        <v>395000</v>
      </c>
      <c r="AN135" s="465"/>
      <c r="AO135" s="455">
        <v>100000.0</v>
      </c>
      <c r="AP135" s="454">
        <f t="shared" si="19"/>
        <v>495000</v>
      </c>
      <c r="AQ135" s="145"/>
      <c r="AR135" s="145"/>
      <c r="AS135" s="145"/>
      <c r="AT135" s="464" t="s">
        <v>596</v>
      </c>
      <c r="AU135" s="464">
        <v>1.41354167E8</v>
      </c>
      <c r="AV135" s="460" t="s">
        <v>595</v>
      </c>
      <c r="AW135" s="133" t="s">
        <v>597</v>
      </c>
      <c r="AX135" s="417" t="s">
        <v>361</v>
      </c>
      <c r="AY135" s="313" t="s">
        <v>344</v>
      </c>
      <c r="AZ135" s="467">
        <v>8.2724074E7</v>
      </c>
      <c r="BA135" s="458">
        <v>100000.0</v>
      </c>
      <c r="BB135" s="467" t="s">
        <v>598</v>
      </c>
      <c r="BC135" s="64"/>
      <c r="BD135" s="64"/>
      <c r="BE135" s="64"/>
      <c r="BF135" s="64"/>
    </row>
    <row r="136" ht="14.25" customHeight="1">
      <c r="A136" s="64"/>
      <c r="B136" s="132"/>
      <c r="C136" s="132"/>
      <c r="D136" s="459" t="s">
        <v>599</v>
      </c>
      <c r="E136" s="460" t="s">
        <v>600</v>
      </c>
      <c r="F136" s="461"/>
      <c r="G136" s="462"/>
      <c r="H136" s="462"/>
      <c r="I136" s="462"/>
      <c r="J136" s="44"/>
      <c r="K136" s="153"/>
      <c r="L136" s="462"/>
      <c r="M136" s="462"/>
      <c r="N136" s="462"/>
      <c r="O136" s="462"/>
      <c r="P136" s="462"/>
      <c r="Q136" s="44"/>
      <c r="R136" s="153"/>
      <c r="S136" s="462"/>
      <c r="T136" s="418">
        <v>1.0</v>
      </c>
      <c r="U136" s="418">
        <v>1.0</v>
      </c>
      <c r="V136" s="418">
        <v>1.0</v>
      </c>
      <c r="W136" s="466"/>
      <c r="X136" s="44"/>
      <c r="Y136" s="153"/>
      <c r="Z136" s="418">
        <v>1.0</v>
      </c>
      <c r="AA136" s="418">
        <v>1.0</v>
      </c>
      <c r="AB136" s="418">
        <v>1.0</v>
      </c>
      <c r="AC136" s="418">
        <v>1.0</v>
      </c>
      <c r="AD136" s="418">
        <v>1.0</v>
      </c>
      <c r="AE136" s="44"/>
      <c r="AF136" s="153"/>
      <c r="AG136" s="418">
        <v>1.0</v>
      </c>
      <c r="AH136" s="426">
        <v>1.0</v>
      </c>
      <c r="AI136" s="424">
        <v>1.0</v>
      </c>
      <c r="AJ136" s="425"/>
      <c r="AK136" s="154">
        <f t="shared" si="17"/>
        <v>11</v>
      </c>
      <c r="AL136" s="416">
        <v>45000.0</v>
      </c>
      <c r="AM136" s="454">
        <f t="shared" si="18"/>
        <v>395000</v>
      </c>
      <c r="AN136" s="465"/>
      <c r="AO136" s="455">
        <v>100000.0</v>
      </c>
      <c r="AP136" s="454">
        <f t="shared" si="19"/>
        <v>495000</v>
      </c>
      <c r="AQ136" s="145"/>
      <c r="AR136" s="145"/>
      <c r="AS136" s="145"/>
      <c r="AT136" s="464" t="s">
        <v>601</v>
      </c>
      <c r="AU136" s="464">
        <v>1.82961884E8</v>
      </c>
      <c r="AV136" s="460" t="s">
        <v>600</v>
      </c>
      <c r="AW136" s="133" t="s">
        <v>602</v>
      </c>
      <c r="AX136" s="312" t="s">
        <v>346</v>
      </c>
      <c r="AY136" s="313">
        <v>30.0</v>
      </c>
      <c r="AZ136" s="457">
        <v>1.8296188E7</v>
      </c>
      <c r="BA136" s="458">
        <v>100000.0</v>
      </c>
      <c r="BB136" s="457" t="s">
        <v>603</v>
      </c>
      <c r="BC136" s="64"/>
      <c r="BD136" s="64"/>
      <c r="BE136" s="64"/>
      <c r="BF136" s="64"/>
    </row>
    <row r="137" ht="14.25" customHeight="1">
      <c r="A137" s="64"/>
      <c r="B137" s="132"/>
      <c r="C137" s="132"/>
      <c r="D137" s="459" t="s">
        <v>2</v>
      </c>
      <c r="E137" s="460" t="s">
        <v>583</v>
      </c>
      <c r="F137" s="461"/>
      <c r="G137" s="462"/>
      <c r="H137" s="462"/>
      <c r="I137" s="462"/>
      <c r="J137" s="44"/>
      <c r="K137" s="153"/>
      <c r="L137" s="462"/>
      <c r="M137" s="462"/>
      <c r="N137" s="462"/>
      <c r="O137" s="462"/>
      <c r="P137" s="462"/>
      <c r="Q137" s="44"/>
      <c r="R137" s="153"/>
      <c r="S137" s="462"/>
      <c r="T137" s="418">
        <v>1.0</v>
      </c>
      <c r="U137" s="418">
        <v>1.0</v>
      </c>
      <c r="V137" s="418">
        <v>1.0</v>
      </c>
      <c r="W137" s="466"/>
      <c r="X137" s="44"/>
      <c r="Y137" s="153"/>
      <c r="Z137" s="418">
        <v>1.0</v>
      </c>
      <c r="AA137" s="418">
        <v>1.0</v>
      </c>
      <c r="AB137" s="418">
        <v>1.0</v>
      </c>
      <c r="AC137" s="418">
        <v>1.0</v>
      </c>
      <c r="AD137" s="418">
        <v>1.0</v>
      </c>
      <c r="AE137" s="44"/>
      <c r="AF137" s="153"/>
      <c r="AG137" s="418">
        <v>1.0</v>
      </c>
      <c r="AH137" s="426">
        <v>1.0</v>
      </c>
      <c r="AI137" s="424">
        <v>1.0</v>
      </c>
      <c r="AJ137" s="425"/>
      <c r="AK137" s="154">
        <f t="shared" si="17"/>
        <v>11</v>
      </c>
      <c r="AL137" s="416">
        <v>45000.0</v>
      </c>
      <c r="AM137" s="454">
        <f t="shared" si="18"/>
        <v>395000</v>
      </c>
      <c r="AN137" s="465"/>
      <c r="AO137" s="455">
        <v>100000.0</v>
      </c>
      <c r="AP137" s="454">
        <f t="shared" si="19"/>
        <v>495000</v>
      </c>
      <c r="AQ137" s="145"/>
      <c r="AR137" s="145"/>
      <c r="AS137" s="145"/>
      <c r="AT137" s="464" t="s">
        <v>604</v>
      </c>
      <c r="AU137" s="464">
        <v>1.43638286E8</v>
      </c>
      <c r="AV137" s="460" t="s">
        <v>583</v>
      </c>
      <c r="AW137" s="133" t="s">
        <v>605</v>
      </c>
      <c r="AX137" s="312" t="s">
        <v>346</v>
      </c>
      <c r="AY137" s="313">
        <v>30.0</v>
      </c>
      <c r="AZ137" s="457">
        <v>1.4363828E7</v>
      </c>
      <c r="BA137" s="458">
        <v>100000.0</v>
      </c>
      <c r="BB137" s="457" t="s">
        <v>17</v>
      </c>
      <c r="BC137" s="64"/>
      <c r="BD137" s="64"/>
      <c r="BE137" s="64"/>
      <c r="BF137" s="64"/>
    </row>
    <row r="138" ht="14.25" customHeight="1">
      <c r="A138" s="64"/>
      <c r="B138" s="132"/>
      <c r="C138" s="132"/>
      <c r="D138" s="459" t="s">
        <v>606</v>
      </c>
      <c r="E138" s="460" t="s">
        <v>607</v>
      </c>
      <c r="F138" s="461"/>
      <c r="G138" s="462"/>
      <c r="H138" s="462"/>
      <c r="I138" s="462"/>
      <c r="J138" s="44"/>
      <c r="K138" s="153"/>
      <c r="L138" s="462"/>
      <c r="M138" s="462"/>
      <c r="N138" s="462"/>
      <c r="O138" s="462"/>
      <c r="P138" s="462"/>
      <c r="Q138" s="44"/>
      <c r="R138" s="153"/>
      <c r="S138" s="462"/>
      <c r="T138" s="462"/>
      <c r="U138" s="462"/>
      <c r="V138" s="462"/>
      <c r="W138" s="466"/>
      <c r="X138" s="44"/>
      <c r="Y138" s="153"/>
      <c r="Z138" s="462"/>
      <c r="AA138" s="462"/>
      <c r="AB138" s="462"/>
      <c r="AC138" s="418">
        <v>1.0</v>
      </c>
      <c r="AD138" s="418">
        <v>1.0</v>
      </c>
      <c r="AE138" s="44"/>
      <c r="AF138" s="153"/>
      <c r="AG138" s="418">
        <v>1.0</v>
      </c>
      <c r="AH138" s="426">
        <v>1.0</v>
      </c>
      <c r="AI138" s="424">
        <v>1.0</v>
      </c>
      <c r="AJ138" s="425"/>
      <c r="AK138" s="154">
        <f t="shared" si="17"/>
        <v>5</v>
      </c>
      <c r="AL138" s="416">
        <v>30000.0</v>
      </c>
      <c r="AM138" s="454">
        <f t="shared" si="18"/>
        <v>50000</v>
      </c>
      <c r="AN138" s="465"/>
      <c r="AO138" s="455">
        <v>100000.0</v>
      </c>
      <c r="AP138" s="454">
        <f t="shared" si="19"/>
        <v>150000</v>
      </c>
      <c r="AQ138" s="145"/>
      <c r="AR138" s="145"/>
      <c r="AS138" s="145"/>
      <c r="AT138" s="464" t="s">
        <v>608</v>
      </c>
      <c r="AU138" s="464">
        <v>1.86249003E8</v>
      </c>
      <c r="AV138" s="196" t="s">
        <v>607</v>
      </c>
      <c r="AW138" s="133" t="s">
        <v>609</v>
      </c>
      <c r="AX138" s="312" t="s">
        <v>346</v>
      </c>
      <c r="AY138" s="313">
        <v>30.0</v>
      </c>
      <c r="AZ138" s="457">
        <v>1.86249E7</v>
      </c>
      <c r="BA138" s="458">
        <v>100000.0</v>
      </c>
      <c r="BB138" s="457" t="s">
        <v>17</v>
      </c>
      <c r="BC138" s="64"/>
      <c r="BD138" s="64"/>
      <c r="BE138" s="64"/>
      <c r="BF138" s="64"/>
    </row>
    <row r="139" ht="14.25" customHeight="1">
      <c r="A139" s="64"/>
      <c r="B139" s="132"/>
      <c r="C139" s="132"/>
      <c r="D139" s="459" t="s">
        <v>2</v>
      </c>
      <c r="E139" s="468" t="s">
        <v>276</v>
      </c>
      <c r="F139" s="461"/>
      <c r="G139" s="462"/>
      <c r="H139" s="462"/>
      <c r="I139" s="462"/>
      <c r="J139" s="44"/>
      <c r="K139" s="153"/>
      <c r="L139" s="462"/>
      <c r="M139" s="462"/>
      <c r="N139" s="462"/>
      <c r="O139" s="462"/>
      <c r="P139" s="462"/>
      <c r="Q139" s="44"/>
      <c r="R139" s="153"/>
      <c r="S139" s="462"/>
      <c r="T139" s="462"/>
      <c r="U139" s="462"/>
      <c r="V139" s="462"/>
      <c r="W139" s="466"/>
      <c r="X139" s="44"/>
      <c r="Y139" s="153"/>
      <c r="Z139" s="462"/>
      <c r="AA139" s="462"/>
      <c r="AB139" s="462"/>
      <c r="AC139" s="462"/>
      <c r="AD139" s="462"/>
      <c r="AE139" s="44"/>
      <c r="AF139" s="153"/>
      <c r="AG139" s="418">
        <v>1.0</v>
      </c>
      <c r="AH139" s="426">
        <v>1.0</v>
      </c>
      <c r="AI139" s="424">
        <v>1.0</v>
      </c>
      <c r="AJ139" s="425"/>
      <c r="AK139" s="154">
        <f t="shared" si="17"/>
        <v>3</v>
      </c>
      <c r="AL139" s="416">
        <v>50000.0</v>
      </c>
      <c r="AM139" s="454">
        <f t="shared" si="18"/>
        <v>50000</v>
      </c>
      <c r="AN139" s="465"/>
      <c r="AO139" s="455">
        <v>100000.0</v>
      </c>
      <c r="AP139" s="454">
        <f t="shared" si="19"/>
        <v>150000</v>
      </c>
      <c r="AQ139" s="145"/>
      <c r="AR139" s="145"/>
      <c r="AS139" s="145"/>
      <c r="AT139" s="464" t="s">
        <v>277</v>
      </c>
      <c r="AU139" s="464">
        <v>1.3841994E8</v>
      </c>
      <c r="AV139" s="196" t="s">
        <v>276</v>
      </c>
      <c r="AW139" s="133" t="s">
        <v>278</v>
      </c>
      <c r="AX139" s="312" t="s">
        <v>346</v>
      </c>
      <c r="AY139" s="313">
        <v>30.0</v>
      </c>
      <c r="AZ139" s="457">
        <v>1.3841994E7</v>
      </c>
      <c r="BA139" s="458">
        <v>100000.0</v>
      </c>
      <c r="BB139" s="457" t="s">
        <v>17</v>
      </c>
      <c r="BC139" s="64"/>
      <c r="BD139" s="64"/>
      <c r="BE139" s="64"/>
      <c r="BF139" s="64"/>
    </row>
    <row r="140" ht="14.25" customHeight="1">
      <c r="A140" s="64"/>
      <c r="B140" s="30"/>
      <c r="C140" s="30"/>
      <c r="D140" s="30"/>
      <c r="E140" s="314"/>
      <c r="F140" s="306"/>
      <c r="G140" s="306"/>
      <c r="H140" s="306"/>
      <c r="I140" s="306"/>
      <c r="J140" s="44"/>
      <c r="K140" s="153"/>
      <c r="L140" s="306"/>
      <c r="M140" s="306"/>
      <c r="N140" s="306"/>
      <c r="O140" s="306"/>
      <c r="P140" s="306"/>
      <c r="Q140" s="44"/>
      <c r="R140" s="153"/>
      <c r="S140" s="306"/>
      <c r="T140" s="306"/>
      <c r="U140" s="306"/>
      <c r="V140" s="306"/>
      <c r="W140" s="306"/>
      <c r="X140" s="44"/>
      <c r="Y140" s="400"/>
      <c r="Z140" s="135"/>
      <c r="AA140" s="135"/>
      <c r="AB140" s="135"/>
      <c r="AC140" s="135"/>
      <c r="AD140" s="135"/>
      <c r="AE140" s="44"/>
      <c r="AF140" s="153"/>
      <c r="AG140" s="306"/>
      <c r="AH140" s="306"/>
      <c r="AI140" s="306"/>
      <c r="AJ140" s="306"/>
      <c r="AK140" s="46"/>
      <c r="AL140" s="25"/>
      <c r="AM140" s="309"/>
      <c r="AN140" s="309"/>
      <c r="AO140" s="309"/>
      <c r="AP140" s="310"/>
      <c r="AQ140" s="51"/>
      <c r="AR140" s="39"/>
      <c r="AS140" s="110"/>
      <c r="AT140" s="311"/>
      <c r="AU140" s="311"/>
      <c r="AV140" s="314"/>
      <c r="AW140" s="29"/>
      <c r="AX140" s="312"/>
      <c r="AY140" s="313"/>
      <c r="AZ140" s="311"/>
      <c r="BA140" s="27"/>
      <c r="BB140" s="27"/>
      <c r="BC140" s="64"/>
      <c r="BD140" s="64"/>
      <c r="BE140" s="64"/>
      <c r="BF140" s="64"/>
    </row>
    <row r="141" ht="14.25" customHeight="1">
      <c r="A141" s="64"/>
      <c r="B141" s="30"/>
      <c r="C141" s="30"/>
      <c r="D141" s="30"/>
      <c r="E141" s="315"/>
      <c r="F141" s="306"/>
      <c r="G141" s="306"/>
      <c r="H141" s="306"/>
      <c r="I141" s="306"/>
      <c r="J141" s="44"/>
      <c r="K141" s="153"/>
      <c r="L141" s="306"/>
      <c r="M141" s="306"/>
      <c r="N141" s="306"/>
      <c r="O141" s="306"/>
      <c r="P141" s="306"/>
      <c r="Q141" s="44"/>
      <c r="R141" s="45"/>
      <c r="S141" s="306"/>
      <c r="T141" s="306"/>
      <c r="U141" s="306"/>
      <c r="V141" s="306"/>
      <c r="W141" s="306"/>
      <c r="X141" s="44"/>
      <c r="Y141" s="400"/>
      <c r="Z141" s="135"/>
      <c r="AA141" s="135"/>
      <c r="AB141" s="135"/>
      <c r="AC141" s="135"/>
      <c r="AD141" s="135"/>
      <c r="AE141" s="44"/>
      <c r="AF141" s="153"/>
      <c r="AG141" s="306"/>
      <c r="AH141" s="306"/>
      <c r="AI141" s="306"/>
      <c r="AJ141" s="306"/>
      <c r="AK141" s="46"/>
      <c r="AL141" s="25"/>
      <c r="AM141" s="309"/>
      <c r="AN141" s="309"/>
      <c r="AO141" s="309"/>
      <c r="AP141" s="310"/>
      <c r="AQ141" s="51"/>
      <c r="AR141" s="39"/>
      <c r="AS141" s="39"/>
      <c r="AT141" s="311"/>
      <c r="AU141" s="311"/>
      <c r="AV141" s="315"/>
      <c r="AW141" s="29"/>
      <c r="AX141" s="312"/>
      <c r="AY141" s="313"/>
      <c r="AZ141" s="311"/>
      <c r="BA141" s="27"/>
      <c r="BB141" s="27"/>
      <c r="BC141" s="64"/>
      <c r="BD141" s="64"/>
      <c r="BE141" s="64"/>
      <c r="BF141" s="64"/>
    </row>
    <row r="142" ht="14.2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</row>
    <row r="143" ht="14.2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</row>
    <row r="144" ht="14.2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</row>
    <row r="145" ht="14.2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</row>
    <row r="146" ht="14.2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</row>
    <row r="147" ht="14.2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</row>
    <row r="148" ht="14.2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</row>
    <row r="149" ht="14.2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</row>
    <row r="150" ht="14.2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</row>
    <row r="151" ht="14.2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</row>
    <row r="152" ht="14.2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</row>
    <row r="153" ht="14.2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</row>
    <row r="154" ht="14.2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</row>
    <row r="155" ht="14.2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</row>
    <row r="156" ht="14.2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</row>
    <row r="157" ht="14.2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</row>
    <row r="158" ht="14.2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</row>
    <row r="159" ht="14.2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</row>
    <row r="160" ht="14.2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</row>
    <row r="161" ht="14.2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</row>
    <row r="162" ht="14.2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</row>
    <row r="163" ht="14.2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</row>
    <row r="164" ht="14.2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</row>
    <row r="165" ht="14.2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</row>
    <row r="166" ht="14.2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</row>
    <row r="167" ht="14.2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</row>
    <row r="168" ht="14.2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</row>
    <row r="169" ht="14.2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</row>
    <row r="170" ht="14.2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</row>
    <row r="171" ht="14.2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</row>
    <row r="172" ht="14.2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469" t="s">
        <v>80</v>
      </c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</row>
    <row r="173" ht="14.2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469">
        <v>600000.0</v>
      </c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</row>
    <row r="174" ht="14.2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469">
        <v>512000.0</v>
      </c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</row>
    <row r="175" ht="14.2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469">
        <v>650000.0</v>
      </c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</row>
    <row r="176" ht="14.2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469">
        <v>550000.0</v>
      </c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</row>
    <row r="177" ht="14.2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469">
        <v>600000.0</v>
      </c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</row>
    <row r="178" ht="14.2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469">
        <v>650000.0</v>
      </c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</row>
    <row r="179" ht="14.2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469">
        <v>650000.0</v>
      </c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</row>
    <row r="180" ht="14.2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469">
        <v>650000.0</v>
      </c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</row>
    <row r="181" ht="14.2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469">
        <v>280000.0</v>
      </c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</row>
    <row r="182" ht="14.2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470">
        <v>324000.0</v>
      </c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</row>
    <row r="183" ht="14.25" customHeight="1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469">
        <v>400000.0</v>
      </c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</row>
    <row r="184" ht="14.25" customHeight="1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469">
        <v>550000.0</v>
      </c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</row>
    <row r="185" ht="14.25" customHeight="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469">
        <v>650000.0</v>
      </c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</row>
    <row r="186" ht="14.25" customHeight="1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469">
        <v>506500.0</v>
      </c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</row>
    <row r="187" ht="14.25" customHeight="1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469">
        <v>600000.0</v>
      </c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</row>
    <row r="188" ht="14.25" customHeight="1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469">
        <v>600000.0</v>
      </c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</row>
    <row r="189" ht="14.25" customHeight="1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469">
        <v>400000.0</v>
      </c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</row>
    <row r="190" ht="14.25" customHeight="1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469">
        <v>580000.0</v>
      </c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</row>
    <row r="191" ht="14.25" customHeight="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469">
        <v>212500.0</v>
      </c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</row>
    <row r="192" ht="14.25" customHeight="1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469">
        <v>587000.0</v>
      </c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</row>
    <row r="193" ht="14.25" customHeight="1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469">
        <v>650000.0</v>
      </c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</row>
    <row r="194" ht="14.25" customHeight="1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469">
        <v>650000.0</v>
      </c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</row>
    <row r="195" ht="14.25" customHeight="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469">
        <v>400000.0</v>
      </c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</row>
    <row r="196" ht="14.25" customHeight="1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469">
        <v>512000.0</v>
      </c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</row>
    <row r="197" ht="14.25" customHeight="1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469">
        <v>650000.0</v>
      </c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</row>
    <row r="198" ht="14.25" customHeight="1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469">
        <v>575000.0</v>
      </c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</row>
    <row r="199" ht="14.25" customHeight="1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469">
        <v>625000.0</v>
      </c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</row>
    <row r="200" ht="14.25" customHeight="1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469">
        <v>400000.0</v>
      </c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</row>
    <row r="201" ht="14.25" customHeight="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469">
        <v>531000.0</v>
      </c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</row>
    <row r="202" ht="14.25" customHeight="1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469">
        <v>550000.0</v>
      </c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</row>
    <row r="203" ht="14.25" customHeight="1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469">
        <v>252500.0</v>
      </c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</row>
    <row r="204" ht="14.2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469">
        <v>433000.0</v>
      </c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</row>
    <row r="205" ht="14.25" customHeight="1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469">
        <v>400000.0</v>
      </c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</row>
    <row r="206" ht="14.2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469">
        <v>220000.0</v>
      </c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</row>
    <row r="207" ht="14.25" customHeight="1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469">
        <v>531000.0</v>
      </c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</row>
    <row r="208" ht="14.2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469">
        <v>625000.0</v>
      </c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</row>
    <row r="209" ht="14.25" customHeight="1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469">
        <v>575000.0</v>
      </c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</row>
    <row r="210" ht="14.25" customHeight="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469">
        <v>650000.0</v>
      </c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</row>
    <row r="211" ht="14.25" customHeight="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469">
        <v>145000.0</v>
      </c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</row>
    <row r="212" ht="14.25" customHeight="1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469">
        <v>747000.0</v>
      </c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</row>
    <row r="213" ht="14.25" customHeight="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469">
        <v>650000.0</v>
      </c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</row>
    <row r="214" ht="14.2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469">
        <v>650000.0</v>
      </c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</row>
    <row r="215" ht="14.2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469">
        <v>575000.0</v>
      </c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</row>
    <row r="216" ht="14.25" customHeight="1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469">
        <v>747000.0</v>
      </c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</row>
    <row r="217" ht="14.2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469">
        <v>531000.0</v>
      </c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</row>
    <row r="218" ht="14.2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469">
        <v>625000.0</v>
      </c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</row>
    <row r="219" ht="14.2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469">
        <v>650000.0</v>
      </c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</row>
    <row r="220" ht="14.2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469">
        <v>650000.0</v>
      </c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</row>
    <row r="221" ht="14.25" customHeight="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469">
        <v>416000.0</v>
      </c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</row>
    <row r="222" ht="14.25" customHeight="1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469">
        <v>555500.0</v>
      </c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</row>
    <row r="223" ht="14.25" customHeight="1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469">
        <v>580000.0</v>
      </c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</row>
    <row r="224" ht="14.25" customHeight="1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469">
        <v>324000.0</v>
      </c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</row>
    <row r="225" ht="14.25" customHeight="1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469">
        <v>482000.0</v>
      </c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</row>
    <row r="226" ht="14.25" customHeight="1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469">
        <v>915000.0</v>
      </c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</row>
    <row r="227" ht="14.25" customHeight="1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469">
        <v>650000.0</v>
      </c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</row>
    <row r="228" ht="14.25" customHeight="1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469">
        <v>493000.0</v>
      </c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</row>
    <row r="229" ht="14.25" customHeight="1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469">
        <v>457500.0</v>
      </c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</row>
    <row r="230" ht="14.25" customHeight="1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469">
        <v>550000.0</v>
      </c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</row>
    <row r="231" ht="14.25" customHeight="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469">
        <v>747000.0</v>
      </c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</row>
    <row r="232" ht="14.25" customHeight="1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469">
        <v>580000.0</v>
      </c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</row>
    <row r="233" ht="14.25" customHeight="1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469">
        <v>575000.0</v>
      </c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</row>
    <row r="234" ht="14.25" customHeight="1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470">
        <v>584000.0</v>
      </c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</row>
    <row r="235" ht="14.25" customHeight="1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471">
        <v>780000.0</v>
      </c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</row>
    <row r="236" ht="14.25" customHeight="1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</row>
    <row r="237" ht="14.25" customHeight="1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</row>
    <row r="238" ht="14.25" customHeight="1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</row>
    <row r="239" ht="14.25" customHeight="1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</row>
    <row r="240" ht="14.25" customHeight="1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</row>
    <row r="241" ht="14.25" customHeight="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</row>
    <row r="242" ht="14.25" customHeight="1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</row>
    <row r="243" ht="14.25" customHeight="1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</row>
    <row r="244" ht="14.25" customHeight="1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</row>
    <row r="245" ht="14.25" customHeight="1">
      <c r="A245" s="64"/>
      <c r="B245" s="64"/>
      <c r="C245" s="64"/>
      <c r="D245" s="64"/>
      <c r="E245" s="64"/>
      <c r="F245" s="64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  <c r="AD245" s="64"/>
      <c r="AE245" s="64"/>
      <c r="AF245" s="64"/>
      <c r="AG245" s="64"/>
      <c r="AH245" s="64"/>
      <c r="AI245" s="64"/>
      <c r="AJ245" s="64"/>
      <c r="AK245" s="64"/>
      <c r="AL245" s="64"/>
      <c r="AM245" s="64"/>
      <c r="AN245" s="64"/>
      <c r="AO245" s="64"/>
      <c r="AP245" s="64"/>
      <c r="AQ245" s="64"/>
      <c r="AR245" s="64"/>
      <c r="AS245" s="64"/>
      <c r="AT245" s="64"/>
      <c r="AU245" s="64"/>
      <c r="AV245" s="64"/>
      <c r="AW245" s="64"/>
      <c r="AX245" s="64"/>
      <c r="AY245" s="64"/>
      <c r="AZ245" s="64"/>
      <c r="BA245" s="64"/>
      <c r="BB245" s="64"/>
      <c r="BC245" s="64"/>
      <c r="BD245" s="64"/>
      <c r="BE245" s="64"/>
      <c r="BF245" s="64"/>
    </row>
    <row r="246" ht="14.25" customHeight="1">
      <c r="A246" s="64"/>
      <c r="B246" s="64"/>
      <c r="C246" s="64"/>
      <c r="D246" s="64"/>
      <c r="E246" s="64"/>
      <c r="F246" s="64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  <c r="AD246" s="64"/>
      <c r="AE246" s="64"/>
      <c r="AF246" s="64"/>
      <c r="AG246" s="64"/>
      <c r="AH246" s="64"/>
      <c r="AI246" s="64"/>
      <c r="AJ246" s="64"/>
      <c r="AK246" s="64"/>
      <c r="AL246" s="64"/>
      <c r="AM246" s="64"/>
      <c r="AN246" s="64"/>
      <c r="AO246" s="64"/>
      <c r="AP246" s="64"/>
      <c r="AQ246" s="64"/>
      <c r="AR246" s="64"/>
      <c r="AS246" s="64"/>
      <c r="AT246" s="64"/>
      <c r="AU246" s="64"/>
      <c r="AV246" s="64"/>
      <c r="AW246" s="64"/>
      <c r="AX246" s="64"/>
      <c r="AY246" s="64"/>
      <c r="AZ246" s="64"/>
      <c r="BA246" s="64"/>
      <c r="BB246" s="64"/>
      <c r="BC246" s="64"/>
      <c r="BD246" s="64"/>
      <c r="BE246" s="64"/>
      <c r="BF246" s="64"/>
    </row>
    <row r="247" ht="14.25" customHeight="1">
      <c r="A247" s="64"/>
      <c r="B247" s="64"/>
      <c r="C247" s="64"/>
      <c r="D247" s="64"/>
      <c r="E247" s="64"/>
      <c r="F247" s="64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  <c r="AD247" s="64"/>
      <c r="AE247" s="64"/>
      <c r="AF247" s="64"/>
      <c r="AG247" s="64"/>
      <c r="AH247" s="64"/>
      <c r="AI247" s="64"/>
      <c r="AJ247" s="64"/>
      <c r="AK247" s="64"/>
      <c r="AL247" s="64"/>
      <c r="AM247" s="64"/>
      <c r="AN247" s="64"/>
      <c r="AO247" s="64"/>
      <c r="AP247" s="64"/>
      <c r="AQ247" s="64"/>
      <c r="AR247" s="64"/>
      <c r="AS247" s="64"/>
      <c r="AT247" s="64"/>
      <c r="AU247" s="64"/>
      <c r="AV247" s="64"/>
      <c r="AW247" s="64"/>
      <c r="AX247" s="64"/>
      <c r="AY247" s="64"/>
      <c r="AZ247" s="64"/>
      <c r="BA247" s="64"/>
      <c r="BB247" s="64"/>
      <c r="BC247" s="64"/>
      <c r="BD247" s="64"/>
      <c r="BE247" s="64"/>
      <c r="BF247" s="64"/>
    </row>
    <row r="248" ht="14.25" customHeight="1">
      <c r="A248" s="64"/>
      <c r="B248" s="64"/>
      <c r="C248" s="64"/>
      <c r="D248" s="64"/>
      <c r="E248" s="64"/>
      <c r="F248" s="64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  <c r="AD248" s="64"/>
      <c r="AE248" s="64"/>
      <c r="AF248" s="64"/>
      <c r="AG248" s="64"/>
      <c r="AH248" s="64"/>
      <c r="AI248" s="64"/>
      <c r="AJ248" s="64"/>
      <c r="AK248" s="64"/>
      <c r="AL248" s="64"/>
      <c r="AM248" s="64"/>
      <c r="AN248" s="64"/>
      <c r="AO248" s="64"/>
      <c r="AP248" s="64"/>
      <c r="AQ248" s="64"/>
      <c r="AR248" s="64"/>
      <c r="AS248" s="64"/>
      <c r="AT248" s="64"/>
      <c r="AU248" s="64"/>
      <c r="AV248" s="64"/>
      <c r="AW248" s="64"/>
      <c r="AX248" s="64"/>
      <c r="AY248" s="64"/>
      <c r="AZ248" s="64"/>
      <c r="BA248" s="64"/>
      <c r="BB248" s="64"/>
      <c r="BC248" s="64"/>
      <c r="BD248" s="64"/>
      <c r="BE248" s="64"/>
      <c r="BF248" s="64"/>
    </row>
    <row r="249" ht="14.25" customHeight="1">
      <c r="A249" s="64"/>
      <c r="B249" s="64"/>
      <c r="C249" s="64"/>
      <c r="D249" s="64"/>
      <c r="E249" s="64"/>
      <c r="F249" s="64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  <c r="AD249" s="64"/>
      <c r="AE249" s="64"/>
      <c r="AF249" s="64"/>
      <c r="AG249" s="64"/>
      <c r="AH249" s="64"/>
      <c r="AI249" s="64"/>
      <c r="AJ249" s="64"/>
      <c r="AK249" s="64"/>
      <c r="AL249" s="64"/>
      <c r="AM249" s="64"/>
      <c r="AN249" s="64"/>
      <c r="AO249" s="64"/>
      <c r="AP249" s="64"/>
      <c r="AQ249" s="64"/>
      <c r="AR249" s="64"/>
      <c r="AS249" s="64"/>
      <c r="AT249" s="64"/>
      <c r="AU249" s="64"/>
      <c r="AV249" s="64"/>
      <c r="AW249" s="64"/>
      <c r="AX249" s="64"/>
      <c r="AY249" s="64"/>
      <c r="AZ249" s="64"/>
      <c r="BA249" s="64"/>
      <c r="BB249" s="64"/>
      <c r="BC249" s="64"/>
      <c r="BD249" s="64"/>
      <c r="BE249" s="64"/>
      <c r="BF249" s="64"/>
    </row>
    <row r="250" ht="14.25" customHeight="1">
      <c r="A250" s="64"/>
      <c r="B250" s="64"/>
      <c r="C250" s="64"/>
      <c r="D250" s="64"/>
      <c r="E250" s="64"/>
      <c r="F250" s="64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  <c r="AD250" s="64"/>
      <c r="AE250" s="64"/>
      <c r="AF250" s="64"/>
      <c r="AG250" s="64"/>
      <c r="AH250" s="64"/>
      <c r="AI250" s="64"/>
      <c r="AJ250" s="64"/>
      <c r="AK250" s="64"/>
      <c r="AL250" s="64"/>
      <c r="AM250" s="64"/>
      <c r="AN250" s="64"/>
      <c r="AO250" s="64"/>
      <c r="AP250" s="64"/>
      <c r="AQ250" s="64"/>
      <c r="AR250" s="64"/>
      <c r="AS250" s="64"/>
      <c r="AT250" s="64"/>
      <c r="AU250" s="64"/>
      <c r="AV250" s="64"/>
      <c r="AW250" s="64"/>
      <c r="AX250" s="64"/>
      <c r="AY250" s="64"/>
      <c r="AZ250" s="64"/>
      <c r="BA250" s="64"/>
      <c r="BB250" s="64"/>
      <c r="BC250" s="64"/>
      <c r="BD250" s="64"/>
      <c r="BE250" s="64"/>
      <c r="BF250" s="64"/>
    </row>
    <row r="251" ht="14.25" customHeight="1">
      <c r="A251" s="64"/>
      <c r="B251" s="64"/>
      <c r="C251" s="64"/>
      <c r="D251" s="64"/>
      <c r="E251" s="64"/>
      <c r="F251" s="64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  <c r="AD251" s="64"/>
      <c r="AE251" s="64"/>
      <c r="AF251" s="64"/>
      <c r="AG251" s="64"/>
      <c r="AH251" s="64"/>
      <c r="AI251" s="64"/>
      <c r="AJ251" s="64"/>
      <c r="AK251" s="64"/>
      <c r="AL251" s="64"/>
      <c r="AM251" s="64"/>
      <c r="AN251" s="64"/>
      <c r="AO251" s="64"/>
      <c r="AP251" s="64"/>
      <c r="AQ251" s="64"/>
      <c r="AR251" s="64"/>
      <c r="AS251" s="64"/>
      <c r="AT251" s="64"/>
      <c r="AU251" s="64"/>
      <c r="AV251" s="64"/>
      <c r="AW251" s="64"/>
      <c r="AX251" s="64"/>
      <c r="AY251" s="64"/>
      <c r="AZ251" s="64"/>
      <c r="BA251" s="64"/>
      <c r="BB251" s="64"/>
      <c r="BC251" s="64"/>
      <c r="BD251" s="64"/>
      <c r="BE251" s="64"/>
      <c r="BF251" s="64"/>
    </row>
  </sheetData>
  <autoFilter ref="$B$4:$BB$94"/>
  <mergeCells count="23">
    <mergeCell ref="B2:AP3"/>
    <mergeCell ref="AC16:AI16"/>
    <mergeCell ref="AB18:AI18"/>
    <mergeCell ref="AB20:AI20"/>
    <mergeCell ref="N22:AI22"/>
    <mergeCell ref="AE25:AI25"/>
    <mergeCell ref="I27:AI27"/>
    <mergeCell ref="J29:AI29"/>
    <mergeCell ref="O39:AI39"/>
    <mergeCell ref="AB40:AI40"/>
    <mergeCell ref="Z44:AI44"/>
    <mergeCell ref="F46:I46"/>
    <mergeCell ref="P51:AI51"/>
    <mergeCell ref="W62:AI62"/>
    <mergeCell ref="B98:AP99"/>
    <mergeCell ref="B123:AP124"/>
    <mergeCell ref="W64:AI64"/>
    <mergeCell ref="AB69:AI69"/>
    <mergeCell ref="M70:AI70"/>
    <mergeCell ref="Z72:AI72"/>
    <mergeCell ref="W80:AI80"/>
    <mergeCell ref="L81:AI81"/>
    <mergeCell ref="B88:D88"/>
  </mergeCells>
  <hyperlinks>
    <hyperlink r:id="rId1" ref="AM4"/>
    <hyperlink r:id="rId2" ref="AN4"/>
    <hyperlink r:id="rId3" ref="AO4"/>
  </hyperlinks>
  <printOptions/>
  <pageMargins bottom="0.75" footer="0.0" header="0.0" left="0.7" right="0.7" top="0.75"/>
  <pageSetup orientation="portrait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6.14"/>
    <col customWidth="1" min="3" max="3" width="3.71"/>
    <col customWidth="1" min="4" max="4" width="11.71"/>
    <col customWidth="1" min="5" max="5" width="58.14"/>
    <col customWidth="1" min="6" max="6" width="5.0"/>
    <col customWidth="1" min="7" max="8" width="4.43"/>
    <col customWidth="1" min="9" max="9" width="4.86"/>
    <col customWidth="1" min="10" max="10" width="4.57"/>
    <col customWidth="1" min="11" max="11" width="4.29"/>
    <col customWidth="1" min="12" max="12" width="4.86"/>
    <col customWidth="1" min="13" max="13" width="5.14"/>
    <col customWidth="1" min="14" max="16" width="4.86"/>
    <col customWidth="1" min="17" max="18" width="4.29"/>
    <col customWidth="1" min="19" max="19" width="4.86"/>
    <col customWidth="1" min="20" max="20" width="4.43"/>
    <col customWidth="1" min="21" max="24" width="4.29"/>
    <col customWidth="1" min="25" max="25" width="4.0"/>
    <col customWidth="1" min="26" max="36" width="4.29"/>
    <col customWidth="1" min="37" max="37" width="9.14"/>
    <col customWidth="1" min="38" max="38" width="16.57"/>
    <col customWidth="1" min="39" max="39" width="19.0"/>
    <col customWidth="1" min="40" max="40" width="15.43"/>
    <col customWidth="1" min="41" max="41" width="15.29"/>
    <col customWidth="1" min="42" max="42" width="21.14"/>
    <col customWidth="1" min="43" max="43" width="19.71"/>
    <col customWidth="1" min="44" max="45" width="19.57"/>
    <col customWidth="1" min="46" max="46" width="51.14"/>
  </cols>
  <sheetData>
    <row r="1" ht="40.5" customHeight="1">
      <c r="A1" s="1"/>
      <c r="B1" s="295"/>
      <c r="C1" s="295"/>
      <c r="D1" s="295"/>
      <c r="E1" s="164"/>
      <c r="F1" s="164"/>
      <c r="G1" s="164"/>
      <c r="H1" s="164"/>
      <c r="I1" s="164"/>
      <c r="J1" s="164"/>
      <c r="K1" s="164"/>
      <c r="L1" s="295"/>
      <c r="M1" s="164"/>
      <c r="N1" s="164"/>
      <c r="O1" s="295"/>
      <c r="P1" s="295"/>
      <c r="Q1" s="295"/>
      <c r="R1" s="295"/>
      <c r="S1" s="295"/>
      <c r="T1" s="164"/>
      <c r="U1" s="164"/>
      <c r="V1" s="296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164"/>
      <c r="AL1" s="297"/>
      <c r="AM1" s="164"/>
      <c r="AN1" s="164"/>
      <c r="AO1" s="164"/>
      <c r="AP1" s="295"/>
      <c r="AQ1" s="164"/>
      <c r="AR1" s="164"/>
      <c r="AS1" s="164"/>
      <c r="AT1" s="64"/>
    </row>
    <row r="2" ht="27.75" customHeight="1">
      <c r="A2" s="271"/>
      <c r="B2" s="355" t="s">
        <v>501</v>
      </c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299"/>
      <c r="AI2" s="299"/>
      <c r="AJ2" s="299"/>
      <c r="AK2" s="299"/>
      <c r="AL2" s="299"/>
      <c r="AM2" s="299"/>
      <c r="AN2" s="299"/>
      <c r="AO2" s="300"/>
      <c r="AP2" s="301"/>
      <c r="AQ2" s="29"/>
      <c r="AR2" s="29"/>
      <c r="AS2" s="29"/>
      <c r="AT2" s="64"/>
    </row>
    <row r="3" ht="10.5" customHeight="1">
      <c r="A3" s="271"/>
      <c r="B3" s="302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4"/>
      <c r="AP3" s="301"/>
      <c r="AQ3" s="29"/>
      <c r="AR3" s="305"/>
      <c r="AS3" s="305"/>
      <c r="AT3" s="64"/>
    </row>
    <row r="4" ht="24.75" customHeight="1">
      <c r="A4" s="271"/>
      <c r="B4" s="30" t="s">
        <v>1</v>
      </c>
      <c r="C4" s="30"/>
      <c r="D4" s="30" t="s">
        <v>18</v>
      </c>
      <c r="E4" s="30" t="s">
        <v>19</v>
      </c>
      <c r="F4" s="135" t="s">
        <v>3</v>
      </c>
      <c r="G4" s="135" t="s">
        <v>4</v>
      </c>
      <c r="H4" s="141" t="s">
        <v>5</v>
      </c>
      <c r="I4" s="160" t="s">
        <v>6</v>
      </c>
      <c r="J4" s="135" t="s">
        <v>7</v>
      </c>
      <c r="K4" s="135" t="s">
        <v>2</v>
      </c>
      <c r="L4" s="135" t="s">
        <v>2</v>
      </c>
      <c r="M4" s="135" t="s">
        <v>3</v>
      </c>
      <c r="N4" s="135" t="s">
        <v>4</v>
      </c>
      <c r="O4" s="141" t="s">
        <v>5</v>
      </c>
      <c r="P4" s="160" t="s">
        <v>6</v>
      </c>
      <c r="Q4" s="135" t="s">
        <v>7</v>
      </c>
      <c r="R4" s="135" t="s">
        <v>2</v>
      </c>
      <c r="S4" s="135" t="s">
        <v>2</v>
      </c>
      <c r="T4" s="135" t="s">
        <v>3</v>
      </c>
      <c r="U4" s="135" t="s">
        <v>4</v>
      </c>
      <c r="V4" s="141" t="s">
        <v>5</v>
      </c>
      <c r="W4" s="160" t="s">
        <v>6</v>
      </c>
      <c r="X4" s="135" t="s">
        <v>7</v>
      </c>
      <c r="Y4" s="135" t="s">
        <v>2</v>
      </c>
      <c r="Z4" s="135" t="s">
        <v>2</v>
      </c>
      <c r="AA4" s="135" t="s">
        <v>3</v>
      </c>
      <c r="AB4" s="135" t="s">
        <v>4</v>
      </c>
      <c r="AC4" s="141" t="s">
        <v>5</v>
      </c>
      <c r="AD4" s="160" t="s">
        <v>6</v>
      </c>
      <c r="AE4" s="135" t="s">
        <v>7</v>
      </c>
      <c r="AF4" s="135" t="s">
        <v>2</v>
      </c>
      <c r="AG4" s="135" t="s">
        <v>2</v>
      </c>
      <c r="AH4" s="135" t="s">
        <v>3</v>
      </c>
      <c r="AI4" s="135" t="s">
        <v>4</v>
      </c>
      <c r="AJ4" s="141" t="s">
        <v>5</v>
      </c>
      <c r="AK4" s="25" t="s">
        <v>8</v>
      </c>
      <c r="AL4" s="25" t="s">
        <v>9</v>
      </c>
      <c r="AM4" s="25" t="s">
        <v>10</v>
      </c>
      <c r="AN4" s="25" t="s">
        <v>502</v>
      </c>
      <c r="AO4" s="25" t="s">
        <v>12</v>
      </c>
      <c r="AP4" s="25" t="s">
        <v>610</v>
      </c>
      <c r="AQ4" s="25" t="s">
        <v>611</v>
      </c>
      <c r="AR4" s="25" t="s">
        <v>612</v>
      </c>
      <c r="AS4" s="25" t="s">
        <v>613</v>
      </c>
      <c r="AT4" s="64"/>
    </row>
    <row r="5" ht="15.0" customHeight="1">
      <c r="A5" s="271"/>
      <c r="B5" s="358"/>
      <c r="C5" s="358"/>
      <c r="D5" s="358"/>
      <c r="E5" s="358"/>
      <c r="F5" s="135">
        <v>1.0</v>
      </c>
      <c r="G5" s="135">
        <f t="shared" ref="G5:AJ5" si="1">F5+1</f>
        <v>2</v>
      </c>
      <c r="H5" s="141">
        <f t="shared" si="1"/>
        <v>3</v>
      </c>
      <c r="I5" s="160">
        <f t="shared" si="1"/>
        <v>4</v>
      </c>
      <c r="J5" s="135">
        <f t="shared" si="1"/>
        <v>5</v>
      </c>
      <c r="K5" s="135">
        <f t="shared" si="1"/>
        <v>6</v>
      </c>
      <c r="L5" s="135">
        <f t="shared" si="1"/>
        <v>7</v>
      </c>
      <c r="M5" s="135">
        <f t="shared" si="1"/>
        <v>8</v>
      </c>
      <c r="N5" s="135">
        <f t="shared" si="1"/>
        <v>9</v>
      </c>
      <c r="O5" s="141">
        <f t="shared" si="1"/>
        <v>10</v>
      </c>
      <c r="P5" s="160">
        <f t="shared" si="1"/>
        <v>11</v>
      </c>
      <c r="Q5" s="135">
        <f t="shared" si="1"/>
        <v>12</v>
      </c>
      <c r="R5" s="135">
        <f t="shared" si="1"/>
        <v>13</v>
      </c>
      <c r="S5" s="135">
        <f t="shared" si="1"/>
        <v>14</v>
      </c>
      <c r="T5" s="135">
        <f t="shared" si="1"/>
        <v>15</v>
      </c>
      <c r="U5" s="135">
        <f t="shared" si="1"/>
        <v>16</v>
      </c>
      <c r="V5" s="141">
        <f t="shared" si="1"/>
        <v>17</v>
      </c>
      <c r="W5" s="160">
        <f t="shared" si="1"/>
        <v>18</v>
      </c>
      <c r="X5" s="135">
        <f t="shared" si="1"/>
        <v>19</v>
      </c>
      <c r="Y5" s="135">
        <f t="shared" si="1"/>
        <v>20</v>
      </c>
      <c r="Z5" s="135">
        <f t="shared" si="1"/>
        <v>21</v>
      </c>
      <c r="AA5" s="135">
        <f t="shared" si="1"/>
        <v>22</v>
      </c>
      <c r="AB5" s="135">
        <f t="shared" si="1"/>
        <v>23</v>
      </c>
      <c r="AC5" s="141">
        <f t="shared" si="1"/>
        <v>24</v>
      </c>
      <c r="AD5" s="160">
        <f t="shared" si="1"/>
        <v>25</v>
      </c>
      <c r="AE5" s="135">
        <f t="shared" si="1"/>
        <v>26</v>
      </c>
      <c r="AF5" s="135">
        <f t="shared" si="1"/>
        <v>27</v>
      </c>
      <c r="AG5" s="135">
        <f t="shared" si="1"/>
        <v>28</v>
      </c>
      <c r="AH5" s="135">
        <f t="shared" si="1"/>
        <v>29</v>
      </c>
      <c r="AI5" s="135">
        <f t="shared" si="1"/>
        <v>30</v>
      </c>
      <c r="AJ5" s="141">
        <f t="shared" si="1"/>
        <v>31</v>
      </c>
      <c r="AK5" s="358"/>
      <c r="AL5" s="358"/>
      <c r="AM5" s="358"/>
      <c r="AN5" s="358"/>
      <c r="AO5" s="358"/>
      <c r="AP5" s="358"/>
      <c r="AQ5" s="358"/>
      <c r="AR5" s="358"/>
      <c r="AS5" s="358"/>
      <c r="AT5" s="64"/>
    </row>
    <row r="6" ht="14.25" customHeight="1">
      <c r="A6" s="271"/>
      <c r="B6" s="30"/>
      <c r="C6" s="30">
        <v>1.0</v>
      </c>
      <c r="D6" s="30" t="s">
        <v>27</v>
      </c>
      <c r="E6" s="55" t="s">
        <v>340</v>
      </c>
      <c r="F6" s="46"/>
      <c r="G6" s="135">
        <v>1.0</v>
      </c>
      <c r="H6" s="472"/>
      <c r="I6" s="153"/>
      <c r="J6" s="135">
        <v>1.0</v>
      </c>
      <c r="K6" s="135">
        <v>1.0</v>
      </c>
      <c r="L6" s="135">
        <v>1.0</v>
      </c>
      <c r="M6" s="141">
        <v>0.5</v>
      </c>
      <c r="N6" s="135">
        <v>1.0</v>
      </c>
      <c r="O6" s="44"/>
      <c r="P6" s="153"/>
      <c r="Q6" s="135">
        <v>1.0</v>
      </c>
      <c r="R6" s="135">
        <v>1.0</v>
      </c>
      <c r="S6" s="135">
        <v>1.0</v>
      </c>
      <c r="T6" s="135">
        <v>1.0</v>
      </c>
      <c r="U6" s="135">
        <v>1.0</v>
      </c>
      <c r="V6" s="44"/>
      <c r="W6" s="153"/>
      <c r="X6" s="135">
        <v>1.0</v>
      </c>
      <c r="Y6" s="135">
        <v>1.0</v>
      </c>
      <c r="Z6" s="135"/>
      <c r="AA6" s="135">
        <v>1.0</v>
      </c>
      <c r="AB6" s="135">
        <v>1.0</v>
      </c>
      <c r="AC6" s="44"/>
      <c r="AD6" s="153"/>
      <c r="AE6" s="135">
        <v>0.5</v>
      </c>
      <c r="AF6" s="135">
        <v>1.0</v>
      </c>
      <c r="AG6" s="135">
        <v>1.0</v>
      </c>
      <c r="AH6" s="135">
        <v>1.0</v>
      </c>
      <c r="AI6" s="135">
        <v>1.0</v>
      </c>
      <c r="AJ6" s="472"/>
      <c r="AK6" s="46">
        <f t="shared" ref="AK6:AK64" si="2">SUM(F6:G6,J6:N6,Q6:U6,X6:AB6,AE6:AI6)</f>
        <v>19</v>
      </c>
      <c r="AL6" s="359">
        <v>50000.0</v>
      </c>
      <c r="AM6" s="360">
        <f t="shared" ref="AM6:AM64" si="3">AO6-AN6</f>
        <v>950000</v>
      </c>
      <c r="AN6" s="361"/>
      <c r="AO6" s="310">
        <f t="shared" ref="AO6:AO9" si="4">AK6*AL6</f>
        <v>950000</v>
      </c>
      <c r="AP6" s="51">
        <v>40000.0</v>
      </c>
      <c r="AQ6" s="110"/>
      <c r="AR6" s="110"/>
      <c r="AS6" s="110"/>
      <c r="AT6" s="64"/>
    </row>
    <row r="7" ht="15.0" customHeight="1">
      <c r="A7" s="271"/>
      <c r="B7" s="30"/>
      <c r="C7" s="30">
        <v>1.0</v>
      </c>
      <c r="D7" s="30" t="s">
        <v>27</v>
      </c>
      <c r="E7" s="314" t="s">
        <v>116</v>
      </c>
      <c r="F7" s="46"/>
      <c r="G7" s="135">
        <v>1.0</v>
      </c>
      <c r="H7" s="472"/>
      <c r="I7" s="153"/>
      <c r="J7" s="135">
        <v>1.0</v>
      </c>
      <c r="K7" s="135">
        <v>1.0</v>
      </c>
      <c r="L7" s="135">
        <v>1.0</v>
      </c>
      <c r="M7" s="141">
        <v>0.5</v>
      </c>
      <c r="N7" s="473" t="s">
        <v>614</v>
      </c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73"/>
      <c r="AK7" s="46">
        <f t="shared" si="2"/>
        <v>4.5</v>
      </c>
      <c r="AL7" s="359">
        <v>50000.0</v>
      </c>
      <c r="AM7" s="360">
        <f t="shared" si="3"/>
        <v>225000</v>
      </c>
      <c r="AN7" s="361"/>
      <c r="AO7" s="310">
        <f t="shared" si="4"/>
        <v>225000</v>
      </c>
      <c r="AP7" s="51"/>
      <c r="AQ7" s="39"/>
      <c r="AR7" s="110"/>
      <c r="AS7" s="110"/>
      <c r="AT7" s="64"/>
    </row>
    <row r="8" ht="14.25" customHeight="1">
      <c r="A8" s="271"/>
      <c r="B8" s="30"/>
      <c r="C8" s="30">
        <v>1.0</v>
      </c>
      <c r="D8" s="30" t="s">
        <v>27</v>
      </c>
      <c r="E8" s="315" t="s">
        <v>119</v>
      </c>
      <c r="F8" s="46"/>
      <c r="G8" s="135">
        <v>1.0</v>
      </c>
      <c r="H8" s="472"/>
      <c r="I8" s="153"/>
      <c r="J8" s="135">
        <v>1.0</v>
      </c>
      <c r="K8" s="135">
        <v>1.0</v>
      </c>
      <c r="L8" s="135">
        <v>1.0</v>
      </c>
      <c r="M8" s="141">
        <v>0.5</v>
      </c>
      <c r="N8" s="135">
        <v>1.0</v>
      </c>
      <c r="O8" s="44"/>
      <c r="P8" s="153"/>
      <c r="Q8" s="135">
        <v>1.0</v>
      </c>
      <c r="R8" s="135">
        <v>1.0</v>
      </c>
      <c r="S8" s="135">
        <v>1.0</v>
      </c>
      <c r="T8" s="135">
        <v>1.0</v>
      </c>
      <c r="U8" s="135">
        <v>1.0</v>
      </c>
      <c r="V8" s="44"/>
      <c r="W8" s="153"/>
      <c r="X8" s="135">
        <v>1.0</v>
      </c>
      <c r="Y8" s="135">
        <v>1.0</v>
      </c>
      <c r="Z8" s="135"/>
      <c r="AA8" s="135">
        <v>1.0</v>
      </c>
      <c r="AB8" s="135">
        <v>1.0</v>
      </c>
      <c r="AC8" s="44"/>
      <c r="AD8" s="153"/>
      <c r="AE8" s="135">
        <v>0.5</v>
      </c>
      <c r="AF8" s="135">
        <v>1.0</v>
      </c>
      <c r="AG8" s="135">
        <v>1.0</v>
      </c>
      <c r="AH8" s="135">
        <v>1.0</v>
      </c>
      <c r="AI8" s="135">
        <v>1.0</v>
      </c>
      <c r="AJ8" s="472"/>
      <c r="AK8" s="46">
        <f t="shared" si="2"/>
        <v>19</v>
      </c>
      <c r="AL8" s="359">
        <v>48000.0</v>
      </c>
      <c r="AM8" s="360">
        <f t="shared" si="3"/>
        <v>912000</v>
      </c>
      <c r="AN8" s="361"/>
      <c r="AO8" s="310">
        <f t="shared" si="4"/>
        <v>912000</v>
      </c>
      <c r="AP8" s="51"/>
      <c r="AQ8" s="39"/>
      <c r="AR8" s="110"/>
      <c r="AS8" s="110"/>
      <c r="AT8" s="64"/>
    </row>
    <row r="9" ht="14.25" customHeight="1">
      <c r="A9" s="271"/>
      <c r="B9" s="30"/>
      <c r="C9" s="30">
        <v>1.0</v>
      </c>
      <c r="D9" s="30" t="s">
        <v>27</v>
      </c>
      <c r="E9" s="317" t="s">
        <v>347</v>
      </c>
      <c r="F9" s="46"/>
      <c r="G9" s="135">
        <v>1.0</v>
      </c>
      <c r="H9" s="472"/>
      <c r="I9" s="153"/>
      <c r="J9" s="135">
        <v>1.0</v>
      </c>
      <c r="K9" s="135">
        <v>1.0</v>
      </c>
      <c r="L9" s="135">
        <v>1.0</v>
      </c>
      <c r="M9" s="141">
        <v>0.5</v>
      </c>
      <c r="N9" s="135">
        <v>1.0</v>
      </c>
      <c r="O9" s="44"/>
      <c r="P9" s="153"/>
      <c r="Q9" s="135">
        <v>1.0</v>
      </c>
      <c r="R9" s="135">
        <v>1.0</v>
      </c>
      <c r="S9" s="135">
        <v>1.0</v>
      </c>
      <c r="T9" s="135">
        <v>1.0</v>
      </c>
      <c r="U9" s="135">
        <v>1.0</v>
      </c>
      <c r="V9" s="44"/>
      <c r="W9" s="153"/>
      <c r="X9" s="135">
        <v>1.0</v>
      </c>
      <c r="Y9" s="135">
        <v>1.0</v>
      </c>
      <c r="Z9" s="135"/>
      <c r="AA9" s="135">
        <v>1.0</v>
      </c>
      <c r="AB9" s="135">
        <v>1.0</v>
      </c>
      <c r="AC9" s="44"/>
      <c r="AD9" s="153"/>
      <c r="AE9" s="135">
        <v>0.5</v>
      </c>
      <c r="AF9" s="135">
        <v>1.0</v>
      </c>
      <c r="AG9" s="135">
        <v>1.0</v>
      </c>
      <c r="AH9" s="135">
        <v>1.0</v>
      </c>
      <c r="AI9" s="135">
        <v>1.0</v>
      </c>
      <c r="AJ9" s="472"/>
      <c r="AK9" s="46">
        <f t="shared" si="2"/>
        <v>19</v>
      </c>
      <c r="AL9" s="359">
        <v>50000.0</v>
      </c>
      <c r="AM9" s="360">
        <f t="shared" si="3"/>
        <v>950000</v>
      </c>
      <c r="AN9" s="361"/>
      <c r="AO9" s="310">
        <f t="shared" si="4"/>
        <v>950000</v>
      </c>
      <c r="AP9" s="51"/>
      <c r="AQ9" s="110"/>
      <c r="AR9" s="110"/>
      <c r="AS9" s="110"/>
      <c r="AT9" s="64"/>
    </row>
    <row r="10" ht="14.25" customHeight="1">
      <c r="A10" s="271"/>
      <c r="B10" s="30"/>
      <c r="C10" s="30">
        <v>1.0</v>
      </c>
      <c r="D10" s="30" t="s">
        <v>27</v>
      </c>
      <c r="E10" s="209" t="s">
        <v>615</v>
      </c>
      <c r="F10" s="46"/>
      <c r="G10" s="46"/>
      <c r="H10" s="472"/>
      <c r="I10" s="153"/>
      <c r="J10" s="135">
        <v>1.0</v>
      </c>
      <c r="K10" s="135">
        <v>1.0</v>
      </c>
      <c r="L10" s="141">
        <v>1.0</v>
      </c>
      <c r="M10" s="141">
        <v>1.0</v>
      </c>
      <c r="N10" s="135">
        <v>1.0</v>
      </c>
      <c r="O10" s="44"/>
      <c r="P10" s="153"/>
      <c r="Q10" s="135">
        <v>1.0</v>
      </c>
      <c r="R10" s="135">
        <v>1.0</v>
      </c>
      <c r="S10" s="135">
        <v>1.0</v>
      </c>
      <c r="T10" s="135">
        <v>1.0</v>
      </c>
      <c r="U10" s="135">
        <v>1.0</v>
      </c>
      <c r="V10" s="44"/>
      <c r="W10" s="153"/>
      <c r="X10" s="135">
        <v>1.0</v>
      </c>
      <c r="Y10" s="135">
        <v>1.0</v>
      </c>
      <c r="Z10" s="135"/>
      <c r="AA10" s="135">
        <v>1.0</v>
      </c>
      <c r="AB10" s="135">
        <v>1.0</v>
      </c>
      <c r="AC10" s="44"/>
      <c r="AD10" s="153"/>
      <c r="AE10" s="135">
        <v>0.5</v>
      </c>
      <c r="AF10" s="135">
        <v>1.0</v>
      </c>
      <c r="AG10" s="135">
        <v>1.0</v>
      </c>
      <c r="AH10" s="135">
        <v>1.0</v>
      </c>
      <c r="AI10" s="135">
        <v>1.0</v>
      </c>
      <c r="AJ10" s="44"/>
      <c r="AK10" s="46">
        <f t="shared" si="2"/>
        <v>18.5</v>
      </c>
      <c r="AL10" s="359">
        <v>50000.0</v>
      </c>
      <c r="AM10" s="360">
        <f t="shared" si="3"/>
        <v>0</v>
      </c>
      <c r="AN10" s="363"/>
      <c r="AO10" s="310"/>
      <c r="AP10" s="51"/>
      <c r="AQ10" s="39"/>
      <c r="AR10" s="110"/>
      <c r="AS10" s="110"/>
      <c r="AT10" s="64"/>
    </row>
    <row r="11" ht="14.25" customHeight="1">
      <c r="A11" s="271"/>
      <c r="B11" s="30"/>
      <c r="C11" s="30">
        <v>1.0</v>
      </c>
      <c r="D11" s="30" t="s">
        <v>27</v>
      </c>
      <c r="E11" s="55" t="s">
        <v>616</v>
      </c>
      <c r="F11" s="46"/>
      <c r="G11" s="46"/>
      <c r="H11" s="472"/>
      <c r="I11" s="153"/>
      <c r="J11" s="46"/>
      <c r="K11" s="46"/>
      <c r="L11" s="141">
        <v>0.5</v>
      </c>
      <c r="M11" s="141">
        <v>0.5</v>
      </c>
      <c r="N11" s="135">
        <v>1.0</v>
      </c>
      <c r="O11" s="44"/>
      <c r="P11" s="153"/>
      <c r="Q11" s="135">
        <v>1.0</v>
      </c>
      <c r="R11" s="135">
        <v>1.0</v>
      </c>
      <c r="S11" s="135">
        <v>1.0</v>
      </c>
      <c r="T11" s="135">
        <v>1.0</v>
      </c>
      <c r="U11" s="135">
        <v>1.0</v>
      </c>
      <c r="V11" s="44"/>
      <c r="W11" s="153"/>
      <c r="X11" s="135">
        <v>1.0</v>
      </c>
      <c r="Y11" s="135">
        <v>1.0</v>
      </c>
      <c r="Z11" s="135"/>
      <c r="AA11" s="135">
        <v>1.0</v>
      </c>
      <c r="AB11" s="135">
        <v>1.0</v>
      </c>
      <c r="AC11" s="44"/>
      <c r="AD11" s="153"/>
      <c r="AE11" s="135">
        <v>0.5</v>
      </c>
      <c r="AF11" s="135">
        <v>1.0</v>
      </c>
      <c r="AG11" s="135">
        <v>1.0</v>
      </c>
      <c r="AH11" s="135">
        <v>1.0</v>
      </c>
      <c r="AI11" s="135">
        <v>1.0</v>
      </c>
      <c r="AJ11" s="44"/>
      <c r="AK11" s="46">
        <f t="shared" si="2"/>
        <v>15.5</v>
      </c>
      <c r="AL11" s="359">
        <v>50000.0</v>
      </c>
      <c r="AM11" s="360">
        <f t="shared" si="3"/>
        <v>0</v>
      </c>
      <c r="AN11" s="363"/>
      <c r="AO11" s="310"/>
      <c r="AP11" s="51"/>
      <c r="AQ11" s="39"/>
      <c r="AR11" s="110"/>
      <c r="AS11" s="110"/>
      <c r="AT11" s="64"/>
    </row>
    <row r="12" ht="14.25" customHeight="1">
      <c r="A12" s="271"/>
      <c r="B12" s="30"/>
      <c r="C12" s="30">
        <v>1.0</v>
      </c>
      <c r="D12" s="30" t="s">
        <v>27</v>
      </c>
      <c r="E12" s="317" t="s">
        <v>352</v>
      </c>
      <c r="F12" s="46"/>
      <c r="G12" s="135">
        <v>1.0</v>
      </c>
      <c r="H12" s="472"/>
      <c r="I12" s="153"/>
      <c r="J12" s="141" t="s">
        <v>50</v>
      </c>
      <c r="K12" s="141" t="s">
        <v>50</v>
      </c>
      <c r="L12" s="135">
        <v>1.0</v>
      </c>
      <c r="M12" s="141">
        <v>0.5</v>
      </c>
      <c r="N12" s="135">
        <v>1.0</v>
      </c>
      <c r="O12" s="44"/>
      <c r="P12" s="153"/>
      <c r="Q12" s="160" t="s">
        <v>23</v>
      </c>
      <c r="R12" s="160" t="s">
        <v>23</v>
      </c>
      <c r="S12" s="473" t="s">
        <v>617</v>
      </c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73"/>
      <c r="AK12" s="46">
        <f t="shared" si="2"/>
        <v>3.5</v>
      </c>
      <c r="AL12" s="359">
        <v>50000.0</v>
      </c>
      <c r="AM12" s="360">
        <f t="shared" si="3"/>
        <v>175000</v>
      </c>
      <c r="AN12" s="361"/>
      <c r="AO12" s="310">
        <f t="shared" ref="AO12:AO22" si="5">AK12*AL12</f>
        <v>175000</v>
      </c>
      <c r="AP12" s="51"/>
      <c r="AQ12" s="39"/>
      <c r="AR12" s="110"/>
      <c r="AS12" s="110"/>
      <c r="AT12" s="64"/>
    </row>
    <row r="13" ht="14.25" customHeight="1">
      <c r="A13" s="271"/>
      <c r="B13" s="30"/>
      <c r="C13" s="30">
        <v>1.0</v>
      </c>
      <c r="D13" s="30" t="s">
        <v>27</v>
      </c>
      <c r="E13" s="315" t="s">
        <v>127</v>
      </c>
      <c r="F13" s="46"/>
      <c r="G13" s="135">
        <v>1.0</v>
      </c>
      <c r="H13" s="472"/>
      <c r="I13" s="153"/>
      <c r="J13" s="135">
        <v>1.0</v>
      </c>
      <c r="K13" s="135">
        <v>1.0</v>
      </c>
      <c r="L13" s="135">
        <v>1.0</v>
      </c>
      <c r="M13" s="141">
        <v>0.5</v>
      </c>
      <c r="N13" s="135">
        <v>1.0</v>
      </c>
      <c r="O13" s="44"/>
      <c r="P13" s="153"/>
      <c r="Q13" s="135">
        <v>1.0</v>
      </c>
      <c r="R13" s="135">
        <v>1.0</v>
      </c>
      <c r="S13" s="135">
        <v>1.0</v>
      </c>
      <c r="T13" s="135">
        <v>1.0</v>
      </c>
      <c r="U13" s="135">
        <v>1.0</v>
      </c>
      <c r="V13" s="44"/>
      <c r="W13" s="153"/>
      <c r="X13" s="135">
        <v>1.0</v>
      </c>
      <c r="Y13" s="135">
        <v>1.0</v>
      </c>
      <c r="Z13" s="135"/>
      <c r="AA13" s="135">
        <v>1.0</v>
      </c>
      <c r="AB13" s="135">
        <v>1.0</v>
      </c>
      <c r="AC13" s="44"/>
      <c r="AD13" s="153"/>
      <c r="AE13" s="135">
        <v>0.5</v>
      </c>
      <c r="AF13" s="135">
        <v>1.0</v>
      </c>
      <c r="AG13" s="135">
        <v>1.0</v>
      </c>
      <c r="AH13" s="135">
        <v>1.0</v>
      </c>
      <c r="AI13" s="135">
        <v>1.0</v>
      </c>
      <c r="AJ13" s="472"/>
      <c r="AK13" s="46">
        <f t="shared" si="2"/>
        <v>19</v>
      </c>
      <c r="AL13" s="359">
        <v>50000.0</v>
      </c>
      <c r="AM13" s="360">
        <f t="shared" si="3"/>
        <v>950000</v>
      </c>
      <c r="AN13" s="361"/>
      <c r="AO13" s="310">
        <f t="shared" si="5"/>
        <v>950000</v>
      </c>
      <c r="AP13" s="51"/>
      <c r="AQ13" s="51">
        <v>40000.0</v>
      </c>
      <c r="AR13" s="110"/>
      <c r="AS13" s="110"/>
      <c r="AT13" s="64"/>
    </row>
    <row r="14" ht="14.25" customHeight="1">
      <c r="A14" s="271"/>
      <c r="B14" s="30"/>
      <c r="C14" s="30">
        <v>1.0</v>
      </c>
      <c r="D14" s="30" t="s">
        <v>92</v>
      </c>
      <c r="E14" s="317" t="s">
        <v>315</v>
      </c>
      <c r="F14" s="46"/>
      <c r="G14" s="135">
        <v>1.0</v>
      </c>
      <c r="H14" s="472"/>
      <c r="I14" s="153"/>
      <c r="J14" s="135">
        <v>1.0</v>
      </c>
      <c r="K14" s="135">
        <v>1.0</v>
      </c>
      <c r="L14" s="473" t="s">
        <v>617</v>
      </c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73"/>
      <c r="AK14" s="46">
        <f t="shared" si="2"/>
        <v>3</v>
      </c>
      <c r="AL14" s="359">
        <v>50000.0</v>
      </c>
      <c r="AM14" s="360">
        <f t="shared" si="3"/>
        <v>150000</v>
      </c>
      <c r="AN14" s="361"/>
      <c r="AO14" s="310">
        <f t="shared" si="5"/>
        <v>150000</v>
      </c>
      <c r="AP14" s="51"/>
      <c r="AQ14" s="39"/>
      <c r="AR14" s="110"/>
      <c r="AS14" s="110"/>
      <c r="AT14" s="64"/>
    </row>
    <row r="15" ht="14.25" customHeight="1">
      <c r="A15" s="271"/>
      <c r="B15" s="30"/>
      <c r="C15" s="30">
        <v>1.0</v>
      </c>
      <c r="D15" s="30" t="s">
        <v>27</v>
      </c>
      <c r="E15" s="317" t="s">
        <v>331</v>
      </c>
      <c r="F15" s="46"/>
      <c r="G15" s="160" t="s">
        <v>23</v>
      </c>
      <c r="H15" s="472"/>
      <c r="I15" s="153"/>
      <c r="J15" s="135">
        <v>1.0</v>
      </c>
      <c r="K15" s="135">
        <v>1.0</v>
      </c>
      <c r="L15" s="135">
        <v>1.0</v>
      </c>
      <c r="M15" s="141">
        <v>0.5</v>
      </c>
      <c r="N15" s="135">
        <v>1.0</v>
      </c>
      <c r="O15" s="44"/>
      <c r="P15" s="153"/>
      <c r="Q15" s="135">
        <v>1.0</v>
      </c>
      <c r="R15" s="135">
        <v>1.0</v>
      </c>
      <c r="S15" s="135">
        <v>1.0</v>
      </c>
      <c r="T15" s="135">
        <v>1.0</v>
      </c>
      <c r="U15" s="135">
        <v>1.0</v>
      </c>
      <c r="V15" s="44"/>
      <c r="W15" s="153"/>
      <c r="X15" s="135">
        <v>1.0</v>
      </c>
      <c r="Y15" s="135">
        <v>1.0</v>
      </c>
      <c r="Z15" s="135"/>
      <c r="AA15" s="135">
        <v>1.0</v>
      </c>
      <c r="AB15" s="135">
        <v>1.0</v>
      </c>
      <c r="AC15" s="44"/>
      <c r="AD15" s="153"/>
      <c r="AE15" s="135">
        <v>0.5</v>
      </c>
      <c r="AF15" s="135">
        <v>1.0</v>
      </c>
      <c r="AG15" s="135">
        <v>1.0</v>
      </c>
      <c r="AH15" s="135">
        <v>1.0</v>
      </c>
      <c r="AI15" s="135">
        <v>1.0</v>
      </c>
      <c r="AJ15" s="472"/>
      <c r="AK15" s="46">
        <f t="shared" si="2"/>
        <v>18</v>
      </c>
      <c r="AL15" s="359">
        <v>50000.0</v>
      </c>
      <c r="AM15" s="360">
        <f t="shared" si="3"/>
        <v>900000</v>
      </c>
      <c r="AN15" s="361"/>
      <c r="AO15" s="310">
        <f t="shared" si="5"/>
        <v>900000</v>
      </c>
      <c r="AP15" s="51"/>
      <c r="AQ15" s="39"/>
      <c r="AR15" s="110"/>
      <c r="AS15" s="110"/>
      <c r="AT15" s="64"/>
    </row>
    <row r="16" ht="14.25" customHeight="1">
      <c r="A16" s="271"/>
      <c r="B16" s="30"/>
      <c r="C16" s="30">
        <v>1.0</v>
      </c>
      <c r="D16" s="30" t="s">
        <v>27</v>
      </c>
      <c r="E16" s="315" t="s">
        <v>133</v>
      </c>
      <c r="F16" s="46"/>
      <c r="G16" s="135">
        <v>1.0</v>
      </c>
      <c r="H16" s="472"/>
      <c r="I16" s="153"/>
      <c r="J16" s="135">
        <v>1.0</v>
      </c>
      <c r="K16" s="135">
        <v>1.0</v>
      </c>
      <c r="L16" s="135">
        <v>1.0</v>
      </c>
      <c r="M16" s="141">
        <v>0.5</v>
      </c>
      <c r="N16" s="135">
        <v>1.0</v>
      </c>
      <c r="O16" s="44"/>
      <c r="P16" s="153"/>
      <c r="Q16" s="135">
        <v>1.0</v>
      </c>
      <c r="R16" s="135">
        <v>1.0</v>
      </c>
      <c r="S16" s="135">
        <v>1.0</v>
      </c>
      <c r="T16" s="135">
        <v>1.0</v>
      </c>
      <c r="U16" s="135">
        <v>1.0</v>
      </c>
      <c r="V16" s="44"/>
      <c r="W16" s="153"/>
      <c r="X16" s="135">
        <v>1.0</v>
      </c>
      <c r="Y16" s="135">
        <v>1.0</v>
      </c>
      <c r="Z16" s="135"/>
      <c r="AA16" s="135">
        <v>1.0</v>
      </c>
      <c r="AB16" s="135">
        <v>1.0</v>
      </c>
      <c r="AC16" s="44"/>
      <c r="AD16" s="153"/>
      <c r="AE16" s="135">
        <v>0.5</v>
      </c>
      <c r="AF16" s="135">
        <v>1.0</v>
      </c>
      <c r="AG16" s="135">
        <v>1.0</v>
      </c>
      <c r="AH16" s="135">
        <v>1.0</v>
      </c>
      <c r="AI16" s="135">
        <v>1.0</v>
      </c>
      <c r="AJ16" s="472"/>
      <c r="AK16" s="46">
        <f t="shared" si="2"/>
        <v>19</v>
      </c>
      <c r="AL16" s="359">
        <v>30000.0</v>
      </c>
      <c r="AM16" s="360">
        <f t="shared" si="3"/>
        <v>570000</v>
      </c>
      <c r="AN16" s="361"/>
      <c r="AO16" s="310">
        <f t="shared" si="5"/>
        <v>570000</v>
      </c>
      <c r="AP16" s="51">
        <v>30000.0</v>
      </c>
      <c r="AQ16" s="39">
        <v>30000.0</v>
      </c>
      <c r="AR16" s="110"/>
      <c r="AS16" s="110"/>
      <c r="AT16" s="64"/>
    </row>
    <row r="17" ht="14.25" customHeight="1">
      <c r="A17" s="271"/>
      <c r="B17" s="30"/>
      <c r="C17" s="30">
        <v>1.0</v>
      </c>
      <c r="D17" s="30" t="s">
        <v>27</v>
      </c>
      <c r="E17" s="209" t="s">
        <v>509</v>
      </c>
      <c r="F17" s="46"/>
      <c r="G17" s="135">
        <v>1.0</v>
      </c>
      <c r="H17" s="472"/>
      <c r="I17" s="153"/>
      <c r="J17" s="135">
        <v>1.0</v>
      </c>
      <c r="K17" s="135">
        <v>1.0</v>
      </c>
      <c r="L17" s="135">
        <v>1.0</v>
      </c>
      <c r="M17" s="141">
        <v>0.5</v>
      </c>
      <c r="N17" s="135">
        <v>1.0</v>
      </c>
      <c r="O17" s="44"/>
      <c r="P17" s="153"/>
      <c r="Q17" s="135">
        <v>1.0</v>
      </c>
      <c r="R17" s="135">
        <v>1.0</v>
      </c>
      <c r="S17" s="135">
        <v>1.0</v>
      </c>
      <c r="T17" s="135">
        <v>1.0</v>
      </c>
      <c r="U17" s="135">
        <v>1.0</v>
      </c>
      <c r="V17" s="44"/>
      <c r="W17" s="153"/>
      <c r="X17" s="135">
        <v>1.0</v>
      </c>
      <c r="Y17" s="135">
        <v>1.0</v>
      </c>
      <c r="Z17" s="135"/>
      <c r="AA17" s="135">
        <v>1.0</v>
      </c>
      <c r="AB17" s="135">
        <v>1.0</v>
      </c>
      <c r="AC17" s="44"/>
      <c r="AD17" s="153"/>
      <c r="AE17" s="135">
        <v>0.5</v>
      </c>
      <c r="AF17" s="135">
        <v>1.0</v>
      </c>
      <c r="AG17" s="135">
        <v>1.0</v>
      </c>
      <c r="AH17" s="135">
        <v>1.0</v>
      </c>
      <c r="AI17" s="135">
        <v>1.0</v>
      </c>
      <c r="AJ17" s="472"/>
      <c r="AK17" s="46">
        <f t="shared" si="2"/>
        <v>19</v>
      </c>
      <c r="AL17" s="359">
        <v>50000.0</v>
      </c>
      <c r="AM17" s="360">
        <f t="shared" si="3"/>
        <v>950000</v>
      </c>
      <c r="AN17" s="366"/>
      <c r="AO17" s="310">
        <f t="shared" si="5"/>
        <v>950000</v>
      </c>
      <c r="AP17" s="51"/>
      <c r="AQ17" s="39"/>
      <c r="AR17" s="110"/>
      <c r="AS17" s="110"/>
      <c r="AT17" s="64"/>
    </row>
    <row r="18" ht="14.25" customHeight="1">
      <c r="A18" s="271"/>
      <c r="B18" s="30"/>
      <c r="C18" s="30">
        <v>1.0</v>
      </c>
      <c r="D18" s="30" t="s">
        <v>27</v>
      </c>
      <c r="E18" s="55" t="s">
        <v>386</v>
      </c>
      <c r="F18" s="46"/>
      <c r="G18" s="135">
        <v>1.0</v>
      </c>
      <c r="H18" s="472"/>
      <c r="I18" s="153"/>
      <c r="J18" s="135">
        <v>1.0</v>
      </c>
      <c r="K18" s="135">
        <v>1.0</v>
      </c>
      <c r="L18" s="135">
        <v>1.0</v>
      </c>
      <c r="M18" s="141">
        <v>0.5</v>
      </c>
      <c r="N18" s="135">
        <v>1.0</v>
      </c>
      <c r="O18" s="44"/>
      <c r="P18" s="153"/>
      <c r="Q18" s="135">
        <v>1.0</v>
      </c>
      <c r="R18" s="135">
        <v>1.0</v>
      </c>
      <c r="S18" s="135">
        <v>1.0</v>
      </c>
      <c r="T18" s="135">
        <v>1.0</v>
      </c>
      <c r="U18" s="135">
        <v>1.0</v>
      </c>
      <c r="V18" s="44"/>
      <c r="W18" s="153"/>
      <c r="X18" s="135">
        <v>1.0</v>
      </c>
      <c r="Y18" s="135">
        <v>1.0</v>
      </c>
      <c r="Z18" s="135"/>
      <c r="AA18" s="135">
        <v>1.0</v>
      </c>
      <c r="AB18" s="135">
        <v>1.0</v>
      </c>
      <c r="AC18" s="44"/>
      <c r="AD18" s="153"/>
      <c r="AE18" s="135">
        <v>0.5</v>
      </c>
      <c r="AF18" s="135">
        <v>1.0</v>
      </c>
      <c r="AG18" s="135">
        <v>1.0</v>
      </c>
      <c r="AH18" s="135">
        <v>1.0</v>
      </c>
      <c r="AI18" s="135">
        <v>1.0</v>
      </c>
      <c r="AJ18" s="472"/>
      <c r="AK18" s="46">
        <f t="shared" si="2"/>
        <v>19</v>
      </c>
      <c r="AL18" s="359">
        <v>50000.0</v>
      </c>
      <c r="AM18" s="360">
        <f t="shared" si="3"/>
        <v>950000</v>
      </c>
      <c r="AN18" s="363"/>
      <c r="AO18" s="310">
        <f t="shared" si="5"/>
        <v>950000</v>
      </c>
      <c r="AP18" s="51"/>
      <c r="AQ18" s="110"/>
      <c r="AR18" s="110"/>
      <c r="AS18" s="110"/>
      <c r="AT18" s="64"/>
    </row>
    <row r="19" ht="14.25" customHeight="1">
      <c r="A19" s="271"/>
      <c r="B19" s="30"/>
      <c r="C19" s="30">
        <v>1.0</v>
      </c>
      <c r="D19" s="30" t="s">
        <v>27</v>
      </c>
      <c r="E19" s="55" t="s">
        <v>394</v>
      </c>
      <c r="F19" s="46"/>
      <c r="G19" s="135">
        <v>1.0</v>
      </c>
      <c r="H19" s="472"/>
      <c r="I19" s="153"/>
      <c r="J19" s="135">
        <v>1.0</v>
      </c>
      <c r="K19" s="135">
        <v>1.0</v>
      </c>
      <c r="L19" s="135">
        <v>1.0</v>
      </c>
      <c r="M19" s="141">
        <v>0.5</v>
      </c>
      <c r="N19" s="141" t="s">
        <v>50</v>
      </c>
      <c r="O19" s="44"/>
      <c r="P19" s="153"/>
      <c r="Q19" s="135">
        <v>1.0</v>
      </c>
      <c r="R19" s="135">
        <v>1.0</v>
      </c>
      <c r="S19" s="135">
        <v>1.0</v>
      </c>
      <c r="T19" s="135">
        <v>1.0</v>
      </c>
      <c r="U19" s="135">
        <v>1.0</v>
      </c>
      <c r="V19" s="44"/>
      <c r="W19" s="153"/>
      <c r="X19" s="135">
        <v>1.0</v>
      </c>
      <c r="Y19" s="135">
        <v>1.0</v>
      </c>
      <c r="Z19" s="135"/>
      <c r="AA19" s="135">
        <v>1.0</v>
      </c>
      <c r="AB19" s="135">
        <v>1.0</v>
      </c>
      <c r="AC19" s="44"/>
      <c r="AD19" s="153"/>
      <c r="AE19" s="135">
        <v>0.5</v>
      </c>
      <c r="AF19" s="135">
        <v>1.0</v>
      </c>
      <c r="AG19" s="135">
        <v>1.0</v>
      </c>
      <c r="AH19" s="135">
        <v>1.0</v>
      </c>
      <c r="AI19" s="135">
        <v>1.0</v>
      </c>
      <c r="AJ19" s="472"/>
      <c r="AK19" s="46">
        <f t="shared" si="2"/>
        <v>18</v>
      </c>
      <c r="AL19" s="359">
        <v>50000.0</v>
      </c>
      <c r="AM19" s="360">
        <f t="shared" si="3"/>
        <v>900000</v>
      </c>
      <c r="AN19" s="363"/>
      <c r="AO19" s="310">
        <f t="shared" si="5"/>
        <v>900000</v>
      </c>
      <c r="AP19" s="51">
        <v>40000.0</v>
      </c>
      <c r="AQ19" s="110"/>
      <c r="AR19" s="110"/>
      <c r="AS19" s="110"/>
      <c r="AT19" s="64"/>
    </row>
    <row r="20" ht="14.25" customHeight="1">
      <c r="A20" s="271"/>
      <c r="B20" s="30"/>
      <c r="C20" s="30">
        <v>1.0</v>
      </c>
      <c r="D20" s="30" t="s">
        <v>27</v>
      </c>
      <c r="E20" s="55" t="s">
        <v>406</v>
      </c>
      <c r="F20" s="46"/>
      <c r="G20" s="135">
        <v>1.0</v>
      </c>
      <c r="H20" s="472"/>
      <c r="I20" s="153"/>
      <c r="J20" s="135">
        <v>1.0</v>
      </c>
      <c r="K20" s="135">
        <v>1.0</v>
      </c>
      <c r="L20" s="135">
        <v>1.0</v>
      </c>
      <c r="M20" s="141">
        <v>0.5</v>
      </c>
      <c r="N20" s="135">
        <v>1.0</v>
      </c>
      <c r="O20" s="44"/>
      <c r="P20" s="153"/>
      <c r="Q20" s="135">
        <v>1.0</v>
      </c>
      <c r="R20" s="135">
        <v>1.0</v>
      </c>
      <c r="S20" s="135" t="s">
        <v>50</v>
      </c>
      <c r="T20" s="135">
        <v>1.0</v>
      </c>
      <c r="U20" s="135">
        <v>1.0</v>
      </c>
      <c r="V20" s="44"/>
      <c r="W20" s="153"/>
      <c r="X20" s="135">
        <v>1.0</v>
      </c>
      <c r="Y20" s="135">
        <v>1.0</v>
      </c>
      <c r="Z20" s="135"/>
      <c r="AA20" s="135">
        <v>1.0</v>
      </c>
      <c r="AB20" s="135">
        <v>1.0</v>
      </c>
      <c r="AC20" s="44"/>
      <c r="AD20" s="153"/>
      <c r="AE20" s="135">
        <v>0.5</v>
      </c>
      <c r="AF20" s="135">
        <v>1.0</v>
      </c>
      <c r="AG20" s="135">
        <v>1.0</v>
      </c>
      <c r="AH20" s="135">
        <v>1.0</v>
      </c>
      <c r="AI20" s="135">
        <v>1.0</v>
      </c>
      <c r="AJ20" s="44"/>
      <c r="AK20" s="46">
        <f t="shared" si="2"/>
        <v>18</v>
      </c>
      <c r="AL20" s="359">
        <v>49000.0</v>
      </c>
      <c r="AM20" s="360">
        <f t="shared" si="3"/>
        <v>882000</v>
      </c>
      <c r="AN20" s="363"/>
      <c r="AO20" s="310">
        <f t="shared" si="5"/>
        <v>882000</v>
      </c>
      <c r="AP20" s="51"/>
      <c r="AQ20" s="110"/>
      <c r="AR20" s="110"/>
      <c r="AS20" s="110"/>
      <c r="AT20" s="64"/>
    </row>
    <row r="21" ht="14.25" customHeight="1">
      <c r="A21" s="271"/>
      <c r="B21" s="30"/>
      <c r="C21" s="30">
        <v>1.0</v>
      </c>
      <c r="D21" s="30" t="s">
        <v>27</v>
      </c>
      <c r="E21" s="314" t="s">
        <v>298</v>
      </c>
      <c r="F21" s="46"/>
      <c r="G21" s="135">
        <v>1.0</v>
      </c>
      <c r="H21" s="472"/>
      <c r="I21" s="153"/>
      <c r="J21" s="135">
        <v>1.0</v>
      </c>
      <c r="K21" s="135">
        <v>1.0</v>
      </c>
      <c r="L21" s="135">
        <v>1.0</v>
      </c>
      <c r="M21" s="473" t="s">
        <v>617</v>
      </c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73"/>
      <c r="AK21" s="46">
        <f t="shared" si="2"/>
        <v>4</v>
      </c>
      <c r="AL21" s="359">
        <v>50000.0</v>
      </c>
      <c r="AM21" s="360">
        <f t="shared" si="3"/>
        <v>200000</v>
      </c>
      <c r="AN21" s="363"/>
      <c r="AO21" s="310">
        <f t="shared" si="5"/>
        <v>200000</v>
      </c>
      <c r="AP21" s="51"/>
      <c r="AQ21" s="39"/>
      <c r="AR21" s="110"/>
      <c r="AS21" s="110"/>
      <c r="AT21" s="64"/>
    </row>
    <row r="22" ht="14.25" customHeight="1">
      <c r="A22" s="271"/>
      <c r="B22" s="30"/>
      <c r="C22" s="30">
        <v>1.0</v>
      </c>
      <c r="D22" s="30" t="s">
        <v>27</v>
      </c>
      <c r="E22" s="317" t="s">
        <v>151</v>
      </c>
      <c r="F22" s="46"/>
      <c r="G22" s="135">
        <v>1.0</v>
      </c>
      <c r="H22" s="472"/>
      <c r="I22" s="153"/>
      <c r="J22" s="135">
        <v>1.0</v>
      </c>
      <c r="K22" s="135">
        <v>1.0</v>
      </c>
      <c r="L22" s="135">
        <v>1.0</v>
      </c>
      <c r="M22" s="141">
        <v>0.5</v>
      </c>
      <c r="N22" s="135">
        <v>1.0</v>
      </c>
      <c r="O22" s="44"/>
      <c r="P22" s="153"/>
      <c r="Q22" s="135">
        <v>1.0</v>
      </c>
      <c r="R22" s="135">
        <v>1.0</v>
      </c>
      <c r="S22" s="141" t="s">
        <v>50</v>
      </c>
      <c r="T22" s="135">
        <v>1.0</v>
      </c>
      <c r="U22" s="135">
        <v>1.0</v>
      </c>
      <c r="V22" s="44"/>
      <c r="W22" s="153"/>
      <c r="X22" s="135">
        <v>1.0</v>
      </c>
      <c r="Y22" s="135">
        <v>1.0</v>
      </c>
      <c r="Z22" s="135"/>
      <c r="AA22" s="135">
        <v>1.0</v>
      </c>
      <c r="AB22" s="135">
        <v>1.0</v>
      </c>
      <c r="AC22" s="44"/>
      <c r="AD22" s="153"/>
      <c r="AE22" s="135">
        <v>0.5</v>
      </c>
      <c r="AF22" s="135">
        <v>1.0</v>
      </c>
      <c r="AG22" s="135">
        <v>1.0</v>
      </c>
      <c r="AH22" s="135">
        <v>1.0</v>
      </c>
      <c r="AI22" s="135">
        <v>1.0</v>
      </c>
      <c r="AJ22" s="44"/>
      <c r="AK22" s="46">
        <f t="shared" si="2"/>
        <v>18</v>
      </c>
      <c r="AL22" s="359">
        <v>50000.0</v>
      </c>
      <c r="AM22" s="360">
        <f t="shared" si="3"/>
        <v>900000</v>
      </c>
      <c r="AN22" s="363"/>
      <c r="AO22" s="310">
        <f t="shared" si="5"/>
        <v>900000</v>
      </c>
      <c r="AP22" s="51"/>
      <c r="AQ22" s="39"/>
      <c r="AR22" s="110"/>
      <c r="AS22" s="110"/>
      <c r="AT22" s="64"/>
    </row>
    <row r="23" ht="14.25" customHeight="1">
      <c r="A23" s="271"/>
      <c r="B23" s="30"/>
      <c r="C23" s="30">
        <v>1.0</v>
      </c>
      <c r="D23" s="30" t="s">
        <v>27</v>
      </c>
      <c r="E23" s="55" t="s">
        <v>618</v>
      </c>
      <c r="F23" s="46"/>
      <c r="G23" s="46"/>
      <c r="H23" s="472"/>
      <c r="I23" s="153"/>
      <c r="J23" s="46"/>
      <c r="K23" s="46"/>
      <c r="L23" s="141">
        <v>0.5</v>
      </c>
      <c r="M23" s="141">
        <v>0.5</v>
      </c>
      <c r="N23" s="135">
        <v>1.0</v>
      </c>
      <c r="O23" s="44"/>
      <c r="P23" s="153"/>
      <c r="Q23" s="135">
        <v>1.0</v>
      </c>
      <c r="R23" s="135">
        <v>1.0</v>
      </c>
      <c r="S23" s="135">
        <v>1.0</v>
      </c>
      <c r="T23" s="135">
        <v>1.0</v>
      </c>
      <c r="U23" s="135">
        <v>1.0</v>
      </c>
      <c r="V23" s="44"/>
      <c r="W23" s="153"/>
      <c r="X23" s="135">
        <v>1.0</v>
      </c>
      <c r="Y23" s="135">
        <v>1.0</v>
      </c>
      <c r="Z23" s="135"/>
      <c r="AA23" s="135">
        <v>1.0</v>
      </c>
      <c r="AB23" s="135">
        <v>1.0</v>
      </c>
      <c r="AC23" s="44"/>
      <c r="AD23" s="153"/>
      <c r="AE23" s="135">
        <v>0.5</v>
      </c>
      <c r="AF23" s="135">
        <v>1.0</v>
      </c>
      <c r="AG23" s="135">
        <v>1.0</v>
      </c>
      <c r="AH23" s="135">
        <v>1.0</v>
      </c>
      <c r="AI23" s="135">
        <v>1.0</v>
      </c>
      <c r="AJ23" s="44"/>
      <c r="AK23" s="46">
        <f t="shared" si="2"/>
        <v>15.5</v>
      </c>
      <c r="AL23" s="359">
        <v>50000.0</v>
      </c>
      <c r="AM23" s="360">
        <f t="shared" si="3"/>
        <v>0</v>
      </c>
      <c r="AN23" s="363"/>
      <c r="AO23" s="310"/>
      <c r="AP23" s="51"/>
      <c r="AQ23" s="39"/>
      <c r="AR23" s="110"/>
      <c r="AS23" s="110"/>
      <c r="AT23" s="64"/>
    </row>
    <row r="24" ht="14.25" customHeight="1">
      <c r="A24" s="271"/>
      <c r="B24" s="30"/>
      <c r="C24" s="30">
        <v>1.0</v>
      </c>
      <c r="D24" s="30" t="s">
        <v>27</v>
      </c>
      <c r="E24" s="209" t="s">
        <v>157</v>
      </c>
      <c r="F24" s="46"/>
      <c r="G24" s="46"/>
      <c r="H24" s="472"/>
      <c r="I24" s="153"/>
      <c r="J24" s="46"/>
      <c r="K24" s="46"/>
      <c r="L24" s="46"/>
      <c r="M24" s="141"/>
      <c r="N24" s="46"/>
      <c r="O24" s="44"/>
      <c r="P24" s="153"/>
      <c r="Q24" s="46"/>
      <c r="R24" s="46"/>
      <c r="S24" s="135">
        <v>1.0</v>
      </c>
      <c r="T24" s="135">
        <v>1.0</v>
      </c>
      <c r="U24" s="135">
        <v>1.0</v>
      </c>
      <c r="V24" s="44"/>
      <c r="W24" s="153"/>
      <c r="X24" s="135">
        <v>1.0</v>
      </c>
      <c r="Y24" s="135">
        <v>1.0</v>
      </c>
      <c r="Z24" s="135"/>
      <c r="AA24" s="135">
        <v>1.0</v>
      </c>
      <c r="AB24" s="135">
        <v>1.0</v>
      </c>
      <c r="AC24" s="44"/>
      <c r="AD24" s="153"/>
      <c r="AE24" s="135">
        <v>0.5</v>
      </c>
      <c r="AF24" s="135">
        <v>1.0</v>
      </c>
      <c r="AG24" s="135">
        <v>1.0</v>
      </c>
      <c r="AH24" s="135">
        <v>1.0</v>
      </c>
      <c r="AI24" s="135">
        <v>1.0</v>
      </c>
      <c r="AJ24" s="44"/>
      <c r="AK24" s="46">
        <f t="shared" si="2"/>
        <v>11.5</v>
      </c>
      <c r="AL24" s="359">
        <v>50000.0</v>
      </c>
      <c r="AM24" s="360">
        <f t="shared" si="3"/>
        <v>0</v>
      </c>
      <c r="AN24" s="363"/>
      <c r="AO24" s="310"/>
      <c r="AP24" s="51"/>
      <c r="AQ24" s="39"/>
      <c r="AR24" s="110"/>
      <c r="AS24" s="110"/>
      <c r="AT24" s="64"/>
    </row>
    <row r="25" ht="14.25" customHeight="1">
      <c r="A25" s="271"/>
      <c r="B25" s="30"/>
      <c r="C25" s="30">
        <v>1.0</v>
      </c>
      <c r="D25" s="30" t="s">
        <v>27</v>
      </c>
      <c r="E25" s="315" t="s">
        <v>416</v>
      </c>
      <c r="F25" s="46"/>
      <c r="G25" s="160" t="s">
        <v>23</v>
      </c>
      <c r="H25" s="472"/>
      <c r="I25" s="153"/>
      <c r="J25" s="135">
        <v>1.0</v>
      </c>
      <c r="K25" s="135">
        <v>1.0</v>
      </c>
      <c r="L25" s="135">
        <v>1.0</v>
      </c>
      <c r="M25" s="141">
        <v>0.5</v>
      </c>
      <c r="N25" s="135">
        <v>1.0</v>
      </c>
      <c r="O25" s="44"/>
      <c r="P25" s="153"/>
      <c r="Q25" s="135">
        <v>1.0</v>
      </c>
      <c r="R25" s="135">
        <v>1.0</v>
      </c>
      <c r="S25" s="135">
        <v>1.0</v>
      </c>
      <c r="T25" s="135">
        <v>1.0</v>
      </c>
      <c r="U25" s="135">
        <v>1.0</v>
      </c>
      <c r="V25" s="44"/>
      <c r="W25" s="153"/>
      <c r="X25" s="135">
        <v>1.0</v>
      </c>
      <c r="Y25" s="135">
        <v>1.0</v>
      </c>
      <c r="Z25" s="135"/>
      <c r="AA25" s="135">
        <v>1.0</v>
      </c>
      <c r="AB25" s="135">
        <v>1.0</v>
      </c>
      <c r="AC25" s="44"/>
      <c r="AD25" s="153"/>
      <c r="AE25" s="135">
        <v>0.5</v>
      </c>
      <c r="AF25" s="135">
        <v>1.0</v>
      </c>
      <c r="AG25" s="135">
        <v>1.0</v>
      </c>
      <c r="AH25" s="135">
        <v>1.0</v>
      </c>
      <c r="AI25" s="135">
        <v>1.0</v>
      </c>
      <c r="AJ25" s="44"/>
      <c r="AK25" s="46">
        <f t="shared" si="2"/>
        <v>18</v>
      </c>
      <c r="AL25" s="359">
        <v>49000.0</v>
      </c>
      <c r="AM25" s="360">
        <f t="shared" si="3"/>
        <v>882000</v>
      </c>
      <c r="AN25" s="363"/>
      <c r="AO25" s="310">
        <f t="shared" ref="AO25:AO37" si="6">AK25*AL25</f>
        <v>882000</v>
      </c>
      <c r="AP25" s="51"/>
      <c r="AQ25" s="39"/>
      <c r="AR25" s="110"/>
      <c r="AS25" s="110"/>
      <c r="AT25" s="64"/>
    </row>
    <row r="26" ht="14.25" customHeight="1">
      <c r="A26" s="271"/>
      <c r="B26" s="30"/>
      <c r="C26" s="30">
        <v>1.0</v>
      </c>
      <c r="D26" s="30" t="s">
        <v>27</v>
      </c>
      <c r="E26" s="55" t="s">
        <v>418</v>
      </c>
      <c r="F26" s="46"/>
      <c r="G26" s="135">
        <v>1.0</v>
      </c>
      <c r="H26" s="472"/>
      <c r="I26" s="153"/>
      <c r="J26" s="135">
        <v>1.0</v>
      </c>
      <c r="K26" s="135">
        <v>1.0</v>
      </c>
      <c r="L26" s="135">
        <v>1.0</v>
      </c>
      <c r="M26" s="141">
        <v>0.5</v>
      </c>
      <c r="N26" s="135">
        <v>1.0</v>
      </c>
      <c r="O26" s="44"/>
      <c r="P26" s="153"/>
      <c r="Q26" s="135">
        <v>1.0</v>
      </c>
      <c r="R26" s="135">
        <v>1.0</v>
      </c>
      <c r="S26" s="135">
        <v>1.0</v>
      </c>
      <c r="T26" s="135">
        <v>1.0</v>
      </c>
      <c r="U26" s="135">
        <v>1.0</v>
      </c>
      <c r="V26" s="44"/>
      <c r="W26" s="153"/>
      <c r="X26" s="135">
        <v>1.0</v>
      </c>
      <c r="Y26" s="135">
        <v>1.0</v>
      </c>
      <c r="Z26" s="135"/>
      <c r="AA26" s="135">
        <v>1.0</v>
      </c>
      <c r="AB26" s="135">
        <v>1.0</v>
      </c>
      <c r="AC26" s="44"/>
      <c r="AD26" s="153"/>
      <c r="AE26" s="135">
        <v>0.5</v>
      </c>
      <c r="AF26" s="135">
        <v>1.0</v>
      </c>
      <c r="AG26" s="135">
        <v>1.0</v>
      </c>
      <c r="AH26" s="135">
        <v>1.0</v>
      </c>
      <c r="AI26" s="135">
        <v>1.0</v>
      </c>
      <c r="AJ26" s="44"/>
      <c r="AK26" s="46">
        <f t="shared" si="2"/>
        <v>19</v>
      </c>
      <c r="AL26" s="359">
        <v>35000.0</v>
      </c>
      <c r="AM26" s="360">
        <f t="shared" si="3"/>
        <v>665000</v>
      </c>
      <c r="AN26" s="474"/>
      <c r="AO26" s="310">
        <f t="shared" si="6"/>
        <v>665000</v>
      </c>
      <c r="AP26" s="51"/>
      <c r="AQ26" s="39"/>
      <c r="AR26" s="39">
        <v>40000.0</v>
      </c>
      <c r="AS26" s="39"/>
      <c r="AT26" s="64"/>
    </row>
    <row r="27" ht="14.25" customHeight="1">
      <c r="A27" s="271"/>
      <c r="B27" s="30"/>
      <c r="C27" s="30">
        <v>1.0</v>
      </c>
      <c r="D27" s="30" t="s">
        <v>27</v>
      </c>
      <c r="E27" s="317" t="s">
        <v>422</v>
      </c>
      <c r="F27" s="46"/>
      <c r="G27" s="135">
        <v>1.0</v>
      </c>
      <c r="H27" s="472"/>
      <c r="I27" s="153"/>
      <c r="J27" s="135">
        <v>1.0</v>
      </c>
      <c r="K27" s="141" t="s">
        <v>50</v>
      </c>
      <c r="L27" s="135">
        <v>1.0</v>
      </c>
      <c r="M27" s="141">
        <v>0.5</v>
      </c>
      <c r="N27" s="135">
        <v>1.0</v>
      </c>
      <c r="O27" s="44"/>
      <c r="P27" s="153"/>
      <c r="Q27" s="135">
        <v>1.0</v>
      </c>
      <c r="R27" s="135">
        <v>1.0</v>
      </c>
      <c r="S27" s="135">
        <v>1.0</v>
      </c>
      <c r="T27" s="135">
        <v>1.0</v>
      </c>
      <c r="U27" s="135">
        <v>1.0</v>
      </c>
      <c r="V27" s="44"/>
      <c r="W27" s="153"/>
      <c r="X27" s="135">
        <v>1.0</v>
      </c>
      <c r="Y27" s="135">
        <v>1.0</v>
      </c>
      <c r="Z27" s="135"/>
      <c r="AA27" s="135">
        <v>1.0</v>
      </c>
      <c r="AB27" s="135">
        <v>1.0</v>
      </c>
      <c r="AC27" s="44"/>
      <c r="AD27" s="153"/>
      <c r="AE27" s="135">
        <v>0.5</v>
      </c>
      <c r="AF27" s="135">
        <v>1.0</v>
      </c>
      <c r="AG27" s="135">
        <v>1.0</v>
      </c>
      <c r="AH27" s="135">
        <v>1.0</v>
      </c>
      <c r="AI27" s="135">
        <v>1.0</v>
      </c>
      <c r="AJ27" s="44"/>
      <c r="AK27" s="46">
        <f t="shared" si="2"/>
        <v>18</v>
      </c>
      <c r="AL27" s="359">
        <v>47000.0</v>
      </c>
      <c r="AM27" s="360">
        <f t="shared" si="3"/>
        <v>846000</v>
      </c>
      <c r="AN27" s="363"/>
      <c r="AO27" s="310">
        <f t="shared" si="6"/>
        <v>846000</v>
      </c>
      <c r="AP27" s="51"/>
      <c r="AQ27" s="110"/>
      <c r="AR27" s="110"/>
      <c r="AS27" s="110"/>
      <c r="AT27" s="64"/>
    </row>
    <row r="28" ht="14.25" customHeight="1">
      <c r="A28" s="271"/>
      <c r="B28" s="30"/>
      <c r="C28" s="30">
        <v>1.0</v>
      </c>
      <c r="D28" s="30" t="s">
        <v>27</v>
      </c>
      <c r="E28" s="55" t="s">
        <v>428</v>
      </c>
      <c r="F28" s="46"/>
      <c r="G28" s="135">
        <v>1.0</v>
      </c>
      <c r="H28" s="472"/>
      <c r="I28" s="153"/>
      <c r="J28" s="135">
        <v>1.0</v>
      </c>
      <c r="K28" s="135">
        <v>1.0</v>
      </c>
      <c r="L28" s="135">
        <v>1.0</v>
      </c>
      <c r="M28" s="141">
        <v>0.5</v>
      </c>
      <c r="N28" s="135">
        <v>1.0</v>
      </c>
      <c r="O28" s="44"/>
      <c r="P28" s="153"/>
      <c r="Q28" s="135">
        <v>1.0</v>
      </c>
      <c r="R28" s="135">
        <v>1.0</v>
      </c>
      <c r="S28" s="135">
        <v>1.0</v>
      </c>
      <c r="T28" s="135">
        <v>1.0</v>
      </c>
      <c r="U28" s="135">
        <v>1.0</v>
      </c>
      <c r="V28" s="44"/>
      <c r="W28" s="153"/>
      <c r="X28" s="135">
        <v>1.0</v>
      </c>
      <c r="Y28" s="135">
        <v>1.0</v>
      </c>
      <c r="Z28" s="135"/>
      <c r="AA28" s="135">
        <v>1.0</v>
      </c>
      <c r="AB28" s="135">
        <v>1.0</v>
      </c>
      <c r="AC28" s="44"/>
      <c r="AD28" s="153"/>
      <c r="AE28" s="135">
        <v>0.5</v>
      </c>
      <c r="AF28" s="135">
        <v>1.0</v>
      </c>
      <c r="AG28" s="135">
        <v>1.0</v>
      </c>
      <c r="AH28" s="135">
        <v>1.0</v>
      </c>
      <c r="AI28" s="135">
        <v>1.0</v>
      </c>
      <c r="AJ28" s="44"/>
      <c r="AK28" s="46">
        <f t="shared" si="2"/>
        <v>19</v>
      </c>
      <c r="AL28" s="359">
        <v>50000.0</v>
      </c>
      <c r="AM28" s="360">
        <f t="shared" si="3"/>
        <v>950000</v>
      </c>
      <c r="AN28" s="363"/>
      <c r="AO28" s="310">
        <f t="shared" si="6"/>
        <v>950000</v>
      </c>
      <c r="AP28" s="51"/>
      <c r="AQ28" s="51">
        <v>40000.0</v>
      </c>
      <c r="AR28" s="110"/>
      <c r="AS28" s="110"/>
      <c r="AT28" s="64"/>
    </row>
    <row r="29" ht="14.25" customHeight="1">
      <c r="A29" s="271"/>
      <c r="B29" s="30"/>
      <c r="C29" s="30">
        <v>1.0</v>
      </c>
      <c r="D29" s="30" t="s">
        <v>27</v>
      </c>
      <c r="E29" s="315" t="s">
        <v>169</v>
      </c>
      <c r="F29" s="46"/>
      <c r="G29" s="135">
        <v>1.0</v>
      </c>
      <c r="H29" s="472"/>
      <c r="I29" s="153"/>
      <c r="J29" s="135">
        <v>1.0</v>
      </c>
      <c r="K29" s="135">
        <v>1.0</v>
      </c>
      <c r="L29" s="135">
        <v>1.0</v>
      </c>
      <c r="M29" s="141">
        <v>0.5</v>
      </c>
      <c r="N29" s="135">
        <v>1.0</v>
      </c>
      <c r="O29" s="44"/>
      <c r="P29" s="153"/>
      <c r="Q29" s="135">
        <v>1.0</v>
      </c>
      <c r="R29" s="135">
        <v>1.0</v>
      </c>
      <c r="S29" s="135">
        <v>1.0</v>
      </c>
      <c r="T29" s="135">
        <v>1.0</v>
      </c>
      <c r="U29" s="135">
        <v>1.0</v>
      </c>
      <c r="V29" s="44"/>
      <c r="W29" s="153"/>
      <c r="X29" s="135">
        <v>1.0</v>
      </c>
      <c r="Y29" s="135">
        <v>1.0</v>
      </c>
      <c r="Z29" s="135"/>
      <c r="AA29" s="135">
        <v>1.0</v>
      </c>
      <c r="AB29" s="135">
        <v>1.0</v>
      </c>
      <c r="AC29" s="44"/>
      <c r="AD29" s="153"/>
      <c r="AE29" s="135">
        <v>0.5</v>
      </c>
      <c r="AF29" s="135">
        <v>1.0</v>
      </c>
      <c r="AG29" s="135">
        <v>1.0</v>
      </c>
      <c r="AH29" s="135">
        <v>1.0</v>
      </c>
      <c r="AI29" s="135">
        <v>1.0</v>
      </c>
      <c r="AJ29" s="44"/>
      <c r="AK29" s="46">
        <f t="shared" si="2"/>
        <v>19</v>
      </c>
      <c r="AL29" s="359">
        <v>50000.0</v>
      </c>
      <c r="AM29" s="360">
        <f t="shared" si="3"/>
        <v>950000</v>
      </c>
      <c r="AN29" s="363"/>
      <c r="AO29" s="310">
        <f t="shared" si="6"/>
        <v>950000</v>
      </c>
      <c r="AP29" s="51"/>
      <c r="AQ29" s="39"/>
      <c r="AR29" s="39"/>
      <c r="AS29" s="39"/>
      <c r="AT29" s="64"/>
    </row>
    <row r="30" ht="14.25" customHeight="1">
      <c r="A30" s="271"/>
      <c r="B30" s="30"/>
      <c r="C30" s="30">
        <v>1.0</v>
      </c>
      <c r="D30" s="30" t="s">
        <v>27</v>
      </c>
      <c r="E30" s="317" t="s">
        <v>517</v>
      </c>
      <c r="F30" s="46"/>
      <c r="G30" s="135">
        <v>1.0</v>
      </c>
      <c r="H30" s="472"/>
      <c r="I30" s="153"/>
      <c r="J30" s="135">
        <v>1.0</v>
      </c>
      <c r="K30" s="135">
        <v>1.0</v>
      </c>
      <c r="L30" s="135">
        <v>1.0</v>
      </c>
      <c r="M30" s="141">
        <v>0.5</v>
      </c>
      <c r="N30" s="135">
        <v>1.0</v>
      </c>
      <c r="O30" s="44"/>
      <c r="P30" s="153"/>
      <c r="Q30" s="135">
        <v>1.0</v>
      </c>
      <c r="R30" s="135">
        <v>1.0</v>
      </c>
      <c r="S30" s="135">
        <v>1.0</v>
      </c>
      <c r="T30" s="135">
        <v>1.0</v>
      </c>
      <c r="U30" s="135">
        <v>1.0</v>
      </c>
      <c r="V30" s="44"/>
      <c r="W30" s="153"/>
      <c r="X30" s="135" t="s">
        <v>23</v>
      </c>
      <c r="Y30" s="135">
        <v>1.0</v>
      </c>
      <c r="Z30" s="135"/>
      <c r="AA30" s="135">
        <v>1.0</v>
      </c>
      <c r="AB30" s="135">
        <v>1.0</v>
      </c>
      <c r="AC30" s="44"/>
      <c r="AD30" s="153"/>
      <c r="AE30" s="135">
        <v>0.5</v>
      </c>
      <c r="AF30" s="135">
        <v>1.0</v>
      </c>
      <c r="AG30" s="135">
        <v>1.0</v>
      </c>
      <c r="AH30" s="135">
        <v>1.0</v>
      </c>
      <c r="AI30" s="135">
        <v>1.0</v>
      </c>
      <c r="AJ30" s="44"/>
      <c r="AK30" s="46">
        <f t="shared" si="2"/>
        <v>18</v>
      </c>
      <c r="AL30" s="359">
        <v>50000.0</v>
      </c>
      <c r="AM30" s="360">
        <f t="shared" si="3"/>
        <v>900000</v>
      </c>
      <c r="AN30" s="361"/>
      <c r="AO30" s="310">
        <f t="shared" si="6"/>
        <v>900000</v>
      </c>
      <c r="AP30" s="51"/>
      <c r="AQ30" s="110"/>
      <c r="AR30" s="110"/>
      <c r="AS30" s="110"/>
      <c r="AT30" s="64"/>
    </row>
    <row r="31" ht="14.25" customHeight="1">
      <c r="A31" s="271"/>
      <c r="B31" s="30"/>
      <c r="C31" s="30">
        <v>1.0</v>
      </c>
      <c r="D31" s="30" t="s">
        <v>27</v>
      </c>
      <c r="E31" s="317" t="s">
        <v>302</v>
      </c>
      <c r="F31" s="46"/>
      <c r="G31" s="135">
        <v>1.0</v>
      </c>
      <c r="H31" s="472"/>
      <c r="I31" s="153"/>
      <c r="J31" s="135">
        <v>1.0</v>
      </c>
      <c r="K31" s="135">
        <v>1.0</v>
      </c>
      <c r="L31" s="135">
        <v>1.0</v>
      </c>
      <c r="M31" s="141">
        <v>0.5</v>
      </c>
      <c r="N31" s="135">
        <v>1.0</v>
      </c>
      <c r="O31" s="44"/>
      <c r="P31" s="153"/>
      <c r="Q31" s="135">
        <v>1.0</v>
      </c>
      <c r="R31" s="135">
        <v>1.0</v>
      </c>
      <c r="S31" s="135">
        <v>1.0</v>
      </c>
      <c r="T31" s="135">
        <v>1.0</v>
      </c>
      <c r="U31" s="135">
        <v>1.0</v>
      </c>
      <c r="V31" s="44"/>
      <c r="W31" s="153"/>
      <c r="X31" s="135"/>
      <c r="Y31" s="135">
        <v>1.0</v>
      </c>
      <c r="Z31" s="135"/>
      <c r="AA31" s="135">
        <v>1.0</v>
      </c>
      <c r="AB31" s="135">
        <v>1.0</v>
      </c>
      <c r="AC31" s="44"/>
      <c r="AD31" s="153"/>
      <c r="AE31" s="135">
        <v>0.5</v>
      </c>
      <c r="AF31" s="135">
        <v>1.0</v>
      </c>
      <c r="AG31" s="135">
        <v>1.0</v>
      </c>
      <c r="AH31" s="135">
        <v>1.0</v>
      </c>
      <c r="AI31" s="135">
        <v>1.0</v>
      </c>
      <c r="AJ31" s="44"/>
      <c r="AK31" s="46">
        <f t="shared" si="2"/>
        <v>18</v>
      </c>
      <c r="AL31" s="359">
        <v>48000.0</v>
      </c>
      <c r="AM31" s="360">
        <f t="shared" si="3"/>
        <v>864000</v>
      </c>
      <c r="AN31" s="361"/>
      <c r="AO31" s="310">
        <f t="shared" si="6"/>
        <v>864000</v>
      </c>
      <c r="AP31" s="51"/>
      <c r="AQ31" s="39"/>
      <c r="AR31" s="110"/>
      <c r="AS31" s="110"/>
      <c r="AT31" s="64"/>
    </row>
    <row r="32" ht="14.25" customHeight="1">
      <c r="A32" s="271"/>
      <c r="B32" s="30"/>
      <c r="C32" s="30">
        <v>1.0</v>
      </c>
      <c r="D32" s="30" t="s">
        <v>27</v>
      </c>
      <c r="E32" s="317" t="s">
        <v>520</v>
      </c>
      <c r="F32" s="46"/>
      <c r="G32" s="135">
        <v>1.0</v>
      </c>
      <c r="H32" s="472"/>
      <c r="I32" s="153"/>
      <c r="J32" s="141" t="s">
        <v>50</v>
      </c>
      <c r="K32" s="135">
        <v>1.0</v>
      </c>
      <c r="L32" s="135">
        <v>1.0</v>
      </c>
      <c r="M32" s="141">
        <v>0.5</v>
      </c>
      <c r="N32" s="135">
        <v>1.0</v>
      </c>
      <c r="O32" s="44"/>
      <c r="P32" s="153"/>
      <c r="Q32" s="135">
        <v>1.0</v>
      </c>
      <c r="R32" s="141" t="s">
        <v>50</v>
      </c>
      <c r="S32" s="135">
        <v>1.0</v>
      </c>
      <c r="T32" s="135">
        <v>1.0</v>
      </c>
      <c r="U32" s="135">
        <v>1.0</v>
      </c>
      <c r="V32" s="44"/>
      <c r="W32" s="153"/>
      <c r="X32" s="135">
        <v>1.0</v>
      </c>
      <c r="Y32" s="135">
        <v>1.0</v>
      </c>
      <c r="Z32" s="135"/>
      <c r="AA32" s="135">
        <v>1.0</v>
      </c>
      <c r="AB32" s="135">
        <v>1.0</v>
      </c>
      <c r="AC32" s="44"/>
      <c r="AD32" s="153"/>
      <c r="AE32" s="135">
        <v>0.5</v>
      </c>
      <c r="AF32" s="135">
        <v>1.0</v>
      </c>
      <c r="AG32" s="135">
        <v>1.0</v>
      </c>
      <c r="AH32" s="135">
        <v>1.0</v>
      </c>
      <c r="AI32" s="135">
        <v>1.0</v>
      </c>
      <c r="AJ32" s="44"/>
      <c r="AK32" s="46">
        <f t="shared" si="2"/>
        <v>17</v>
      </c>
      <c r="AL32" s="359">
        <v>50000.0</v>
      </c>
      <c r="AM32" s="360">
        <f t="shared" si="3"/>
        <v>850000</v>
      </c>
      <c r="AN32" s="361"/>
      <c r="AO32" s="310">
        <f t="shared" si="6"/>
        <v>850000</v>
      </c>
      <c r="AP32" s="51"/>
      <c r="AQ32" s="110"/>
      <c r="AR32" s="110"/>
      <c r="AS32" s="110"/>
      <c r="AT32" s="64"/>
    </row>
    <row r="33" ht="14.25" customHeight="1">
      <c r="A33" s="271"/>
      <c r="B33" s="30"/>
      <c r="C33" s="30">
        <v>1.0</v>
      </c>
      <c r="D33" s="30" t="s">
        <v>27</v>
      </c>
      <c r="E33" s="315" t="s">
        <v>177</v>
      </c>
      <c r="F33" s="46"/>
      <c r="G33" s="135">
        <v>1.0</v>
      </c>
      <c r="H33" s="472"/>
      <c r="I33" s="153"/>
      <c r="J33" s="135">
        <v>1.0</v>
      </c>
      <c r="K33" s="135">
        <v>1.0</v>
      </c>
      <c r="L33" s="135">
        <v>1.0</v>
      </c>
      <c r="M33" s="141">
        <v>0.5</v>
      </c>
      <c r="N33" s="135">
        <v>1.0</v>
      </c>
      <c r="O33" s="44"/>
      <c r="P33" s="153"/>
      <c r="Q33" s="135">
        <v>1.0</v>
      </c>
      <c r="R33" s="135">
        <v>1.0</v>
      </c>
      <c r="S33" s="135">
        <v>1.0</v>
      </c>
      <c r="T33" s="135">
        <v>1.0</v>
      </c>
      <c r="U33" s="135">
        <v>1.0</v>
      </c>
      <c r="V33" s="44"/>
      <c r="W33" s="153"/>
      <c r="X33" s="135">
        <v>1.0</v>
      </c>
      <c r="Y33" s="135">
        <v>1.0</v>
      </c>
      <c r="Z33" s="135"/>
      <c r="AA33" s="135">
        <v>1.0</v>
      </c>
      <c r="AB33" s="135">
        <v>1.0</v>
      </c>
      <c r="AC33" s="44"/>
      <c r="AD33" s="153"/>
      <c r="AE33" s="135">
        <v>0.5</v>
      </c>
      <c r="AF33" s="135">
        <v>1.0</v>
      </c>
      <c r="AG33" s="135">
        <v>1.0</v>
      </c>
      <c r="AH33" s="135">
        <v>1.0</v>
      </c>
      <c r="AI33" s="135">
        <v>1.0</v>
      </c>
      <c r="AJ33" s="44"/>
      <c r="AK33" s="46">
        <f t="shared" si="2"/>
        <v>19</v>
      </c>
      <c r="AL33" s="359">
        <v>50000.0</v>
      </c>
      <c r="AM33" s="360">
        <f t="shared" si="3"/>
        <v>950000</v>
      </c>
      <c r="AN33" s="361"/>
      <c r="AO33" s="310">
        <f t="shared" si="6"/>
        <v>950000</v>
      </c>
      <c r="AP33" s="51"/>
      <c r="AQ33" s="39"/>
      <c r="AR33" s="110"/>
      <c r="AS33" s="110"/>
      <c r="AT33" s="64"/>
    </row>
    <row r="34" ht="14.25" customHeight="1">
      <c r="A34" s="291"/>
      <c r="B34" s="30"/>
      <c r="C34" s="30">
        <v>1.0</v>
      </c>
      <c r="D34" s="30" t="s">
        <v>27</v>
      </c>
      <c r="E34" s="317" t="s">
        <v>446</v>
      </c>
      <c r="F34" s="46"/>
      <c r="G34" s="135">
        <v>1.0</v>
      </c>
      <c r="H34" s="472"/>
      <c r="I34" s="153"/>
      <c r="J34" s="135">
        <v>1.0</v>
      </c>
      <c r="K34" s="135">
        <v>1.0</v>
      </c>
      <c r="L34" s="135">
        <v>1.0</v>
      </c>
      <c r="M34" s="141">
        <v>0.5</v>
      </c>
      <c r="N34" s="135">
        <v>1.0</v>
      </c>
      <c r="O34" s="44"/>
      <c r="P34" s="153"/>
      <c r="Q34" s="135">
        <v>1.0</v>
      </c>
      <c r="R34" s="135">
        <v>1.0</v>
      </c>
      <c r="S34" s="135">
        <v>1.0</v>
      </c>
      <c r="T34" s="135">
        <v>1.0</v>
      </c>
      <c r="U34" s="135">
        <v>1.0</v>
      </c>
      <c r="V34" s="44"/>
      <c r="W34" s="153"/>
      <c r="X34" s="135">
        <v>1.0</v>
      </c>
      <c r="Y34" s="135">
        <v>1.0</v>
      </c>
      <c r="Z34" s="135"/>
      <c r="AA34" s="135">
        <v>1.0</v>
      </c>
      <c r="AB34" s="135">
        <v>1.0</v>
      </c>
      <c r="AC34" s="44"/>
      <c r="AD34" s="153"/>
      <c r="AE34" s="135">
        <v>0.5</v>
      </c>
      <c r="AF34" s="135">
        <v>1.0</v>
      </c>
      <c r="AG34" s="135">
        <v>1.0</v>
      </c>
      <c r="AH34" s="135">
        <v>1.0</v>
      </c>
      <c r="AI34" s="135">
        <v>1.0</v>
      </c>
      <c r="AJ34" s="44"/>
      <c r="AK34" s="46">
        <f t="shared" si="2"/>
        <v>19</v>
      </c>
      <c r="AL34" s="359">
        <v>50000.0</v>
      </c>
      <c r="AM34" s="360">
        <f t="shared" si="3"/>
        <v>950000</v>
      </c>
      <c r="AN34" s="361"/>
      <c r="AO34" s="310">
        <f t="shared" si="6"/>
        <v>950000</v>
      </c>
      <c r="AP34" s="51"/>
      <c r="AQ34" s="110"/>
      <c r="AR34" s="110"/>
      <c r="AS34" s="110"/>
      <c r="AT34" s="64"/>
    </row>
    <row r="35" ht="14.25" customHeight="1">
      <c r="A35" s="291"/>
      <c r="B35" s="30"/>
      <c r="C35" s="30">
        <v>1.0</v>
      </c>
      <c r="D35" s="30" t="s">
        <v>27</v>
      </c>
      <c r="E35" s="317" t="s">
        <v>523</v>
      </c>
      <c r="F35" s="46"/>
      <c r="G35" s="160" t="s">
        <v>23</v>
      </c>
      <c r="H35" s="472"/>
      <c r="I35" s="153"/>
      <c r="J35" s="135">
        <v>1.0</v>
      </c>
      <c r="K35" s="135">
        <v>1.0</v>
      </c>
      <c r="L35" s="135">
        <v>1.0</v>
      </c>
      <c r="M35" s="141">
        <v>0.5</v>
      </c>
      <c r="N35" s="135">
        <v>1.0</v>
      </c>
      <c r="O35" s="44"/>
      <c r="P35" s="153"/>
      <c r="Q35" s="135">
        <v>1.0</v>
      </c>
      <c r="R35" s="135">
        <v>1.0</v>
      </c>
      <c r="S35" s="135">
        <v>1.0</v>
      </c>
      <c r="T35" s="135">
        <v>1.0</v>
      </c>
      <c r="U35" s="135">
        <v>1.0</v>
      </c>
      <c r="V35" s="44"/>
      <c r="W35" s="153"/>
      <c r="X35" s="135">
        <v>1.0</v>
      </c>
      <c r="Y35" s="135">
        <v>1.0</v>
      </c>
      <c r="Z35" s="135"/>
      <c r="AA35" s="135">
        <v>1.0</v>
      </c>
      <c r="AB35" s="135">
        <v>1.0</v>
      </c>
      <c r="AC35" s="44"/>
      <c r="AD35" s="153"/>
      <c r="AE35" s="135">
        <v>0.5</v>
      </c>
      <c r="AF35" s="135">
        <v>1.0</v>
      </c>
      <c r="AG35" s="135">
        <v>1.0</v>
      </c>
      <c r="AH35" s="135">
        <v>1.0</v>
      </c>
      <c r="AI35" s="135">
        <v>1.0</v>
      </c>
      <c r="AJ35" s="44"/>
      <c r="AK35" s="46">
        <f t="shared" si="2"/>
        <v>18</v>
      </c>
      <c r="AL35" s="359">
        <v>50000.0</v>
      </c>
      <c r="AM35" s="360">
        <f t="shared" si="3"/>
        <v>900000</v>
      </c>
      <c r="AN35" s="361"/>
      <c r="AO35" s="310">
        <f t="shared" si="6"/>
        <v>900000</v>
      </c>
      <c r="AP35" s="51"/>
      <c r="AQ35" s="39"/>
      <c r="AR35" s="110"/>
      <c r="AS35" s="110"/>
      <c r="AT35" s="64"/>
    </row>
    <row r="36" ht="14.25" customHeight="1">
      <c r="A36" s="291"/>
      <c r="B36" s="30"/>
      <c r="C36" s="30">
        <v>1.0</v>
      </c>
      <c r="D36" s="30" t="s">
        <v>27</v>
      </c>
      <c r="E36" s="55" t="s">
        <v>619</v>
      </c>
      <c r="F36" s="46"/>
      <c r="G36" s="135"/>
      <c r="H36" s="472"/>
      <c r="I36" s="153"/>
      <c r="J36" s="135"/>
      <c r="K36" s="135"/>
      <c r="L36" s="135">
        <v>1.0</v>
      </c>
      <c r="M36" s="141">
        <v>0.5</v>
      </c>
      <c r="N36" s="135">
        <v>1.0</v>
      </c>
      <c r="O36" s="44"/>
      <c r="P36" s="153"/>
      <c r="Q36" s="135">
        <v>1.0</v>
      </c>
      <c r="R36" s="135">
        <v>1.0</v>
      </c>
      <c r="S36" s="135">
        <v>1.0</v>
      </c>
      <c r="T36" s="135">
        <v>1.0</v>
      </c>
      <c r="U36" s="135">
        <v>1.0</v>
      </c>
      <c r="V36" s="44"/>
      <c r="W36" s="153"/>
      <c r="X36" s="160" t="s">
        <v>23</v>
      </c>
      <c r="Y36" s="135">
        <v>1.0</v>
      </c>
      <c r="Z36" s="167" t="s">
        <v>620</v>
      </c>
      <c r="AA36" s="168"/>
      <c r="AB36" s="168"/>
      <c r="AC36" s="168"/>
      <c r="AD36" s="168"/>
      <c r="AE36" s="168"/>
      <c r="AF36" s="168"/>
      <c r="AG36" s="168"/>
      <c r="AH36" s="168"/>
      <c r="AI36" s="168"/>
      <c r="AJ36" s="73"/>
      <c r="AK36" s="46">
        <f t="shared" si="2"/>
        <v>8.5</v>
      </c>
      <c r="AL36" s="359">
        <v>30000.0</v>
      </c>
      <c r="AM36" s="360">
        <f t="shared" si="3"/>
        <v>255000</v>
      </c>
      <c r="AN36" s="363"/>
      <c r="AO36" s="310">
        <f t="shared" si="6"/>
        <v>255000</v>
      </c>
      <c r="AP36" s="51"/>
      <c r="AQ36" s="39"/>
      <c r="AR36" s="110"/>
      <c r="AS36" s="110"/>
      <c r="AT36" s="64"/>
    </row>
    <row r="37" ht="14.25" customHeight="1">
      <c r="A37" s="291"/>
      <c r="B37" s="30"/>
      <c r="C37" s="30">
        <v>1.0</v>
      </c>
      <c r="D37" s="30" t="s">
        <v>27</v>
      </c>
      <c r="E37" s="315" t="s">
        <v>184</v>
      </c>
      <c r="F37" s="46"/>
      <c r="G37" s="135">
        <v>1.0</v>
      </c>
      <c r="H37" s="472"/>
      <c r="I37" s="153"/>
      <c r="J37" s="135">
        <v>1.0</v>
      </c>
      <c r="K37" s="135">
        <v>1.0</v>
      </c>
      <c r="L37" s="135">
        <v>1.0</v>
      </c>
      <c r="M37" s="141">
        <v>0.5</v>
      </c>
      <c r="N37" s="135">
        <v>1.0</v>
      </c>
      <c r="O37" s="44"/>
      <c r="P37" s="153"/>
      <c r="Q37" s="135">
        <v>1.0</v>
      </c>
      <c r="R37" s="135">
        <v>1.0</v>
      </c>
      <c r="S37" s="135">
        <v>1.0</v>
      </c>
      <c r="T37" s="135">
        <v>1.0</v>
      </c>
      <c r="U37" s="135">
        <v>1.0</v>
      </c>
      <c r="V37" s="44"/>
      <c r="W37" s="153"/>
      <c r="X37" s="135">
        <v>1.0</v>
      </c>
      <c r="Y37" s="135">
        <v>1.0</v>
      </c>
      <c r="Z37" s="135"/>
      <c r="AA37" s="135">
        <v>1.0</v>
      </c>
      <c r="AB37" s="135">
        <v>1.0</v>
      </c>
      <c r="AC37" s="44"/>
      <c r="AD37" s="153"/>
      <c r="AE37" s="135">
        <v>0.5</v>
      </c>
      <c r="AF37" s="135">
        <v>1.0</v>
      </c>
      <c r="AG37" s="135">
        <v>1.0</v>
      </c>
      <c r="AH37" s="135">
        <v>1.0</v>
      </c>
      <c r="AI37" s="135">
        <v>1.0</v>
      </c>
      <c r="AJ37" s="44"/>
      <c r="AK37" s="46">
        <f t="shared" si="2"/>
        <v>19</v>
      </c>
      <c r="AL37" s="359">
        <v>50000.0</v>
      </c>
      <c r="AM37" s="360">
        <f t="shared" si="3"/>
        <v>950000</v>
      </c>
      <c r="AN37" s="361"/>
      <c r="AO37" s="310">
        <f t="shared" si="6"/>
        <v>950000</v>
      </c>
      <c r="AP37" s="51"/>
      <c r="AQ37" s="39"/>
      <c r="AR37" s="110"/>
      <c r="AS37" s="110"/>
      <c r="AT37" s="64"/>
    </row>
    <row r="38" ht="14.25" customHeight="1">
      <c r="A38" s="291"/>
      <c r="B38" s="30"/>
      <c r="C38" s="30">
        <v>1.0</v>
      </c>
      <c r="D38" s="30" t="s">
        <v>27</v>
      </c>
      <c r="E38" s="209" t="s">
        <v>621</v>
      </c>
      <c r="F38" s="46"/>
      <c r="G38" s="46"/>
      <c r="H38" s="472"/>
      <c r="I38" s="153"/>
      <c r="J38" s="135"/>
      <c r="K38" s="135"/>
      <c r="L38" s="141"/>
      <c r="M38" s="141"/>
      <c r="N38" s="135"/>
      <c r="O38" s="44"/>
      <c r="P38" s="153"/>
      <c r="Q38" s="135"/>
      <c r="R38" s="135">
        <v>1.0</v>
      </c>
      <c r="S38" s="135">
        <v>1.0</v>
      </c>
      <c r="T38" s="135">
        <v>1.0</v>
      </c>
      <c r="U38" s="135">
        <v>1.0</v>
      </c>
      <c r="V38" s="44"/>
      <c r="W38" s="153"/>
      <c r="X38" s="135">
        <v>1.0</v>
      </c>
      <c r="Y38" s="135">
        <v>1.0</v>
      </c>
      <c r="Z38" s="135"/>
      <c r="AA38" s="135">
        <v>1.0</v>
      </c>
      <c r="AB38" s="135">
        <v>1.0</v>
      </c>
      <c r="AC38" s="44"/>
      <c r="AD38" s="153"/>
      <c r="AE38" s="135">
        <v>0.5</v>
      </c>
      <c r="AF38" s="135">
        <v>1.0</v>
      </c>
      <c r="AG38" s="135">
        <v>1.0</v>
      </c>
      <c r="AH38" s="135">
        <v>1.0</v>
      </c>
      <c r="AI38" s="135">
        <v>1.0</v>
      </c>
      <c r="AJ38" s="44"/>
      <c r="AK38" s="46">
        <f t="shared" si="2"/>
        <v>12.5</v>
      </c>
      <c r="AL38" s="359">
        <v>50000.0</v>
      </c>
      <c r="AM38" s="360">
        <f t="shared" si="3"/>
        <v>0</v>
      </c>
      <c r="AN38" s="363"/>
      <c r="AO38" s="310"/>
      <c r="AP38" s="51"/>
      <c r="AQ38" s="51">
        <v>40000.0</v>
      </c>
      <c r="AR38" s="110"/>
      <c r="AS38" s="110"/>
      <c r="AT38" s="64"/>
    </row>
    <row r="39" ht="14.25" customHeight="1">
      <c r="A39" s="291"/>
      <c r="B39" s="30"/>
      <c r="C39" s="30">
        <v>1.0</v>
      </c>
      <c r="D39" s="30" t="s">
        <v>27</v>
      </c>
      <c r="E39" s="209" t="s">
        <v>622</v>
      </c>
      <c r="F39" s="46"/>
      <c r="G39" s="46"/>
      <c r="H39" s="472"/>
      <c r="I39" s="153"/>
      <c r="J39" s="135"/>
      <c r="K39" s="135"/>
      <c r="L39" s="141"/>
      <c r="M39" s="141"/>
      <c r="N39" s="135"/>
      <c r="O39" s="44"/>
      <c r="P39" s="153"/>
      <c r="Q39" s="135"/>
      <c r="R39" s="135">
        <v>1.0</v>
      </c>
      <c r="S39" s="135">
        <v>1.0</v>
      </c>
      <c r="T39" s="135">
        <v>1.0</v>
      </c>
      <c r="U39" s="135">
        <v>1.0</v>
      </c>
      <c r="V39" s="44"/>
      <c r="W39" s="153"/>
      <c r="X39" s="135">
        <v>1.0</v>
      </c>
      <c r="Y39" s="135">
        <v>1.0</v>
      </c>
      <c r="Z39" s="135"/>
      <c r="AA39" s="135">
        <v>1.0</v>
      </c>
      <c r="AB39" s="135">
        <v>1.0</v>
      </c>
      <c r="AC39" s="44"/>
      <c r="AD39" s="153"/>
      <c r="AE39" s="135">
        <v>0.5</v>
      </c>
      <c r="AF39" s="135">
        <v>1.0</v>
      </c>
      <c r="AG39" s="135">
        <v>1.0</v>
      </c>
      <c r="AH39" s="135">
        <v>1.0</v>
      </c>
      <c r="AI39" s="135">
        <v>1.0</v>
      </c>
      <c r="AJ39" s="44"/>
      <c r="AK39" s="46">
        <f t="shared" si="2"/>
        <v>12.5</v>
      </c>
      <c r="AL39" s="359">
        <v>50000.0</v>
      </c>
      <c r="AM39" s="360">
        <f t="shared" si="3"/>
        <v>0</v>
      </c>
      <c r="AN39" s="363"/>
      <c r="AO39" s="310"/>
      <c r="AP39" s="51"/>
      <c r="AQ39" s="51">
        <v>40000.0</v>
      </c>
      <c r="AR39" s="110"/>
      <c r="AS39" s="110"/>
      <c r="AT39" s="64"/>
    </row>
    <row r="40" ht="14.25" customHeight="1">
      <c r="A40" s="291"/>
      <c r="B40" s="30"/>
      <c r="C40" s="30">
        <v>1.0</v>
      </c>
      <c r="D40" s="30" t="s">
        <v>27</v>
      </c>
      <c r="E40" s="315" t="s">
        <v>191</v>
      </c>
      <c r="F40" s="46"/>
      <c r="G40" s="160" t="s">
        <v>23</v>
      </c>
      <c r="H40" s="472"/>
      <c r="I40" s="153"/>
      <c r="J40" s="135">
        <v>1.0</v>
      </c>
      <c r="K40" s="135">
        <v>1.0</v>
      </c>
      <c r="L40" s="135">
        <v>1.0</v>
      </c>
      <c r="M40" s="160" t="s">
        <v>23</v>
      </c>
      <c r="N40" s="135">
        <v>1.0</v>
      </c>
      <c r="O40" s="44"/>
      <c r="P40" s="153"/>
      <c r="Q40" s="160" t="s">
        <v>23</v>
      </c>
      <c r="R40" s="135">
        <v>1.0</v>
      </c>
      <c r="S40" s="135">
        <v>1.0</v>
      </c>
      <c r="T40" s="160" t="s">
        <v>23</v>
      </c>
      <c r="U40" s="135">
        <v>1.0</v>
      </c>
      <c r="V40" s="44"/>
      <c r="W40" s="153"/>
      <c r="X40" s="135">
        <v>1.0</v>
      </c>
      <c r="Y40" s="160" t="s">
        <v>23</v>
      </c>
      <c r="Z40" s="135"/>
      <c r="AA40" s="160" t="s">
        <v>23</v>
      </c>
      <c r="AB40" s="167" t="s">
        <v>623</v>
      </c>
      <c r="AC40" s="168"/>
      <c r="AD40" s="168"/>
      <c r="AE40" s="168"/>
      <c r="AF40" s="168"/>
      <c r="AG40" s="168"/>
      <c r="AH40" s="168"/>
      <c r="AI40" s="168"/>
      <c r="AJ40" s="73"/>
      <c r="AK40" s="46">
        <f t="shared" si="2"/>
        <v>8</v>
      </c>
      <c r="AL40" s="359">
        <v>49000.0</v>
      </c>
      <c r="AM40" s="360">
        <f t="shared" si="3"/>
        <v>392000</v>
      </c>
      <c r="AN40" s="361"/>
      <c r="AO40" s="310">
        <f t="shared" ref="AO40:AO53" si="7">AK40*AL40</f>
        <v>392000</v>
      </c>
      <c r="AP40" s="51">
        <v>40000.0</v>
      </c>
      <c r="AQ40" s="39"/>
      <c r="AR40" s="39">
        <v>40000.0</v>
      </c>
      <c r="AS40" s="39"/>
      <c r="AT40" s="64"/>
    </row>
    <row r="41" ht="14.25" customHeight="1">
      <c r="A41" s="291"/>
      <c r="B41" s="30"/>
      <c r="C41" s="30">
        <v>1.0</v>
      </c>
      <c r="D41" s="30" t="s">
        <v>27</v>
      </c>
      <c r="E41" s="317" t="s">
        <v>193</v>
      </c>
      <c r="F41" s="46"/>
      <c r="G41" s="135">
        <v>1.0</v>
      </c>
      <c r="H41" s="472"/>
      <c r="I41" s="153"/>
      <c r="J41" s="135">
        <v>1.0</v>
      </c>
      <c r="K41" s="135">
        <v>1.0</v>
      </c>
      <c r="L41" s="135">
        <v>1.0</v>
      </c>
      <c r="M41" s="141">
        <v>0.5</v>
      </c>
      <c r="N41" s="135">
        <v>1.0</v>
      </c>
      <c r="O41" s="44"/>
      <c r="P41" s="153"/>
      <c r="Q41" s="135">
        <v>1.0</v>
      </c>
      <c r="R41" s="141" t="s">
        <v>50</v>
      </c>
      <c r="S41" s="135">
        <v>1.0</v>
      </c>
      <c r="T41" s="135">
        <v>1.0</v>
      </c>
      <c r="U41" s="135">
        <v>1.0</v>
      </c>
      <c r="V41" s="44"/>
      <c r="W41" s="153"/>
      <c r="X41" s="135">
        <v>1.0</v>
      </c>
      <c r="Y41" s="135">
        <v>1.0</v>
      </c>
      <c r="Z41" s="135"/>
      <c r="AA41" s="135">
        <v>1.0</v>
      </c>
      <c r="AB41" s="135">
        <v>1.0</v>
      </c>
      <c r="AC41" s="44"/>
      <c r="AD41" s="153"/>
      <c r="AE41" s="135">
        <v>0.5</v>
      </c>
      <c r="AF41" s="135">
        <v>1.0</v>
      </c>
      <c r="AG41" s="135">
        <v>1.0</v>
      </c>
      <c r="AH41" s="135">
        <v>1.0</v>
      </c>
      <c r="AI41" s="135">
        <v>1.0</v>
      </c>
      <c r="AJ41" s="44"/>
      <c r="AK41" s="46">
        <f t="shared" si="2"/>
        <v>18</v>
      </c>
      <c r="AL41" s="359">
        <v>50000.0</v>
      </c>
      <c r="AM41" s="360">
        <f t="shared" si="3"/>
        <v>900000</v>
      </c>
      <c r="AN41" s="361"/>
      <c r="AO41" s="310">
        <f t="shared" si="7"/>
        <v>900000</v>
      </c>
      <c r="AP41" s="51"/>
      <c r="AQ41" s="110"/>
      <c r="AR41" s="110"/>
      <c r="AS41" s="110"/>
      <c r="AT41" s="64"/>
    </row>
    <row r="42" ht="15.75" customHeight="1">
      <c r="A42" s="291"/>
      <c r="B42" s="30"/>
      <c r="C42" s="30">
        <v>1.0</v>
      </c>
      <c r="D42" s="30" t="s">
        <v>27</v>
      </c>
      <c r="E42" s="314" t="s">
        <v>199</v>
      </c>
      <c r="F42" s="46"/>
      <c r="G42" s="160" t="s">
        <v>23</v>
      </c>
      <c r="H42" s="472"/>
      <c r="I42" s="153"/>
      <c r="J42" s="135">
        <v>1.0</v>
      </c>
      <c r="K42" s="135">
        <v>1.0</v>
      </c>
      <c r="L42" s="135">
        <v>1.0</v>
      </c>
      <c r="M42" s="141" t="s">
        <v>50</v>
      </c>
      <c r="N42" s="135">
        <v>1.0</v>
      </c>
      <c r="O42" s="44"/>
      <c r="P42" s="153"/>
      <c r="Q42" s="135">
        <v>1.0</v>
      </c>
      <c r="R42" s="135">
        <v>1.0</v>
      </c>
      <c r="S42" s="135">
        <v>1.0</v>
      </c>
      <c r="T42" s="135">
        <v>1.0</v>
      </c>
      <c r="U42" s="135">
        <v>1.0</v>
      </c>
      <c r="V42" s="44"/>
      <c r="W42" s="153"/>
      <c r="X42" s="135">
        <v>1.0</v>
      </c>
      <c r="Y42" s="135">
        <v>1.0</v>
      </c>
      <c r="Z42" s="135"/>
      <c r="AA42" s="135">
        <v>1.0</v>
      </c>
      <c r="AB42" s="135">
        <v>1.0</v>
      </c>
      <c r="AC42" s="44"/>
      <c r="AD42" s="153"/>
      <c r="AE42" s="135">
        <v>0.5</v>
      </c>
      <c r="AF42" s="135">
        <v>1.0</v>
      </c>
      <c r="AG42" s="135">
        <v>1.0</v>
      </c>
      <c r="AH42" s="135">
        <v>1.0</v>
      </c>
      <c r="AI42" s="135">
        <v>1.0</v>
      </c>
      <c r="AJ42" s="44"/>
      <c r="AK42" s="46">
        <f t="shared" si="2"/>
        <v>17.5</v>
      </c>
      <c r="AL42" s="359">
        <v>49000.0</v>
      </c>
      <c r="AM42" s="360">
        <f t="shared" si="3"/>
        <v>857500</v>
      </c>
      <c r="AN42" s="361"/>
      <c r="AO42" s="310">
        <f t="shared" si="7"/>
        <v>857500</v>
      </c>
      <c r="AP42" s="51"/>
      <c r="AQ42" s="39"/>
      <c r="AR42" s="110"/>
      <c r="AS42" s="110"/>
      <c r="AT42" s="64"/>
    </row>
    <row r="43" ht="14.25" customHeight="1">
      <c r="A43" s="291"/>
      <c r="B43" s="30"/>
      <c r="C43" s="30">
        <v>1.0</v>
      </c>
      <c r="D43" s="30" t="s">
        <v>27</v>
      </c>
      <c r="E43" s="315" t="s">
        <v>202</v>
      </c>
      <c r="F43" s="46"/>
      <c r="G43" s="135">
        <v>1.0</v>
      </c>
      <c r="H43" s="472"/>
      <c r="I43" s="153"/>
      <c r="J43" s="135">
        <v>1.0</v>
      </c>
      <c r="K43" s="135">
        <v>1.0</v>
      </c>
      <c r="L43" s="135">
        <v>1.0</v>
      </c>
      <c r="M43" s="141">
        <v>0.5</v>
      </c>
      <c r="N43" s="135">
        <v>1.0</v>
      </c>
      <c r="O43" s="44"/>
      <c r="P43" s="153"/>
      <c r="Q43" s="135">
        <v>1.0</v>
      </c>
      <c r="R43" s="135">
        <v>1.0</v>
      </c>
      <c r="S43" s="135">
        <v>1.0</v>
      </c>
      <c r="T43" s="135">
        <v>1.0</v>
      </c>
      <c r="U43" s="135">
        <v>1.0</v>
      </c>
      <c r="V43" s="44"/>
      <c r="W43" s="153"/>
      <c r="X43" s="135">
        <v>1.0</v>
      </c>
      <c r="Y43" s="135">
        <v>1.0</v>
      </c>
      <c r="Z43" s="135"/>
      <c r="AA43" s="135">
        <v>1.0</v>
      </c>
      <c r="AB43" s="135">
        <v>1.0</v>
      </c>
      <c r="AC43" s="44"/>
      <c r="AD43" s="153"/>
      <c r="AE43" s="135">
        <v>0.5</v>
      </c>
      <c r="AF43" s="135">
        <v>1.0</v>
      </c>
      <c r="AG43" s="135">
        <v>1.0</v>
      </c>
      <c r="AH43" s="135">
        <v>1.0</v>
      </c>
      <c r="AI43" s="135">
        <v>1.0</v>
      </c>
      <c r="AJ43" s="44"/>
      <c r="AK43" s="46">
        <f t="shared" si="2"/>
        <v>19</v>
      </c>
      <c r="AL43" s="359">
        <v>50000.0</v>
      </c>
      <c r="AM43" s="360">
        <f t="shared" si="3"/>
        <v>950000</v>
      </c>
      <c r="AN43" s="361"/>
      <c r="AO43" s="310">
        <f t="shared" si="7"/>
        <v>950000</v>
      </c>
      <c r="AP43" s="51"/>
      <c r="AQ43" s="39">
        <v>40000.0</v>
      </c>
      <c r="AR43" s="110"/>
      <c r="AS43" s="110"/>
      <c r="AT43" s="340"/>
    </row>
    <row r="44" ht="14.25" customHeight="1">
      <c r="A44" s="291"/>
      <c r="B44" s="30"/>
      <c r="C44" s="30">
        <v>1.0</v>
      </c>
      <c r="D44" s="30" t="s">
        <v>27</v>
      </c>
      <c r="E44" s="315" t="s">
        <v>205</v>
      </c>
      <c r="F44" s="46"/>
      <c r="G44" s="135">
        <v>1.0</v>
      </c>
      <c r="H44" s="472"/>
      <c r="I44" s="153"/>
      <c r="J44" s="135">
        <v>1.0</v>
      </c>
      <c r="K44" s="135">
        <v>1.0</v>
      </c>
      <c r="L44" s="135">
        <v>1.0</v>
      </c>
      <c r="M44" s="141">
        <v>0.5</v>
      </c>
      <c r="N44" s="135">
        <v>1.0</v>
      </c>
      <c r="O44" s="44"/>
      <c r="P44" s="153"/>
      <c r="Q44" s="135">
        <v>1.0</v>
      </c>
      <c r="R44" s="135">
        <v>1.0</v>
      </c>
      <c r="S44" s="135">
        <v>1.0</v>
      </c>
      <c r="T44" s="135" t="s">
        <v>23</v>
      </c>
      <c r="U44" s="135">
        <v>1.0</v>
      </c>
      <c r="V44" s="44"/>
      <c r="W44" s="153"/>
      <c r="X44" s="135">
        <v>1.0</v>
      </c>
      <c r="Y44" s="135">
        <v>1.0</v>
      </c>
      <c r="Z44" s="135"/>
      <c r="AA44" s="135">
        <v>1.0</v>
      </c>
      <c r="AB44" s="135">
        <v>1.0</v>
      </c>
      <c r="AC44" s="44"/>
      <c r="AD44" s="153"/>
      <c r="AE44" s="135">
        <v>0.5</v>
      </c>
      <c r="AF44" s="135">
        <v>1.0</v>
      </c>
      <c r="AG44" s="135">
        <v>1.0</v>
      </c>
      <c r="AH44" s="135">
        <v>1.0</v>
      </c>
      <c r="AI44" s="135">
        <v>1.0</v>
      </c>
      <c r="AJ44" s="44"/>
      <c r="AK44" s="46">
        <f t="shared" si="2"/>
        <v>18</v>
      </c>
      <c r="AL44" s="359">
        <v>50000.0</v>
      </c>
      <c r="AM44" s="360">
        <f t="shared" si="3"/>
        <v>900000</v>
      </c>
      <c r="AN44" s="363"/>
      <c r="AO44" s="310">
        <f t="shared" si="7"/>
        <v>900000</v>
      </c>
      <c r="AP44" s="51"/>
      <c r="AQ44" s="39"/>
      <c r="AR44" s="110"/>
      <c r="AS44" s="110"/>
      <c r="AT44" s="340"/>
    </row>
    <row r="45" ht="14.25" customHeight="1">
      <c r="A45" s="291"/>
      <c r="B45" s="30"/>
      <c r="C45" s="30">
        <v>1.0</v>
      </c>
      <c r="D45" s="30" t="s">
        <v>27</v>
      </c>
      <c r="E45" s="317" t="s">
        <v>528</v>
      </c>
      <c r="F45" s="46"/>
      <c r="G45" s="135">
        <v>1.0</v>
      </c>
      <c r="H45" s="472"/>
      <c r="I45" s="153"/>
      <c r="J45" s="135">
        <v>1.0</v>
      </c>
      <c r="K45" s="135">
        <v>1.0</v>
      </c>
      <c r="L45" s="135">
        <v>1.0</v>
      </c>
      <c r="M45" s="141">
        <v>0.5</v>
      </c>
      <c r="N45" s="135">
        <v>1.0</v>
      </c>
      <c r="O45" s="44"/>
      <c r="P45" s="153"/>
      <c r="Q45" s="135">
        <v>1.0</v>
      </c>
      <c r="R45" s="135">
        <v>1.0</v>
      </c>
      <c r="S45" s="135">
        <v>1.0</v>
      </c>
      <c r="T45" s="135">
        <v>1.0</v>
      </c>
      <c r="U45" s="135">
        <v>1.0</v>
      </c>
      <c r="V45" s="44"/>
      <c r="W45" s="153"/>
      <c r="X45" s="135">
        <v>1.0</v>
      </c>
      <c r="Y45" s="135">
        <v>1.0</v>
      </c>
      <c r="Z45" s="135"/>
      <c r="AA45" s="135">
        <v>1.0</v>
      </c>
      <c r="AB45" s="135">
        <v>1.0</v>
      </c>
      <c r="AC45" s="44"/>
      <c r="AD45" s="153"/>
      <c r="AE45" s="135">
        <v>0.5</v>
      </c>
      <c r="AF45" s="135">
        <v>1.0</v>
      </c>
      <c r="AG45" s="135">
        <v>1.0</v>
      </c>
      <c r="AH45" s="135">
        <v>1.0</v>
      </c>
      <c r="AI45" s="135">
        <v>1.0</v>
      </c>
      <c r="AJ45" s="44"/>
      <c r="AK45" s="46">
        <f t="shared" si="2"/>
        <v>19</v>
      </c>
      <c r="AL45" s="359">
        <v>50000.0</v>
      </c>
      <c r="AM45" s="360">
        <f t="shared" si="3"/>
        <v>950000</v>
      </c>
      <c r="AN45" s="363"/>
      <c r="AO45" s="310">
        <f t="shared" si="7"/>
        <v>950000</v>
      </c>
      <c r="AP45" s="51"/>
      <c r="AQ45" s="110"/>
      <c r="AR45" s="110"/>
      <c r="AS45" s="110"/>
      <c r="AT45" s="340"/>
    </row>
    <row r="46" ht="14.25" customHeight="1">
      <c r="A46" s="291"/>
      <c r="B46" s="30"/>
      <c r="C46" s="30">
        <v>1.0</v>
      </c>
      <c r="D46" s="30" t="s">
        <v>92</v>
      </c>
      <c r="E46" s="315" t="s">
        <v>532</v>
      </c>
      <c r="F46" s="46"/>
      <c r="G46" s="135">
        <v>1.0</v>
      </c>
      <c r="H46" s="472"/>
      <c r="I46" s="153"/>
      <c r="J46" s="135">
        <v>1.0</v>
      </c>
      <c r="K46" s="135">
        <v>1.0</v>
      </c>
      <c r="L46" s="135">
        <v>1.0</v>
      </c>
      <c r="M46" s="141">
        <v>0.5</v>
      </c>
      <c r="N46" s="135">
        <v>1.0</v>
      </c>
      <c r="O46" s="44"/>
      <c r="P46" s="153"/>
      <c r="Q46" s="135">
        <v>1.0</v>
      </c>
      <c r="R46" s="141" t="s">
        <v>50</v>
      </c>
      <c r="S46" s="135">
        <v>1.0</v>
      </c>
      <c r="T46" s="135">
        <v>1.0</v>
      </c>
      <c r="U46" s="135">
        <v>1.0</v>
      </c>
      <c r="V46" s="44"/>
      <c r="W46" s="153"/>
      <c r="X46" s="135">
        <v>1.0</v>
      </c>
      <c r="Y46" s="135">
        <v>1.0</v>
      </c>
      <c r="Z46" s="135"/>
      <c r="AA46" s="135">
        <v>1.0</v>
      </c>
      <c r="AB46" s="135">
        <v>1.0</v>
      </c>
      <c r="AC46" s="44"/>
      <c r="AD46" s="153"/>
      <c r="AE46" s="135">
        <v>0.5</v>
      </c>
      <c r="AF46" s="135">
        <v>1.0</v>
      </c>
      <c r="AG46" s="135">
        <v>1.0</v>
      </c>
      <c r="AH46" s="135">
        <v>1.0</v>
      </c>
      <c r="AI46" s="135">
        <v>1.0</v>
      </c>
      <c r="AJ46" s="44"/>
      <c r="AK46" s="46">
        <f t="shared" si="2"/>
        <v>18</v>
      </c>
      <c r="AL46" s="359">
        <v>30000.0</v>
      </c>
      <c r="AM46" s="360">
        <f t="shared" si="3"/>
        <v>540000</v>
      </c>
      <c r="AN46" s="361"/>
      <c r="AO46" s="310">
        <f t="shared" si="7"/>
        <v>540000</v>
      </c>
      <c r="AP46" s="51"/>
      <c r="AQ46" s="39"/>
      <c r="AR46" s="110"/>
      <c r="AS46" s="110"/>
      <c r="AT46" s="340"/>
    </row>
    <row r="47" ht="14.25" customHeight="1">
      <c r="A47" s="291"/>
      <c r="B47" s="30"/>
      <c r="C47" s="30">
        <v>1.0</v>
      </c>
      <c r="D47" s="30" t="s">
        <v>27</v>
      </c>
      <c r="E47" s="315" t="s">
        <v>213</v>
      </c>
      <c r="F47" s="46"/>
      <c r="G47" s="135">
        <v>1.0</v>
      </c>
      <c r="H47" s="472"/>
      <c r="I47" s="153"/>
      <c r="J47" s="135">
        <v>1.0</v>
      </c>
      <c r="K47" s="135">
        <v>1.0</v>
      </c>
      <c r="L47" s="135">
        <v>1.0</v>
      </c>
      <c r="M47" s="141">
        <v>0.5</v>
      </c>
      <c r="N47" s="135">
        <v>1.0</v>
      </c>
      <c r="O47" s="44"/>
      <c r="P47" s="153"/>
      <c r="Q47" s="135">
        <v>1.0</v>
      </c>
      <c r="R47" s="135">
        <v>1.0</v>
      </c>
      <c r="S47" s="135">
        <v>1.0</v>
      </c>
      <c r="T47" s="135">
        <v>1.0</v>
      </c>
      <c r="U47" s="135">
        <v>1.0</v>
      </c>
      <c r="V47" s="44"/>
      <c r="W47" s="153"/>
      <c r="X47" s="135">
        <v>1.0</v>
      </c>
      <c r="Y47" s="135">
        <v>1.0</v>
      </c>
      <c r="Z47" s="135"/>
      <c r="AA47" s="135">
        <v>1.0</v>
      </c>
      <c r="AB47" s="135">
        <v>1.0</v>
      </c>
      <c r="AC47" s="44"/>
      <c r="AD47" s="153"/>
      <c r="AE47" s="135">
        <v>0.5</v>
      </c>
      <c r="AF47" s="135">
        <v>1.0</v>
      </c>
      <c r="AG47" s="135">
        <v>1.0</v>
      </c>
      <c r="AH47" s="135">
        <v>1.0</v>
      </c>
      <c r="AI47" s="135">
        <v>1.0</v>
      </c>
      <c r="AJ47" s="44"/>
      <c r="AK47" s="46">
        <f t="shared" si="2"/>
        <v>19</v>
      </c>
      <c r="AL47" s="359">
        <v>57000.0</v>
      </c>
      <c r="AM47" s="360">
        <f t="shared" si="3"/>
        <v>1083000</v>
      </c>
      <c r="AN47" s="361"/>
      <c r="AO47" s="310">
        <f t="shared" si="7"/>
        <v>1083000</v>
      </c>
      <c r="AP47" s="51"/>
      <c r="AQ47" s="51">
        <v>40000.0</v>
      </c>
      <c r="AR47" s="110"/>
      <c r="AS47" s="110"/>
      <c r="AT47" s="64"/>
    </row>
    <row r="48" ht="14.25" customHeight="1">
      <c r="A48" s="291"/>
      <c r="B48" s="30"/>
      <c r="C48" s="30">
        <v>1.0</v>
      </c>
      <c r="D48" s="30" t="s">
        <v>27</v>
      </c>
      <c r="E48" s="314" t="s">
        <v>216</v>
      </c>
      <c r="F48" s="46"/>
      <c r="G48" s="135">
        <v>1.0</v>
      </c>
      <c r="H48" s="472"/>
      <c r="I48" s="153"/>
      <c r="J48" s="135">
        <v>1.0</v>
      </c>
      <c r="K48" s="135">
        <v>1.0</v>
      </c>
      <c r="L48" s="135">
        <v>1.0</v>
      </c>
      <c r="M48" s="141">
        <v>0.5</v>
      </c>
      <c r="N48" s="135">
        <v>1.0</v>
      </c>
      <c r="O48" s="44"/>
      <c r="P48" s="153"/>
      <c r="Q48" s="135">
        <v>1.0</v>
      </c>
      <c r="R48" s="135">
        <v>1.0</v>
      </c>
      <c r="S48" s="135">
        <v>1.0</v>
      </c>
      <c r="T48" s="135">
        <v>1.0</v>
      </c>
      <c r="U48" s="135">
        <v>1.0</v>
      </c>
      <c r="V48" s="44"/>
      <c r="W48" s="153"/>
      <c r="X48" s="135">
        <v>1.0</v>
      </c>
      <c r="Y48" s="135">
        <v>1.0</v>
      </c>
      <c r="Z48" s="135"/>
      <c r="AA48" s="135">
        <v>1.0</v>
      </c>
      <c r="AB48" s="135">
        <v>1.0</v>
      </c>
      <c r="AC48" s="44"/>
      <c r="AD48" s="153"/>
      <c r="AE48" s="135">
        <v>0.5</v>
      </c>
      <c r="AF48" s="135">
        <v>1.0</v>
      </c>
      <c r="AG48" s="135">
        <v>1.0</v>
      </c>
      <c r="AH48" s="135">
        <v>1.0</v>
      </c>
      <c r="AI48" s="135">
        <v>1.0</v>
      </c>
      <c r="AJ48" s="44"/>
      <c r="AK48" s="46">
        <f t="shared" si="2"/>
        <v>19</v>
      </c>
      <c r="AL48" s="359">
        <v>50000.0</v>
      </c>
      <c r="AM48" s="360">
        <f t="shared" si="3"/>
        <v>950000</v>
      </c>
      <c r="AN48" s="361"/>
      <c r="AO48" s="310">
        <f t="shared" si="7"/>
        <v>950000</v>
      </c>
      <c r="AP48" s="51"/>
      <c r="AQ48" s="39"/>
      <c r="AR48" s="110"/>
      <c r="AS48" s="110"/>
      <c r="AT48" s="64"/>
    </row>
    <row r="49" ht="14.25" customHeight="1">
      <c r="A49" s="291"/>
      <c r="B49" s="30"/>
      <c r="C49" s="30">
        <v>1.0</v>
      </c>
      <c r="D49" s="30" t="s">
        <v>27</v>
      </c>
      <c r="E49" s="315" t="s">
        <v>219</v>
      </c>
      <c r="F49" s="46"/>
      <c r="G49" s="135">
        <v>1.0</v>
      </c>
      <c r="H49" s="472"/>
      <c r="I49" s="153"/>
      <c r="J49" s="135">
        <v>1.0</v>
      </c>
      <c r="K49" s="135">
        <v>1.0</v>
      </c>
      <c r="L49" s="135">
        <v>1.0</v>
      </c>
      <c r="M49" s="141">
        <v>0.5</v>
      </c>
      <c r="N49" s="135">
        <v>1.0</v>
      </c>
      <c r="O49" s="44"/>
      <c r="P49" s="153"/>
      <c r="Q49" s="135">
        <v>1.0</v>
      </c>
      <c r="R49" s="135">
        <v>1.0</v>
      </c>
      <c r="S49" s="135">
        <v>1.0</v>
      </c>
      <c r="T49" s="135">
        <v>1.0</v>
      </c>
      <c r="U49" s="135">
        <v>1.0</v>
      </c>
      <c r="V49" s="44"/>
      <c r="W49" s="153"/>
      <c r="X49" s="135">
        <v>1.0</v>
      </c>
      <c r="Y49" s="135">
        <v>1.0</v>
      </c>
      <c r="Z49" s="135"/>
      <c r="AA49" s="135">
        <v>1.0</v>
      </c>
      <c r="AB49" s="135">
        <v>1.0</v>
      </c>
      <c r="AC49" s="44"/>
      <c r="AD49" s="153"/>
      <c r="AE49" s="135">
        <v>0.5</v>
      </c>
      <c r="AF49" s="135">
        <v>1.0</v>
      </c>
      <c r="AG49" s="135">
        <v>1.0</v>
      </c>
      <c r="AH49" s="135">
        <v>1.0</v>
      </c>
      <c r="AI49" s="135">
        <v>1.0</v>
      </c>
      <c r="AJ49" s="44"/>
      <c r="AK49" s="46">
        <f t="shared" si="2"/>
        <v>19</v>
      </c>
      <c r="AL49" s="359">
        <v>50000.0</v>
      </c>
      <c r="AM49" s="360">
        <f t="shared" si="3"/>
        <v>950000</v>
      </c>
      <c r="AN49" s="361"/>
      <c r="AO49" s="310">
        <f t="shared" si="7"/>
        <v>950000</v>
      </c>
      <c r="AP49" s="51"/>
      <c r="AQ49" s="51">
        <v>40000.0</v>
      </c>
      <c r="AR49" s="110"/>
      <c r="AS49" s="110"/>
      <c r="AT49" s="340"/>
    </row>
    <row r="50" ht="14.25" customHeight="1">
      <c r="A50" s="291"/>
      <c r="B50" s="30"/>
      <c r="C50" s="30">
        <v>1.0</v>
      </c>
      <c r="D50" s="30" t="s">
        <v>27</v>
      </c>
      <c r="E50" s="315" t="s">
        <v>221</v>
      </c>
      <c r="F50" s="46"/>
      <c r="G50" s="135">
        <v>1.0</v>
      </c>
      <c r="H50" s="472"/>
      <c r="I50" s="153"/>
      <c r="J50" s="135">
        <v>1.0</v>
      </c>
      <c r="K50" s="135">
        <v>1.0</v>
      </c>
      <c r="L50" s="135">
        <v>1.0</v>
      </c>
      <c r="M50" s="141">
        <v>0.5</v>
      </c>
      <c r="N50" s="135">
        <v>1.0</v>
      </c>
      <c r="O50" s="44"/>
      <c r="P50" s="153"/>
      <c r="Q50" s="135">
        <v>1.0</v>
      </c>
      <c r="R50" s="135">
        <v>1.0</v>
      </c>
      <c r="S50" s="135">
        <v>1.0</v>
      </c>
      <c r="T50" s="135" t="s">
        <v>50</v>
      </c>
      <c r="U50" s="135" t="s">
        <v>50</v>
      </c>
      <c r="V50" s="44"/>
      <c r="W50" s="153"/>
      <c r="X50" s="135">
        <v>1.0</v>
      </c>
      <c r="Y50" s="135">
        <v>1.0</v>
      </c>
      <c r="Z50" s="135"/>
      <c r="AA50" s="135">
        <v>1.0</v>
      </c>
      <c r="AB50" s="135">
        <v>1.0</v>
      </c>
      <c r="AC50" s="44"/>
      <c r="AD50" s="153"/>
      <c r="AE50" s="135">
        <v>0.5</v>
      </c>
      <c r="AF50" s="135">
        <v>1.0</v>
      </c>
      <c r="AG50" s="135">
        <v>1.0</v>
      </c>
      <c r="AH50" s="135">
        <v>1.0</v>
      </c>
      <c r="AI50" s="135">
        <v>1.0</v>
      </c>
      <c r="AJ50" s="44"/>
      <c r="AK50" s="46">
        <f t="shared" si="2"/>
        <v>17</v>
      </c>
      <c r="AL50" s="359">
        <v>50000.0</v>
      </c>
      <c r="AM50" s="360">
        <f t="shared" si="3"/>
        <v>850000</v>
      </c>
      <c r="AN50" s="361"/>
      <c r="AO50" s="310">
        <f t="shared" si="7"/>
        <v>850000</v>
      </c>
      <c r="AP50" s="51"/>
      <c r="AQ50" s="39"/>
      <c r="AR50" s="110"/>
      <c r="AS50" s="110"/>
      <c r="AT50" s="64"/>
    </row>
    <row r="51" ht="14.25" customHeight="1">
      <c r="A51" s="291"/>
      <c r="B51" s="30"/>
      <c r="C51" s="30">
        <v>1.0</v>
      </c>
      <c r="D51" s="30" t="s">
        <v>27</v>
      </c>
      <c r="E51" s="315" t="s">
        <v>224</v>
      </c>
      <c r="F51" s="46"/>
      <c r="G51" s="135">
        <v>1.0</v>
      </c>
      <c r="H51" s="472"/>
      <c r="I51" s="153"/>
      <c r="J51" s="141">
        <v>0.5</v>
      </c>
      <c r="K51" s="135">
        <v>1.0</v>
      </c>
      <c r="L51" s="135">
        <v>1.0</v>
      </c>
      <c r="M51" s="141">
        <v>0.5</v>
      </c>
      <c r="N51" s="135">
        <v>1.0</v>
      </c>
      <c r="O51" s="44"/>
      <c r="P51" s="153"/>
      <c r="Q51" s="135">
        <v>1.0</v>
      </c>
      <c r="R51" s="135">
        <v>1.0</v>
      </c>
      <c r="S51" s="135">
        <v>1.0</v>
      </c>
      <c r="T51" s="135">
        <v>1.0</v>
      </c>
      <c r="U51" s="135">
        <v>1.0</v>
      </c>
      <c r="V51" s="44"/>
      <c r="W51" s="153"/>
      <c r="X51" s="135">
        <v>1.0</v>
      </c>
      <c r="Y51" s="135">
        <v>1.0</v>
      </c>
      <c r="Z51" s="135"/>
      <c r="AA51" s="135">
        <v>1.0</v>
      </c>
      <c r="AB51" s="135">
        <v>1.0</v>
      </c>
      <c r="AC51" s="44"/>
      <c r="AD51" s="153"/>
      <c r="AE51" s="135">
        <v>0.5</v>
      </c>
      <c r="AF51" s="135">
        <v>1.0</v>
      </c>
      <c r="AG51" s="135">
        <v>1.0</v>
      </c>
      <c r="AH51" s="135">
        <v>1.0</v>
      </c>
      <c r="AI51" s="135">
        <v>1.0</v>
      </c>
      <c r="AJ51" s="44"/>
      <c r="AK51" s="46">
        <f t="shared" si="2"/>
        <v>18.5</v>
      </c>
      <c r="AL51" s="359">
        <v>57000.0</v>
      </c>
      <c r="AM51" s="360">
        <f t="shared" si="3"/>
        <v>1054500</v>
      </c>
      <c r="AN51" s="363"/>
      <c r="AO51" s="310">
        <f t="shared" si="7"/>
        <v>1054500</v>
      </c>
      <c r="AP51" s="51"/>
      <c r="AQ51" s="51">
        <v>40000.0</v>
      </c>
      <c r="AR51" s="110"/>
      <c r="AS51" s="110"/>
      <c r="AT51" s="64"/>
    </row>
    <row r="52" ht="14.25" customHeight="1">
      <c r="A52" s="291"/>
      <c r="B52" s="30"/>
      <c r="C52" s="30">
        <v>1.0</v>
      </c>
      <c r="D52" s="30" t="s">
        <v>27</v>
      </c>
      <c r="E52" s="317" t="s">
        <v>467</v>
      </c>
      <c r="F52" s="46"/>
      <c r="G52" s="135">
        <v>1.0</v>
      </c>
      <c r="H52" s="472"/>
      <c r="I52" s="153"/>
      <c r="J52" s="160" t="s">
        <v>23</v>
      </c>
      <c r="K52" s="160" t="s">
        <v>23</v>
      </c>
      <c r="L52" s="473" t="s">
        <v>617</v>
      </c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68"/>
      <c r="AF52" s="168"/>
      <c r="AG52" s="168"/>
      <c r="AH52" s="168"/>
      <c r="AI52" s="168"/>
      <c r="AJ52" s="73"/>
      <c r="AK52" s="46">
        <f t="shared" si="2"/>
        <v>1</v>
      </c>
      <c r="AL52" s="359">
        <v>49000.0</v>
      </c>
      <c r="AM52" s="360">
        <f t="shared" si="3"/>
        <v>49000</v>
      </c>
      <c r="AN52" s="361"/>
      <c r="AO52" s="310">
        <f t="shared" si="7"/>
        <v>49000</v>
      </c>
      <c r="AP52" s="51"/>
      <c r="AQ52" s="39"/>
      <c r="AR52" s="110"/>
      <c r="AS52" s="110"/>
      <c r="AT52" s="64"/>
    </row>
    <row r="53" ht="14.25" customHeight="1">
      <c r="A53" s="64"/>
      <c r="B53" s="30"/>
      <c r="C53" s="30">
        <v>1.0</v>
      </c>
      <c r="D53" s="30" t="s">
        <v>27</v>
      </c>
      <c r="E53" s="315" t="s">
        <v>227</v>
      </c>
      <c r="F53" s="46"/>
      <c r="G53" s="135">
        <v>1.0</v>
      </c>
      <c r="H53" s="472"/>
      <c r="I53" s="153"/>
      <c r="J53" s="141" t="s">
        <v>50</v>
      </c>
      <c r="K53" s="135">
        <v>1.0</v>
      </c>
      <c r="L53" s="135">
        <v>1.0</v>
      </c>
      <c r="M53" s="141">
        <v>0.5</v>
      </c>
      <c r="N53" s="135">
        <v>1.0</v>
      </c>
      <c r="O53" s="44"/>
      <c r="P53" s="153"/>
      <c r="Q53" s="135">
        <v>1.0</v>
      </c>
      <c r="R53" s="135">
        <v>1.0</v>
      </c>
      <c r="S53" s="135">
        <v>1.0</v>
      </c>
      <c r="T53" s="135">
        <v>1.0</v>
      </c>
      <c r="U53" s="135">
        <v>1.0</v>
      </c>
      <c r="V53" s="44"/>
      <c r="W53" s="153"/>
      <c r="X53" s="135">
        <v>1.0</v>
      </c>
      <c r="Y53" s="135">
        <v>1.0</v>
      </c>
      <c r="Z53" s="135"/>
      <c r="AA53" s="135">
        <v>1.0</v>
      </c>
      <c r="AB53" s="135">
        <v>1.0</v>
      </c>
      <c r="AC53" s="44"/>
      <c r="AD53" s="153"/>
      <c r="AE53" s="135">
        <v>0.5</v>
      </c>
      <c r="AF53" s="135">
        <v>1.0</v>
      </c>
      <c r="AG53" s="135">
        <v>1.0</v>
      </c>
      <c r="AH53" s="135">
        <v>1.0</v>
      </c>
      <c r="AI53" s="135">
        <v>1.0</v>
      </c>
      <c r="AJ53" s="44"/>
      <c r="AK53" s="46">
        <f t="shared" si="2"/>
        <v>18</v>
      </c>
      <c r="AL53" s="359">
        <v>50000.0</v>
      </c>
      <c r="AM53" s="360">
        <f t="shared" si="3"/>
        <v>900000</v>
      </c>
      <c r="AN53" s="361"/>
      <c r="AO53" s="310">
        <f t="shared" si="7"/>
        <v>900000</v>
      </c>
      <c r="AP53" s="51"/>
      <c r="AQ53" s="39"/>
      <c r="AR53" s="110"/>
      <c r="AS53" s="110"/>
      <c r="AT53" s="64"/>
    </row>
    <row r="54" ht="14.25" customHeight="1">
      <c r="A54" s="64"/>
      <c r="B54" s="30"/>
      <c r="C54" s="30">
        <v>1.0</v>
      </c>
      <c r="D54" s="30" t="s">
        <v>27</v>
      </c>
      <c r="E54" s="209" t="s">
        <v>235</v>
      </c>
      <c r="F54" s="46"/>
      <c r="G54" s="46"/>
      <c r="H54" s="472"/>
      <c r="I54" s="153"/>
      <c r="J54" s="46"/>
      <c r="K54" s="46"/>
      <c r="L54" s="46"/>
      <c r="M54" s="141"/>
      <c r="N54" s="46"/>
      <c r="O54" s="44"/>
      <c r="P54" s="153"/>
      <c r="Q54" s="46"/>
      <c r="R54" s="46"/>
      <c r="S54" s="135">
        <v>1.0</v>
      </c>
      <c r="T54" s="135">
        <v>1.0</v>
      </c>
      <c r="U54" s="135">
        <v>1.0</v>
      </c>
      <c r="V54" s="44"/>
      <c r="W54" s="153"/>
      <c r="X54" s="135">
        <v>1.0</v>
      </c>
      <c r="Y54" s="135">
        <v>1.0</v>
      </c>
      <c r="Z54" s="135"/>
      <c r="AA54" s="135">
        <v>1.0</v>
      </c>
      <c r="AB54" s="135">
        <v>1.0</v>
      </c>
      <c r="AC54" s="44"/>
      <c r="AD54" s="153"/>
      <c r="AE54" s="135">
        <v>0.5</v>
      </c>
      <c r="AF54" s="135">
        <v>1.0</v>
      </c>
      <c r="AG54" s="135">
        <v>1.0</v>
      </c>
      <c r="AH54" s="135">
        <v>1.0</v>
      </c>
      <c r="AI54" s="135">
        <v>1.0</v>
      </c>
      <c r="AJ54" s="44"/>
      <c r="AK54" s="46">
        <f t="shared" si="2"/>
        <v>11.5</v>
      </c>
      <c r="AL54" s="359">
        <v>50000.0</v>
      </c>
      <c r="AM54" s="360">
        <f t="shared" si="3"/>
        <v>0</v>
      </c>
      <c r="AN54" s="363"/>
      <c r="AO54" s="310"/>
      <c r="AP54" s="51"/>
      <c r="AQ54" s="39"/>
      <c r="AR54" s="110"/>
      <c r="AS54" s="110"/>
      <c r="AT54" s="64"/>
    </row>
    <row r="55" ht="14.25" customHeight="1">
      <c r="A55" s="64"/>
      <c r="B55" s="30"/>
      <c r="C55" s="30">
        <v>1.0</v>
      </c>
      <c r="D55" s="30" t="s">
        <v>27</v>
      </c>
      <c r="E55" s="315" t="s">
        <v>239</v>
      </c>
      <c r="F55" s="46"/>
      <c r="G55" s="135">
        <v>1.0</v>
      </c>
      <c r="H55" s="472"/>
      <c r="I55" s="153"/>
      <c r="J55" s="135">
        <v>1.0</v>
      </c>
      <c r="K55" s="135">
        <v>1.0</v>
      </c>
      <c r="L55" s="135">
        <v>1.0</v>
      </c>
      <c r="M55" s="141">
        <v>0.5</v>
      </c>
      <c r="N55" s="135">
        <v>1.0</v>
      </c>
      <c r="O55" s="44"/>
      <c r="P55" s="153"/>
      <c r="Q55" s="135">
        <v>1.0</v>
      </c>
      <c r="R55" s="135">
        <v>1.0</v>
      </c>
      <c r="S55" s="135">
        <v>1.0</v>
      </c>
      <c r="T55" s="135">
        <v>1.0</v>
      </c>
      <c r="U55" s="135">
        <v>1.0</v>
      </c>
      <c r="V55" s="44"/>
      <c r="W55" s="153"/>
      <c r="X55" s="135">
        <v>1.0</v>
      </c>
      <c r="Y55" s="135">
        <v>1.0</v>
      </c>
      <c r="Z55" s="135"/>
      <c r="AA55" s="135">
        <v>1.0</v>
      </c>
      <c r="AB55" s="135">
        <v>1.0</v>
      </c>
      <c r="AC55" s="44"/>
      <c r="AD55" s="153"/>
      <c r="AE55" s="135">
        <v>0.5</v>
      </c>
      <c r="AF55" s="135">
        <v>1.0</v>
      </c>
      <c r="AG55" s="135">
        <v>1.0</v>
      </c>
      <c r="AH55" s="135">
        <v>1.0</v>
      </c>
      <c r="AI55" s="135">
        <v>1.0</v>
      </c>
      <c r="AJ55" s="44"/>
      <c r="AK55" s="46">
        <f t="shared" si="2"/>
        <v>19</v>
      </c>
      <c r="AL55" s="359">
        <v>50000.0</v>
      </c>
      <c r="AM55" s="360">
        <f t="shared" si="3"/>
        <v>950000</v>
      </c>
      <c r="AN55" s="363"/>
      <c r="AO55" s="310">
        <f t="shared" ref="AO55:AO64" si="8">AK55*AL55</f>
        <v>950000</v>
      </c>
      <c r="AP55" s="51"/>
      <c r="AQ55" s="51">
        <v>40000.0</v>
      </c>
      <c r="AR55" s="110"/>
      <c r="AS55" s="110"/>
      <c r="AT55" s="64"/>
    </row>
    <row r="56" ht="14.25" customHeight="1">
      <c r="A56" s="64"/>
      <c r="B56" s="30"/>
      <c r="C56" s="30"/>
      <c r="D56" s="30" t="s">
        <v>92</v>
      </c>
      <c r="E56" s="317" t="s">
        <v>313</v>
      </c>
      <c r="F56" s="46"/>
      <c r="G56" s="135">
        <v>1.0</v>
      </c>
      <c r="H56" s="472"/>
      <c r="I56" s="153"/>
      <c r="J56" s="135">
        <v>1.0</v>
      </c>
      <c r="K56" s="135">
        <v>1.0</v>
      </c>
      <c r="L56" s="135">
        <v>1.0</v>
      </c>
      <c r="M56" s="141">
        <v>0.5</v>
      </c>
      <c r="N56" s="135">
        <v>1.0</v>
      </c>
      <c r="O56" s="44"/>
      <c r="P56" s="153"/>
      <c r="Q56" s="135">
        <v>1.0</v>
      </c>
      <c r="R56" s="135">
        <v>1.0</v>
      </c>
      <c r="S56" s="135">
        <v>1.0</v>
      </c>
      <c r="T56" s="135">
        <v>1.0</v>
      </c>
      <c r="U56" s="135">
        <v>1.0</v>
      </c>
      <c r="V56" s="44"/>
      <c r="W56" s="153"/>
      <c r="X56" s="135">
        <v>1.0</v>
      </c>
      <c r="Y56" s="135">
        <v>1.0</v>
      </c>
      <c r="Z56" s="135"/>
      <c r="AA56" s="135">
        <v>1.0</v>
      </c>
      <c r="AB56" s="135">
        <v>1.0</v>
      </c>
      <c r="AC56" s="44"/>
      <c r="AD56" s="153"/>
      <c r="AE56" s="135">
        <v>0.5</v>
      </c>
      <c r="AF56" s="135">
        <v>1.0</v>
      </c>
      <c r="AG56" s="135">
        <v>1.0</v>
      </c>
      <c r="AH56" s="135">
        <v>1.0</v>
      </c>
      <c r="AI56" s="135">
        <v>1.0</v>
      </c>
      <c r="AJ56" s="44"/>
      <c r="AK56" s="46">
        <f t="shared" si="2"/>
        <v>19</v>
      </c>
      <c r="AL56" s="359">
        <v>50000.0</v>
      </c>
      <c r="AM56" s="360">
        <f t="shared" si="3"/>
        <v>950000</v>
      </c>
      <c r="AN56" s="361"/>
      <c r="AO56" s="310">
        <f t="shared" si="8"/>
        <v>950000</v>
      </c>
      <c r="AP56" s="51"/>
      <c r="AQ56" s="39"/>
      <c r="AR56" s="110"/>
      <c r="AS56" s="110"/>
      <c r="AT56" s="64"/>
    </row>
    <row r="57" ht="14.25" customHeight="1">
      <c r="A57" s="64"/>
      <c r="B57" s="30"/>
      <c r="C57" s="30"/>
      <c r="D57" s="30" t="s">
        <v>27</v>
      </c>
      <c r="E57" s="333" t="s">
        <v>251</v>
      </c>
      <c r="F57" s="46"/>
      <c r="G57" s="135">
        <v>1.0</v>
      </c>
      <c r="H57" s="472"/>
      <c r="I57" s="153"/>
      <c r="J57" s="135">
        <v>1.0</v>
      </c>
      <c r="K57" s="135">
        <v>1.0</v>
      </c>
      <c r="L57" s="135">
        <v>1.0</v>
      </c>
      <c r="M57" s="141">
        <v>0.5</v>
      </c>
      <c r="N57" s="135">
        <v>1.0</v>
      </c>
      <c r="O57" s="44"/>
      <c r="P57" s="153"/>
      <c r="Q57" s="135">
        <v>1.0</v>
      </c>
      <c r="R57" s="135">
        <v>1.0</v>
      </c>
      <c r="S57" s="141" t="s">
        <v>50</v>
      </c>
      <c r="T57" s="135">
        <v>1.0</v>
      </c>
      <c r="U57" s="135">
        <v>1.0</v>
      </c>
      <c r="V57" s="44"/>
      <c r="W57" s="153"/>
      <c r="X57" s="135">
        <v>1.0</v>
      </c>
      <c r="Y57" s="135">
        <v>1.0</v>
      </c>
      <c r="Z57" s="135"/>
      <c r="AA57" s="135">
        <v>1.0</v>
      </c>
      <c r="AB57" s="135">
        <v>1.0</v>
      </c>
      <c r="AC57" s="44"/>
      <c r="AD57" s="153"/>
      <c r="AE57" s="135">
        <v>0.5</v>
      </c>
      <c r="AF57" s="135">
        <v>1.0</v>
      </c>
      <c r="AG57" s="135">
        <v>1.0</v>
      </c>
      <c r="AH57" s="135">
        <v>1.0</v>
      </c>
      <c r="AI57" s="135">
        <v>1.0</v>
      </c>
      <c r="AJ57" s="44"/>
      <c r="AK57" s="46">
        <f t="shared" si="2"/>
        <v>18</v>
      </c>
      <c r="AL57" s="359">
        <v>49000.0</v>
      </c>
      <c r="AM57" s="360">
        <f t="shared" si="3"/>
        <v>882000</v>
      </c>
      <c r="AN57" s="363"/>
      <c r="AO57" s="310">
        <f t="shared" si="8"/>
        <v>882000</v>
      </c>
      <c r="AP57" s="51"/>
      <c r="AQ57" s="39"/>
      <c r="AR57" s="110"/>
      <c r="AS57" s="110"/>
      <c r="AT57" s="64"/>
    </row>
    <row r="58" ht="13.5" customHeight="1">
      <c r="A58" s="64"/>
      <c r="B58" s="30"/>
      <c r="C58" s="30"/>
      <c r="D58" s="30" t="s">
        <v>27</v>
      </c>
      <c r="E58" s="314" t="s">
        <v>253</v>
      </c>
      <c r="F58" s="46"/>
      <c r="G58" s="135">
        <v>1.0</v>
      </c>
      <c r="H58" s="472"/>
      <c r="I58" s="153"/>
      <c r="J58" s="135">
        <v>1.0</v>
      </c>
      <c r="K58" s="135">
        <v>1.0</v>
      </c>
      <c r="L58" s="135">
        <v>1.0</v>
      </c>
      <c r="M58" s="141">
        <v>0.5</v>
      </c>
      <c r="N58" s="135">
        <v>1.0</v>
      </c>
      <c r="O58" s="44"/>
      <c r="P58" s="153"/>
      <c r="Q58" s="372" t="s">
        <v>7</v>
      </c>
      <c r="R58" s="168"/>
      <c r="S58" s="73"/>
      <c r="T58" s="135">
        <v>1.0</v>
      </c>
      <c r="U58" s="135">
        <v>1.0</v>
      </c>
      <c r="V58" s="44"/>
      <c r="W58" s="153"/>
      <c r="X58" s="135">
        <v>1.0</v>
      </c>
      <c r="Y58" s="135">
        <v>1.0</v>
      </c>
      <c r="Z58" s="135"/>
      <c r="AA58" s="135">
        <v>1.0</v>
      </c>
      <c r="AB58" s="135">
        <v>1.0</v>
      </c>
      <c r="AC58" s="44"/>
      <c r="AD58" s="153"/>
      <c r="AE58" s="135">
        <v>0.5</v>
      </c>
      <c r="AF58" s="135">
        <v>1.0</v>
      </c>
      <c r="AG58" s="135">
        <v>1.0</v>
      </c>
      <c r="AH58" s="135">
        <v>1.0</v>
      </c>
      <c r="AI58" s="135">
        <v>1.0</v>
      </c>
      <c r="AJ58" s="44"/>
      <c r="AK58" s="46">
        <f t="shared" si="2"/>
        <v>16</v>
      </c>
      <c r="AL58" s="359">
        <v>49000.0</v>
      </c>
      <c r="AM58" s="360">
        <f t="shared" si="3"/>
        <v>784000</v>
      </c>
      <c r="AN58" s="363"/>
      <c r="AO58" s="310">
        <f t="shared" si="8"/>
        <v>784000</v>
      </c>
      <c r="AP58" s="51"/>
      <c r="AQ58" s="39"/>
      <c r="AR58" s="110"/>
      <c r="AS58" s="110"/>
      <c r="AT58" s="64"/>
    </row>
    <row r="59" ht="14.25" customHeight="1">
      <c r="A59" s="64"/>
      <c r="B59" s="30"/>
      <c r="C59" s="30"/>
      <c r="D59" s="30"/>
      <c r="E59" s="315" t="s">
        <v>263</v>
      </c>
      <c r="F59" s="46"/>
      <c r="G59" s="135">
        <v>1.0</v>
      </c>
      <c r="H59" s="472"/>
      <c r="I59" s="153"/>
      <c r="J59" s="135">
        <v>1.0</v>
      </c>
      <c r="K59" s="135">
        <v>1.0</v>
      </c>
      <c r="L59" s="135">
        <v>1.0</v>
      </c>
      <c r="M59" s="141">
        <v>0.5</v>
      </c>
      <c r="N59" s="135">
        <v>1.0</v>
      </c>
      <c r="O59" s="44"/>
      <c r="P59" s="153"/>
      <c r="Q59" s="135">
        <v>1.0</v>
      </c>
      <c r="R59" s="135">
        <v>1.0</v>
      </c>
      <c r="S59" s="135">
        <v>1.0</v>
      </c>
      <c r="T59" s="135">
        <v>1.0</v>
      </c>
      <c r="U59" s="135">
        <v>1.0</v>
      </c>
      <c r="V59" s="44"/>
      <c r="W59" s="153"/>
      <c r="X59" s="135">
        <v>1.0</v>
      </c>
      <c r="Y59" s="135">
        <v>1.0</v>
      </c>
      <c r="Z59" s="135"/>
      <c r="AA59" s="135">
        <v>1.0</v>
      </c>
      <c r="AB59" s="135">
        <v>1.0</v>
      </c>
      <c r="AC59" s="44"/>
      <c r="AD59" s="153"/>
      <c r="AE59" s="135">
        <v>0.5</v>
      </c>
      <c r="AF59" s="135">
        <v>1.0</v>
      </c>
      <c r="AG59" s="135">
        <v>1.0</v>
      </c>
      <c r="AH59" s="135">
        <v>1.0</v>
      </c>
      <c r="AI59" s="135">
        <v>1.0</v>
      </c>
      <c r="AJ59" s="44"/>
      <c r="AK59" s="46">
        <f t="shared" si="2"/>
        <v>19</v>
      </c>
      <c r="AL59" s="359">
        <v>65000.0</v>
      </c>
      <c r="AM59" s="360">
        <f t="shared" si="3"/>
        <v>1235000</v>
      </c>
      <c r="AN59" s="363"/>
      <c r="AO59" s="310">
        <f t="shared" si="8"/>
        <v>1235000</v>
      </c>
      <c r="AP59" s="51"/>
      <c r="AQ59" s="51">
        <v>40000.0</v>
      </c>
      <c r="AR59" s="110"/>
      <c r="AS59" s="110"/>
      <c r="AT59" s="64"/>
    </row>
    <row r="60" ht="14.25" customHeight="1">
      <c r="A60" s="64"/>
      <c r="B60" s="30"/>
      <c r="C60" s="30"/>
      <c r="D60" s="30"/>
      <c r="E60" s="317" t="s">
        <v>486</v>
      </c>
      <c r="F60" s="46"/>
      <c r="G60" s="135">
        <v>1.0</v>
      </c>
      <c r="H60" s="472"/>
      <c r="I60" s="153"/>
      <c r="J60" s="135">
        <v>1.0</v>
      </c>
      <c r="K60" s="135">
        <v>1.0</v>
      </c>
      <c r="L60" s="135">
        <v>1.0</v>
      </c>
      <c r="M60" s="141">
        <v>0.5</v>
      </c>
      <c r="N60" s="135">
        <v>1.0</v>
      </c>
      <c r="O60" s="44"/>
      <c r="P60" s="153"/>
      <c r="Q60" s="135">
        <v>1.0</v>
      </c>
      <c r="R60" s="135">
        <v>1.0</v>
      </c>
      <c r="S60" s="135">
        <v>1.0</v>
      </c>
      <c r="T60" s="135">
        <v>1.0</v>
      </c>
      <c r="U60" s="135">
        <v>1.0</v>
      </c>
      <c r="V60" s="44"/>
      <c r="W60" s="153"/>
      <c r="X60" s="135">
        <v>1.0</v>
      </c>
      <c r="Y60" s="135">
        <v>1.0</v>
      </c>
      <c r="Z60" s="135"/>
      <c r="AA60" s="135">
        <v>1.0</v>
      </c>
      <c r="AB60" s="135">
        <v>1.0</v>
      </c>
      <c r="AC60" s="44"/>
      <c r="AD60" s="153"/>
      <c r="AE60" s="135">
        <v>0.5</v>
      </c>
      <c r="AF60" s="135">
        <v>1.0</v>
      </c>
      <c r="AG60" s="135">
        <v>1.0</v>
      </c>
      <c r="AH60" s="135">
        <v>1.0</v>
      </c>
      <c r="AI60" s="135">
        <v>1.0</v>
      </c>
      <c r="AJ60" s="44"/>
      <c r="AK60" s="46">
        <f t="shared" si="2"/>
        <v>19</v>
      </c>
      <c r="AL60" s="359">
        <v>50000.0</v>
      </c>
      <c r="AM60" s="360">
        <f t="shared" si="3"/>
        <v>950000</v>
      </c>
      <c r="AN60" s="363"/>
      <c r="AO60" s="310">
        <f t="shared" si="8"/>
        <v>950000</v>
      </c>
      <c r="AP60" s="51"/>
      <c r="AQ60" s="110"/>
      <c r="AR60" s="110"/>
      <c r="AS60" s="110"/>
      <c r="AT60" s="64"/>
    </row>
    <row r="61" ht="14.25" customHeight="1">
      <c r="A61" s="64"/>
      <c r="B61" s="30"/>
      <c r="C61" s="30"/>
      <c r="D61" s="30"/>
      <c r="E61" s="317" t="s">
        <v>489</v>
      </c>
      <c r="F61" s="46"/>
      <c r="G61" s="135">
        <v>1.0</v>
      </c>
      <c r="H61" s="472"/>
      <c r="I61" s="153"/>
      <c r="J61" s="135">
        <v>1.0</v>
      </c>
      <c r="K61" s="135">
        <v>1.0</v>
      </c>
      <c r="L61" s="135">
        <v>1.0</v>
      </c>
      <c r="M61" s="141">
        <v>0.5</v>
      </c>
      <c r="N61" s="135">
        <v>1.0</v>
      </c>
      <c r="O61" s="44"/>
      <c r="P61" s="153"/>
      <c r="Q61" s="135">
        <v>1.0</v>
      </c>
      <c r="R61" s="135">
        <v>1.0</v>
      </c>
      <c r="S61" s="135">
        <v>1.0</v>
      </c>
      <c r="T61" s="135">
        <v>1.0</v>
      </c>
      <c r="U61" s="135">
        <v>1.0</v>
      </c>
      <c r="V61" s="44"/>
      <c r="W61" s="153"/>
      <c r="X61" s="135">
        <v>1.0</v>
      </c>
      <c r="Y61" s="135">
        <v>1.0</v>
      </c>
      <c r="Z61" s="135"/>
      <c r="AA61" s="135">
        <v>1.0</v>
      </c>
      <c r="AB61" s="135">
        <v>1.0</v>
      </c>
      <c r="AC61" s="44"/>
      <c r="AD61" s="153"/>
      <c r="AE61" s="135">
        <v>0.5</v>
      </c>
      <c r="AF61" s="135">
        <v>1.0</v>
      </c>
      <c r="AG61" s="135">
        <v>1.0</v>
      </c>
      <c r="AH61" s="135">
        <v>1.0</v>
      </c>
      <c r="AI61" s="135">
        <v>1.0</v>
      </c>
      <c r="AJ61" s="44"/>
      <c r="AK61" s="46">
        <f t="shared" si="2"/>
        <v>19</v>
      </c>
      <c r="AL61" s="359">
        <v>47000.0</v>
      </c>
      <c r="AM61" s="360">
        <f t="shared" si="3"/>
        <v>893000</v>
      </c>
      <c r="AN61" s="363"/>
      <c r="AO61" s="310">
        <f t="shared" si="8"/>
        <v>893000</v>
      </c>
      <c r="AP61" s="51"/>
      <c r="AQ61" s="39"/>
      <c r="AR61" s="110"/>
      <c r="AS61" s="110"/>
      <c r="AT61" s="64"/>
    </row>
    <row r="62" ht="14.25" customHeight="1">
      <c r="A62" s="64"/>
      <c r="B62" s="30"/>
      <c r="C62" s="30"/>
      <c r="D62" s="30"/>
      <c r="E62" s="315" t="s">
        <v>272</v>
      </c>
      <c r="F62" s="46"/>
      <c r="G62" s="160" t="s">
        <v>23</v>
      </c>
      <c r="H62" s="472"/>
      <c r="I62" s="153"/>
      <c r="J62" s="141" t="s">
        <v>50</v>
      </c>
      <c r="K62" s="135">
        <v>1.0</v>
      </c>
      <c r="L62" s="135">
        <v>1.0</v>
      </c>
      <c r="M62" s="141">
        <v>0.5</v>
      </c>
      <c r="N62" s="135">
        <v>1.0</v>
      </c>
      <c r="O62" s="44"/>
      <c r="P62" s="153"/>
      <c r="Q62" s="135">
        <v>1.0</v>
      </c>
      <c r="R62" s="135">
        <v>1.0</v>
      </c>
      <c r="S62" s="135">
        <v>1.0</v>
      </c>
      <c r="T62" s="135">
        <v>1.0</v>
      </c>
      <c r="U62" s="135">
        <v>1.0</v>
      </c>
      <c r="V62" s="44"/>
      <c r="W62" s="153"/>
      <c r="X62" s="135">
        <v>1.0</v>
      </c>
      <c r="Y62" s="135">
        <v>1.0</v>
      </c>
      <c r="Z62" s="135"/>
      <c r="AA62" s="135">
        <v>1.0</v>
      </c>
      <c r="AB62" s="135">
        <v>1.0</v>
      </c>
      <c r="AC62" s="44"/>
      <c r="AD62" s="153"/>
      <c r="AE62" s="135">
        <v>0.5</v>
      </c>
      <c r="AF62" s="135">
        <v>1.0</v>
      </c>
      <c r="AG62" s="135">
        <v>1.0</v>
      </c>
      <c r="AH62" s="135">
        <v>1.0</v>
      </c>
      <c r="AI62" s="135">
        <v>1.0</v>
      </c>
      <c r="AJ62" s="44"/>
      <c r="AK62" s="46">
        <f t="shared" si="2"/>
        <v>17</v>
      </c>
      <c r="AL62" s="359">
        <v>50000.0</v>
      </c>
      <c r="AM62" s="360">
        <f t="shared" si="3"/>
        <v>850000</v>
      </c>
      <c r="AN62" s="363"/>
      <c r="AO62" s="310">
        <f t="shared" si="8"/>
        <v>850000</v>
      </c>
      <c r="AP62" s="51"/>
      <c r="AQ62" s="51">
        <v>40000.0</v>
      </c>
      <c r="AR62" s="39"/>
      <c r="AS62" s="39"/>
      <c r="AT62" s="64"/>
    </row>
    <row r="63" ht="14.25" customHeight="1">
      <c r="A63" s="64"/>
      <c r="B63" s="30"/>
      <c r="C63" s="30"/>
      <c r="D63" s="30"/>
      <c r="E63" s="315" t="s">
        <v>279</v>
      </c>
      <c r="F63" s="46"/>
      <c r="G63" s="135">
        <v>1.0</v>
      </c>
      <c r="H63" s="472"/>
      <c r="I63" s="153"/>
      <c r="J63" s="141" t="s">
        <v>50</v>
      </c>
      <c r="K63" s="135">
        <v>1.0</v>
      </c>
      <c r="L63" s="135">
        <v>1.0</v>
      </c>
      <c r="M63" s="141">
        <v>0.5</v>
      </c>
      <c r="N63" s="135">
        <v>1.0</v>
      </c>
      <c r="O63" s="44"/>
      <c r="P63" s="153"/>
      <c r="Q63" s="135">
        <v>1.0</v>
      </c>
      <c r="R63" s="135">
        <v>1.0</v>
      </c>
      <c r="S63" s="135">
        <v>1.0</v>
      </c>
      <c r="T63" s="135" t="s">
        <v>50</v>
      </c>
      <c r="U63" s="135" t="s">
        <v>50</v>
      </c>
      <c r="V63" s="44"/>
      <c r="W63" s="153"/>
      <c r="X63" s="135">
        <v>1.0</v>
      </c>
      <c r="Y63" s="135">
        <v>1.0</v>
      </c>
      <c r="Z63" s="135"/>
      <c r="AA63" s="135">
        <v>1.0</v>
      </c>
      <c r="AB63" s="135">
        <v>1.0</v>
      </c>
      <c r="AC63" s="44"/>
      <c r="AD63" s="153"/>
      <c r="AE63" s="135">
        <v>0.5</v>
      </c>
      <c r="AF63" s="135">
        <v>1.0</v>
      </c>
      <c r="AG63" s="135">
        <v>1.0</v>
      </c>
      <c r="AH63" s="135">
        <v>1.0</v>
      </c>
      <c r="AI63" s="135">
        <v>1.0</v>
      </c>
      <c r="AJ63" s="44"/>
      <c r="AK63" s="46">
        <f t="shared" si="2"/>
        <v>16</v>
      </c>
      <c r="AL63" s="359">
        <v>57000.0</v>
      </c>
      <c r="AM63" s="360">
        <f t="shared" si="3"/>
        <v>912000</v>
      </c>
      <c r="AN63" s="363"/>
      <c r="AO63" s="310">
        <f t="shared" si="8"/>
        <v>912000</v>
      </c>
      <c r="AP63" s="51">
        <v>40000.0</v>
      </c>
      <c r="AQ63" s="39"/>
      <c r="AR63" s="39">
        <v>40000.0</v>
      </c>
      <c r="AS63" s="39"/>
      <c r="AT63" s="64"/>
    </row>
    <row r="64" ht="14.25" customHeight="1">
      <c r="A64" s="64"/>
      <c r="B64" s="30"/>
      <c r="C64" s="30"/>
      <c r="D64" s="30"/>
      <c r="E64" s="315" t="s">
        <v>294</v>
      </c>
      <c r="F64" s="46"/>
      <c r="G64" s="135">
        <v>1.0</v>
      </c>
      <c r="H64" s="472"/>
      <c r="I64" s="153"/>
      <c r="J64" s="135">
        <v>1.0</v>
      </c>
      <c r="K64" s="135">
        <v>1.0</v>
      </c>
      <c r="L64" s="135">
        <v>1.0</v>
      </c>
      <c r="M64" s="141">
        <v>0.5</v>
      </c>
      <c r="N64" s="135">
        <v>1.0</v>
      </c>
      <c r="O64" s="44"/>
      <c r="P64" s="153"/>
      <c r="Q64" s="135">
        <v>1.0</v>
      </c>
      <c r="R64" s="135">
        <v>1.0</v>
      </c>
      <c r="S64" s="135">
        <v>1.0</v>
      </c>
      <c r="T64" s="135">
        <v>1.0</v>
      </c>
      <c r="U64" s="135">
        <v>1.0</v>
      </c>
      <c r="V64" s="167" t="s">
        <v>620</v>
      </c>
      <c r="W64" s="168"/>
      <c r="X64" s="168"/>
      <c r="Y64" s="168"/>
      <c r="Z64" s="168"/>
      <c r="AA64" s="168"/>
      <c r="AB64" s="168"/>
      <c r="AC64" s="168"/>
      <c r="AD64" s="168"/>
      <c r="AE64" s="168"/>
      <c r="AF64" s="168"/>
      <c r="AG64" s="168"/>
      <c r="AH64" s="168"/>
      <c r="AI64" s="168"/>
      <c r="AJ64" s="73"/>
      <c r="AK64" s="46">
        <f t="shared" si="2"/>
        <v>10.5</v>
      </c>
      <c r="AL64" s="359">
        <v>48000.0</v>
      </c>
      <c r="AM64" s="360">
        <f t="shared" si="3"/>
        <v>504000</v>
      </c>
      <c r="AN64" s="363"/>
      <c r="AO64" s="310">
        <f t="shared" si="8"/>
        <v>504000</v>
      </c>
      <c r="AP64" s="51"/>
      <c r="AQ64" s="39"/>
      <c r="AR64" s="110"/>
      <c r="AS64" s="110"/>
      <c r="AT64" s="64"/>
    </row>
    <row r="65" ht="14.25" customHeight="1">
      <c r="A65" s="64"/>
      <c r="B65" s="30"/>
      <c r="C65" s="30"/>
      <c r="D65" s="30"/>
      <c r="E65" s="209"/>
      <c r="F65" s="46"/>
      <c r="G65" s="46"/>
      <c r="H65" s="472"/>
      <c r="I65" s="153"/>
      <c r="J65" s="135"/>
      <c r="K65" s="135"/>
      <c r="L65" s="141"/>
      <c r="M65" s="141"/>
      <c r="N65" s="135"/>
      <c r="O65" s="44"/>
      <c r="P65" s="153"/>
      <c r="Q65" s="135"/>
      <c r="R65" s="135"/>
      <c r="S65" s="135"/>
      <c r="T65" s="135"/>
      <c r="U65" s="135"/>
      <c r="V65" s="44"/>
      <c r="W65" s="153"/>
      <c r="X65" s="135"/>
      <c r="Y65" s="135"/>
      <c r="Z65" s="135"/>
      <c r="AA65" s="135"/>
      <c r="AB65" s="135"/>
      <c r="AC65" s="44"/>
      <c r="AD65" s="153"/>
      <c r="AE65" s="135"/>
      <c r="AF65" s="135"/>
      <c r="AG65" s="135"/>
      <c r="AH65" s="135"/>
      <c r="AI65" s="135"/>
      <c r="AJ65" s="44"/>
      <c r="AK65" s="46"/>
      <c r="AL65" s="359"/>
      <c r="AM65" s="360"/>
      <c r="AN65" s="363"/>
      <c r="AO65" s="310"/>
      <c r="AP65" s="51"/>
      <c r="AQ65" s="51"/>
      <c r="AR65" s="110"/>
      <c r="AS65" s="110"/>
      <c r="AT65" s="64"/>
    </row>
    <row r="66" ht="14.25" customHeight="1">
      <c r="A66" s="64"/>
      <c r="B66" s="30"/>
      <c r="C66" s="30"/>
      <c r="D66" s="30"/>
      <c r="E66" s="209"/>
      <c r="F66" s="46"/>
      <c r="G66" s="46"/>
      <c r="H66" s="472"/>
      <c r="I66" s="153"/>
      <c r="J66" s="135"/>
      <c r="K66" s="135"/>
      <c r="L66" s="141"/>
      <c r="M66" s="141"/>
      <c r="N66" s="135"/>
      <c r="O66" s="44"/>
      <c r="P66" s="153"/>
      <c r="Q66" s="135"/>
      <c r="R66" s="135"/>
      <c r="S66" s="135"/>
      <c r="T66" s="135"/>
      <c r="U66" s="135"/>
      <c r="V66" s="44"/>
      <c r="W66" s="153"/>
      <c r="X66" s="135"/>
      <c r="Y66" s="135"/>
      <c r="Z66" s="135"/>
      <c r="AA66" s="135"/>
      <c r="AB66" s="135"/>
      <c r="AC66" s="44"/>
      <c r="AD66" s="153"/>
      <c r="AE66" s="135"/>
      <c r="AF66" s="135"/>
      <c r="AG66" s="135"/>
      <c r="AH66" s="135"/>
      <c r="AI66" s="135"/>
      <c r="AJ66" s="44"/>
      <c r="AK66" s="46"/>
      <c r="AL66" s="359"/>
      <c r="AM66" s="360"/>
      <c r="AN66" s="363"/>
      <c r="AO66" s="310"/>
      <c r="AP66" s="51"/>
      <c r="AQ66" s="51"/>
      <c r="AR66" s="110"/>
      <c r="AS66" s="110"/>
      <c r="AT66" s="64"/>
    </row>
    <row r="67" ht="14.25" customHeight="1">
      <c r="A67" s="64"/>
      <c r="B67" s="377"/>
      <c r="C67" s="377"/>
      <c r="D67" s="377"/>
      <c r="E67" s="378"/>
      <c r="F67" s="379"/>
      <c r="G67" s="379"/>
      <c r="H67" s="379"/>
      <c r="I67" s="379"/>
      <c r="J67" s="151"/>
      <c r="K67" s="151"/>
      <c r="L67" s="379"/>
      <c r="M67" s="379"/>
      <c r="N67" s="379"/>
      <c r="O67" s="379"/>
      <c r="P67" s="379"/>
      <c r="Q67" s="151"/>
      <c r="R67" s="151"/>
      <c r="S67" s="379"/>
      <c r="T67" s="379"/>
      <c r="U67" s="379"/>
      <c r="V67" s="379"/>
      <c r="W67" s="151"/>
      <c r="X67" s="151"/>
      <c r="Y67" s="151"/>
      <c r="Z67" s="379"/>
      <c r="AA67" s="379"/>
      <c r="AB67" s="379"/>
      <c r="AC67" s="379"/>
      <c r="AD67" s="379"/>
      <c r="AE67" s="151"/>
      <c r="AF67" s="151"/>
      <c r="AG67" s="379"/>
      <c r="AH67" s="379"/>
      <c r="AI67" s="379"/>
      <c r="AJ67" s="379"/>
      <c r="AK67" s="380"/>
      <c r="AL67" s="381"/>
      <c r="AM67" s="382"/>
      <c r="AN67" s="383"/>
      <c r="AO67" s="384"/>
      <c r="AP67" s="385"/>
      <c r="AQ67" s="386"/>
      <c r="AR67" s="387"/>
      <c r="AS67" s="387"/>
      <c r="AT67" s="64"/>
    </row>
    <row r="68" ht="14.25" customHeight="1">
      <c r="A68" s="291"/>
      <c r="B68" s="30"/>
      <c r="C68" s="30"/>
      <c r="D68" s="30" t="s">
        <v>96</v>
      </c>
      <c r="E68" s="55" t="s">
        <v>318</v>
      </c>
      <c r="F68" s="306"/>
      <c r="G68" s="306"/>
      <c r="H68" s="44"/>
      <c r="I68" s="45"/>
      <c r="J68" s="306"/>
      <c r="K68" s="306"/>
      <c r="L68" s="306"/>
      <c r="M68" s="306"/>
      <c r="N68" s="306"/>
      <c r="O68" s="44"/>
      <c r="P68" s="45"/>
      <c r="Q68" s="306"/>
      <c r="R68" s="306"/>
      <c r="S68" s="306"/>
      <c r="T68" s="306"/>
      <c r="U68" s="306"/>
      <c r="V68" s="44"/>
      <c r="W68" s="45"/>
      <c r="X68" s="306"/>
      <c r="Y68" s="306"/>
      <c r="Z68" s="306"/>
      <c r="AA68" s="306"/>
      <c r="AB68" s="306"/>
      <c r="AC68" s="44"/>
      <c r="AD68" s="45"/>
      <c r="AE68" s="306"/>
      <c r="AF68" s="306"/>
      <c r="AG68" s="306"/>
      <c r="AH68" s="306"/>
      <c r="AI68" s="306"/>
      <c r="AJ68" s="44"/>
      <c r="AK68" s="46">
        <f t="shared" ref="AK68:AK69" si="9">SUM(AG68:AI68,Z68:AD68,S68:W68,L68:P68,F68:I68)</f>
        <v>0</v>
      </c>
      <c r="AL68" s="393">
        <f t="shared" ref="AL68:AL69" si="10">IF(D68="CATEGORIA", "DEPENDE", IF(D68="SP", 60000,IF(D68="PR", 60000, IF(D68="M10", 65000, IF(D68="M1", 50000, IF(D68="M2", 40000, IF(D68="AYUDANTE", 30000, IF(D68="EDIT", "EDITABLE", "editable"))))))))</f>
        <v>65000</v>
      </c>
      <c r="AM68" s="360">
        <f t="shared" ref="AM68:AM69" si="11">AO68-AN68</f>
        <v>-500000</v>
      </c>
      <c r="AN68" s="474">
        <v>500000.0</v>
      </c>
      <c r="AO68" s="310">
        <f t="shared" ref="AO68:AO69" si="12">AK68*AL68</f>
        <v>0</v>
      </c>
      <c r="AP68" s="51"/>
      <c r="AQ68" s="110"/>
      <c r="AR68" s="110"/>
      <c r="AS68" s="110"/>
      <c r="AT68" s="64"/>
    </row>
    <row r="69" ht="14.25" customHeight="1">
      <c r="A69" s="29"/>
      <c r="B69" s="30"/>
      <c r="C69" s="30"/>
      <c r="D69" s="30" t="s">
        <v>100</v>
      </c>
      <c r="E69" s="55" t="s">
        <v>320</v>
      </c>
      <c r="F69" s="306"/>
      <c r="G69" s="306"/>
      <c r="H69" s="44"/>
      <c r="I69" s="45"/>
      <c r="J69" s="306"/>
      <c r="K69" s="306"/>
      <c r="L69" s="306"/>
      <c r="M69" s="306"/>
      <c r="N69" s="306"/>
      <c r="O69" s="44"/>
      <c r="P69" s="45"/>
      <c r="Q69" s="306"/>
      <c r="R69" s="306"/>
      <c r="S69" s="306"/>
      <c r="T69" s="306"/>
      <c r="U69" s="306"/>
      <c r="V69" s="44"/>
      <c r="W69" s="45"/>
      <c r="X69" s="306"/>
      <c r="Y69" s="306"/>
      <c r="Z69" s="306"/>
      <c r="AA69" s="306"/>
      <c r="AB69" s="306"/>
      <c r="AC69" s="44"/>
      <c r="AD69" s="45"/>
      <c r="AE69" s="306"/>
      <c r="AF69" s="306"/>
      <c r="AG69" s="306"/>
      <c r="AH69" s="306"/>
      <c r="AI69" s="306"/>
      <c r="AJ69" s="44"/>
      <c r="AK69" s="46">
        <f t="shared" si="9"/>
        <v>0</v>
      </c>
      <c r="AL69" s="393">
        <f t="shared" si="10"/>
        <v>60000</v>
      </c>
      <c r="AM69" s="360">
        <f t="shared" si="11"/>
        <v>0</v>
      </c>
      <c r="AN69" s="393"/>
      <c r="AO69" s="310">
        <f t="shared" si="12"/>
        <v>0</v>
      </c>
      <c r="AP69" s="51"/>
      <c r="AQ69" s="110"/>
      <c r="AR69" s="110"/>
      <c r="AS69" s="110"/>
      <c r="AT69" s="64"/>
    </row>
    <row r="70" ht="14.25" customHeight="1">
      <c r="A70" s="29"/>
      <c r="B70" s="72"/>
      <c r="C70" s="168"/>
      <c r="D70" s="73"/>
      <c r="E70" s="341" t="s">
        <v>102</v>
      </c>
      <c r="F70" s="342">
        <f>SUM(F6:F69)</f>
        <v>0</v>
      </c>
      <c r="G70" s="342"/>
      <c r="H70" s="342">
        <f t="shared" ref="H70:Y70" si="13">SUM(H6:H69)</f>
        <v>0</v>
      </c>
      <c r="I70" s="342">
        <f t="shared" si="13"/>
        <v>0</v>
      </c>
      <c r="J70" s="342">
        <f t="shared" si="13"/>
        <v>45.5</v>
      </c>
      <c r="K70" s="342">
        <f t="shared" si="13"/>
        <v>49</v>
      </c>
      <c r="L70" s="342">
        <f t="shared" si="13"/>
        <v>52</v>
      </c>
      <c r="M70" s="342">
        <f t="shared" si="13"/>
        <v>25.5</v>
      </c>
      <c r="N70" s="342">
        <f t="shared" si="13"/>
        <v>50</v>
      </c>
      <c r="O70" s="342">
        <f t="shared" si="13"/>
        <v>0</v>
      </c>
      <c r="P70" s="342">
        <f t="shared" si="13"/>
        <v>0</v>
      </c>
      <c r="Q70" s="342">
        <f t="shared" si="13"/>
        <v>48</v>
      </c>
      <c r="R70" s="342">
        <f t="shared" si="13"/>
        <v>48</v>
      </c>
      <c r="S70" s="342">
        <f t="shared" si="13"/>
        <v>50</v>
      </c>
      <c r="T70" s="342">
        <f t="shared" si="13"/>
        <v>50</v>
      </c>
      <c r="U70" s="342">
        <f t="shared" si="13"/>
        <v>52</v>
      </c>
      <c r="V70" s="342">
        <f t="shared" si="13"/>
        <v>0</v>
      </c>
      <c r="W70" s="342">
        <f t="shared" si="13"/>
        <v>0</v>
      </c>
      <c r="X70" s="342">
        <f t="shared" si="13"/>
        <v>50</v>
      </c>
      <c r="Y70" s="342">
        <f t="shared" si="13"/>
        <v>52</v>
      </c>
      <c r="Z70" s="342"/>
      <c r="AA70" s="342"/>
      <c r="AB70" s="342"/>
      <c r="AC70" s="342"/>
      <c r="AD70" s="342"/>
      <c r="AE70" s="342"/>
      <c r="AF70" s="342"/>
      <c r="AG70" s="342"/>
      <c r="AH70" s="342"/>
      <c r="AI70" s="342"/>
      <c r="AJ70" s="342"/>
      <c r="AK70" s="343">
        <f>SUM(AK6:AK7)</f>
        <v>23.5</v>
      </c>
      <c r="AL70" s="344"/>
      <c r="AM70" s="345">
        <f>SUM(AM68,AM6:AM64)</f>
        <v>41212000</v>
      </c>
      <c r="AN70" s="345"/>
      <c r="AO70" s="345">
        <f t="shared" ref="AO70:AP70" si="14">SUM(AO6:AO69)</f>
        <v>41712000</v>
      </c>
      <c r="AP70" s="346">
        <f t="shared" si="14"/>
        <v>190000</v>
      </c>
      <c r="AQ70" s="347">
        <f>SUM(AQ7:AQ69)</f>
        <v>470000</v>
      </c>
      <c r="AR70" s="348">
        <f>SUM(AR6:AR32)</f>
        <v>40000</v>
      </c>
      <c r="AS70" s="348"/>
      <c r="AT70" s="349"/>
    </row>
    <row r="71" ht="14.25" customHeight="1">
      <c r="A71" s="280"/>
      <c r="B71" s="350"/>
      <c r="C71" s="350"/>
      <c r="D71" s="350"/>
      <c r="E71" s="80"/>
      <c r="F71" s="37"/>
      <c r="G71" s="37"/>
      <c r="H71" s="37"/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81"/>
      <c r="W71" s="82"/>
      <c r="X71" s="82"/>
      <c r="Y71" s="82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83"/>
      <c r="AL71" s="84"/>
      <c r="AM71" s="351" t="s">
        <v>103</v>
      </c>
      <c r="AN71" s="77"/>
      <c r="AO71" s="310"/>
      <c r="AP71" s="82"/>
      <c r="AQ71" s="280"/>
      <c r="AR71" s="29"/>
      <c r="AS71" s="64"/>
      <c r="AT71" s="64"/>
    </row>
    <row r="72" ht="14.25" customHeight="1">
      <c r="A72" s="1"/>
      <c r="B72" s="79"/>
      <c r="C72" s="79"/>
      <c r="D72" s="79"/>
      <c r="E72" s="271"/>
      <c r="F72" s="64"/>
      <c r="G72" s="64"/>
      <c r="H72" s="64"/>
      <c r="I72" s="64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81"/>
      <c r="W72" s="82"/>
      <c r="X72" s="82"/>
      <c r="Y72" s="82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83"/>
      <c r="AL72" s="84"/>
      <c r="AM72" s="352"/>
      <c r="AN72" s="395"/>
      <c r="AO72" s="310" t="s">
        <v>500</v>
      </c>
      <c r="AP72" s="82"/>
      <c r="AQ72" s="1"/>
      <c r="AR72" s="29"/>
      <c r="AS72" s="64"/>
      <c r="AT72" s="64"/>
    </row>
    <row r="73" ht="14.25" customHeight="1">
      <c r="A73" s="1"/>
      <c r="B73" s="37"/>
      <c r="C73" s="37"/>
      <c r="D73" s="1"/>
      <c r="E73" s="89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84"/>
      <c r="AM73" s="83"/>
      <c r="AN73" s="88"/>
      <c r="AO73" s="49" t="s">
        <v>105</v>
      </c>
      <c r="AP73" s="90"/>
      <c r="AQ73" s="1"/>
      <c r="AR73" s="29"/>
      <c r="AS73" s="64"/>
      <c r="AT73" s="64"/>
    </row>
    <row r="74" ht="14.25" customHeight="1">
      <c r="A74" s="1"/>
      <c r="B74" s="37"/>
      <c r="C74" s="37"/>
      <c r="D74" s="1"/>
      <c r="E74" s="271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83"/>
      <c r="AL74" s="84"/>
      <c r="AM74" s="353" t="s">
        <v>102</v>
      </c>
      <c r="AN74" s="396"/>
      <c r="AO74" s="354" t="str">
        <f>#REF!/430</f>
        <v>#REF!</v>
      </c>
      <c r="AP74" s="93" t="str">
        <f>AO74/20</f>
        <v>#REF!</v>
      </c>
      <c r="AQ74" s="94"/>
      <c r="AR74" s="29"/>
      <c r="AS74" s="64"/>
      <c r="AT74" s="64"/>
    </row>
    <row r="75" ht="14.25" customHeight="1">
      <c r="A75" s="1"/>
      <c r="B75" s="37"/>
      <c r="C75" s="37"/>
      <c r="D75" s="1"/>
      <c r="E75" s="271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83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83"/>
      <c r="AL75" s="95"/>
      <c r="AM75" s="83"/>
      <c r="AN75" s="88"/>
      <c r="AO75" s="88"/>
      <c r="AP75" s="51">
        <f>SUM(AP6:AP41)</f>
        <v>150000</v>
      </c>
      <c r="AQ75" s="94"/>
      <c r="AR75" s="29"/>
      <c r="AS75" s="64"/>
      <c r="AT75" s="64"/>
    </row>
    <row r="76" ht="12.75" customHeight="1">
      <c r="A76" s="1"/>
      <c r="B76" s="37"/>
      <c r="C76" s="37"/>
      <c r="D76" s="1"/>
      <c r="E76" s="271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83"/>
      <c r="AL76" s="95"/>
      <c r="AM76" s="83">
        <f>AL76/12</f>
        <v>0</v>
      </c>
      <c r="AN76" s="88"/>
      <c r="AO76" s="87"/>
      <c r="AP76" s="97"/>
      <c r="AQ76" s="1"/>
      <c r="AR76" s="29"/>
      <c r="AS76" s="64"/>
      <c r="AT76" s="64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64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64"/>
    </row>
    <row r="79" ht="1.5" customHeight="1">
      <c r="A79" s="1"/>
      <c r="B79" s="164"/>
      <c r="C79" s="164"/>
      <c r="D79" s="164"/>
      <c r="E79" s="164"/>
      <c r="F79" s="164"/>
      <c r="G79" s="164"/>
      <c r="H79" s="164"/>
      <c r="I79" s="164"/>
      <c r="J79" s="164"/>
      <c r="K79" s="164"/>
      <c r="L79" s="164"/>
      <c r="M79" s="164"/>
      <c r="N79" s="164"/>
      <c r="O79" s="164"/>
      <c r="P79" s="164"/>
      <c r="Q79" s="164"/>
      <c r="R79" s="164"/>
      <c r="S79" s="164"/>
      <c r="T79" s="164"/>
      <c r="U79" s="164"/>
      <c r="V79" s="164"/>
      <c r="W79" s="164"/>
      <c r="X79" s="164"/>
      <c r="Y79" s="164"/>
      <c r="Z79" s="164"/>
      <c r="AA79" s="164"/>
      <c r="AB79" s="164"/>
      <c r="AC79" s="164"/>
      <c r="AD79" s="164"/>
      <c r="AE79" s="164"/>
      <c r="AF79" s="164"/>
      <c r="AG79" s="164"/>
      <c r="AH79" s="164"/>
      <c r="AI79" s="164"/>
      <c r="AJ79" s="164"/>
      <c r="AK79" s="164"/>
      <c r="AL79" s="164"/>
      <c r="AM79" s="164"/>
      <c r="AN79" s="164"/>
      <c r="AO79" s="164"/>
      <c r="AP79" s="164"/>
      <c r="AQ79" s="164"/>
      <c r="AR79" s="164"/>
      <c r="AS79" s="164"/>
      <c r="AT79" s="64"/>
    </row>
    <row r="80" ht="20.25" customHeight="1">
      <c r="A80" s="64"/>
      <c r="B80" s="397" t="s">
        <v>539</v>
      </c>
      <c r="C80" s="299"/>
      <c r="D80" s="299"/>
      <c r="E80" s="299"/>
      <c r="F80" s="299"/>
      <c r="G80" s="299"/>
      <c r="H80" s="299"/>
      <c r="I80" s="299"/>
      <c r="J80" s="299"/>
      <c r="K80" s="299"/>
      <c r="L80" s="299"/>
      <c r="M80" s="299"/>
      <c r="N80" s="299"/>
      <c r="O80" s="299"/>
      <c r="P80" s="299"/>
      <c r="Q80" s="299"/>
      <c r="R80" s="299"/>
      <c r="S80" s="299"/>
      <c r="T80" s="299"/>
      <c r="U80" s="299"/>
      <c r="V80" s="299"/>
      <c r="W80" s="299"/>
      <c r="X80" s="299"/>
      <c r="Y80" s="299"/>
      <c r="Z80" s="299"/>
      <c r="AA80" s="299"/>
      <c r="AB80" s="299"/>
      <c r="AC80" s="299"/>
      <c r="AD80" s="299"/>
      <c r="AE80" s="299"/>
      <c r="AF80" s="299"/>
      <c r="AG80" s="299"/>
      <c r="AH80" s="299"/>
      <c r="AI80" s="299"/>
      <c r="AJ80" s="299"/>
      <c r="AK80" s="299"/>
      <c r="AL80" s="299"/>
      <c r="AM80" s="299"/>
      <c r="AN80" s="299"/>
      <c r="AO80" s="300"/>
      <c r="AP80" s="301"/>
      <c r="AQ80" s="29"/>
      <c r="AR80" s="29"/>
      <c r="AS80" s="29"/>
      <c r="AT80" s="64"/>
    </row>
    <row r="81" ht="14.25" customHeight="1">
      <c r="A81" s="64"/>
      <c r="B81" s="302"/>
      <c r="C81" s="303"/>
      <c r="D81" s="303"/>
      <c r="E81" s="303"/>
      <c r="F81" s="303"/>
      <c r="G81" s="303"/>
      <c r="H81" s="303"/>
      <c r="I81" s="303"/>
      <c r="J81" s="303"/>
      <c r="K81" s="303"/>
      <c r="L81" s="303"/>
      <c r="M81" s="303"/>
      <c r="N81" s="303"/>
      <c r="O81" s="303"/>
      <c r="P81" s="303"/>
      <c r="Q81" s="303"/>
      <c r="R81" s="303"/>
      <c r="S81" s="303"/>
      <c r="T81" s="303"/>
      <c r="U81" s="303"/>
      <c r="V81" s="303"/>
      <c r="W81" s="303"/>
      <c r="X81" s="303"/>
      <c r="Y81" s="303"/>
      <c r="Z81" s="303"/>
      <c r="AA81" s="303"/>
      <c r="AB81" s="303"/>
      <c r="AC81" s="303"/>
      <c r="AD81" s="303"/>
      <c r="AE81" s="303"/>
      <c r="AF81" s="303"/>
      <c r="AG81" s="303"/>
      <c r="AH81" s="303"/>
      <c r="AI81" s="303"/>
      <c r="AJ81" s="303"/>
      <c r="AK81" s="303"/>
      <c r="AL81" s="303"/>
      <c r="AM81" s="303"/>
      <c r="AN81" s="303"/>
      <c r="AO81" s="304"/>
      <c r="AP81" s="301"/>
      <c r="AQ81" s="29"/>
      <c r="AR81" s="305"/>
      <c r="AS81" s="305"/>
      <c r="AT81" s="64"/>
    </row>
    <row r="82" ht="14.25" customHeight="1">
      <c r="A82" s="64"/>
      <c r="B82" s="30" t="s">
        <v>1</v>
      </c>
      <c r="C82" s="30"/>
      <c r="D82" s="90" t="s">
        <v>18</v>
      </c>
      <c r="E82" s="30" t="s">
        <v>19</v>
      </c>
      <c r="F82" s="135" t="s">
        <v>3</v>
      </c>
      <c r="G82" s="135" t="s">
        <v>4</v>
      </c>
      <c r="H82" s="141" t="s">
        <v>5</v>
      </c>
      <c r="I82" s="160" t="s">
        <v>6</v>
      </c>
      <c r="J82" s="135" t="s">
        <v>7</v>
      </c>
      <c r="K82" s="135" t="s">
        <v>2</v>
      </c>
      <c r="L82" s="135" t="s">
        <v>2</v>
      </c>
      <c r="M82" s="135" t="s">
        <v>3</v>
      </c>
      <c r="N82" s="135" t="s">
        <v>4</v>
      </c>
      <c r="O82" s="141" t="s">
        <v>5</v>
      </c>
      <c r="P82" s="160" t="s">
        <v>6</v>
      </c>
      <c r="Q82" s="135" t="s">
        <v>7</v>
      </c>
      <c r="R82" s="135" t="s">
        <v>2</v>
      </c>
      <c r="S82" s="135" t="s">
        <v>2</v>
      </c>
      <c r="T82" s="135" t="s">
        <v>3</v>
      </c>
      <c r="U82" s="135" t="s">
        <v>4</v>
      </c>
      <c r="V82" s="141" t="s">
        <v>5</v>
      </c>
      <c r="W82" s="160" t="s">
        <v>6</v>
      </c>
      <c r="X82" s="135" t="s">
        <v>7</v>
      </c>
      <c r="Y82" s="135" t="s">
        <v>2</v>
      </c>
      <c r="Z82" s="135" t="s">
        <v>2</v>
      </c>
      <c r="AA82" s="135" t="s">
        <v>3</v>
      </c>
      <c r="AB82" s="135" t="s">
        <v>4</v>
      </c>
      <c r="AC82" s="141" t="s">
        <v>5</v>
      </c>
      <c r="AD82" s="160" t="s">
        <v>6</v>
      </c>
      <c r="AE82" s="135" t="s">
        <v>7</v>
      </c>
      <c r="AF82" s="135" t="s">
        <v>2</v>
      </c>
      <c r="AG82" s="135" t="s">
        <v>2</v>
      </c>
      <c r="AH82" s="135" t="s">
        <v>3</v>
      </c>
      <c r="AI82" s="135" t="s">
        <v>4</v>
      </c>
      <c r="AJ82" s="141" t="s">
        <v>5</v>
      </c>
      <c r="AK82" s="25" t="s">
        <v>8</v>
      </c>
      <c r="AL82" s="25" t="s">
        <v>9</v>
      </c>
      <c r="AM82" s="25" t="s">
        <v>10</v>
      </c>
      <c r="AN82" s="25"/>
      <c r="AO82" s="25" t="s">
        <v>12</v>
      </c>
      <c r="AP82" s="25" t="s">
        <v>333</v>
      </c>
      <c r="AQ82" s="25" t="s">
        <v>112</v>
      </c>
      <c r="AR82" s="25" t="s">
        <v>113</v>
      </c>
      <c r="AS82" s="25"/>
      <c r="AT82" s="64"/>
    </row>
    <row r="83" ht="14.25" customHeight="1">
      <c r="A83" s="64"/>
      <c r="B83" s="377"/>
      <c r="C83" s="377"/>
      <c r="D83" s="377"/>
      <c r="E83" s="377"/>
      <c r="F83" s="135">
        <v>1.0</v>
      </c>
      <c r="G83" s="135">
        <f t="shared" ref="G83:AJ83" si="15">F83+1</f>
        <v>2</v>
      </c>
      <c r="H83" s="141">
        <f t="shared" si="15"/>
        <v>3</v>
      </c>
      <c r="I83" s="160">
        <f t="shared" si="15"/>
        <v>4</v>
      </c>
      <c r="J83" s="135">
        <f t="shared" si="15"/>
        <v>5</v>
      </c>
      <c r="K83" s="135">
        <f t="shared" si="15"/>
        <v>6</v>
      </c>
      <c r="L83" s="135">
        <f t="shared" si="15"/>
        <v>7</v>
      </c>
      <c r="M83" s="135">
        <f t="shared" si="15"/>
        <v>8</v>
      </c>
      <c r="N83" s="135">
        <f t="shared" si="15"/>
        <v>9</v>
      </c>
      <c r="O83" s="141">
        <f t="shared" si="15"/>
        <v>10</v>
      </c>
      <c r="P83" s="160">
        <f t="shared" si="15"/>
        <v>11</v>
      </c>
      <c r="Q83" s="135">
        <f t="shared" si="15"/>
        <v>12</v>
      </c>
      <c r="R83" s="135">
        <f t="shared" si="15"/>
        <v>13</v>
      </c>
      <c r="S83" s="135">
        <f t="shared" si="15"/>
        <v>14</v>
      </c>
      <c r="T83" s="135">
        <f t="shared" si="15"/>
        <v>15</v>
      </c>
      <c r="U83" s="135">
        <f t="shared" si="15"/>
        <v>16</v>
      </c>
      <c r="V83" s="141">
        <f t="shared" si="15"/>
        <v>17</v>
      </c>
      <c r="W83" s="160">
        <f t="shared" si="15"/>
        <v>18</v>
      </c>
      <c r="X83" s="135">
        <f t="shared" si="15"/>
        <v>19</v>
      </c>
      <c r="Y83" s="135">
        <f t="shared" si="15"/>
        <v>20</v>
      </c>
      <c r="Z83" s="135">
        <f t="shared" si="15"/>
        <v>21</v>
      </c>
      <c r="AA83" s="135">
        <f t="shared" si="15"/>
        <v>22</v>
      </c>
      <c r="AB83" s="135">
        <f t="shared" si="15"/>
        <v>23</v>
      </c>
      <c r="AC83" s="141">
        <f t="shared" si="15"/>
        <v>24</v>
      </c>
      <c r="AD83" s="160">
        <f t="shared" si="15"/>
        <v>25</v>
      </c>
      <c r="AE83" s="135">
        <f t="shared" si="15"/>
        <v>26</v>
      </c>
      <c r="AF83" s="135">
        <f t="shared" si="15"/>
        <v>27</v>
      </c>
      <c r="AG83" s="135">
        <f t="shared" si="15"/>
        <v>28</v>
      </c>
      <c r="AH83" s="135">
        <f t="shared" si="15"/>
        <v>29</v>
      </c>
      <c r="AI83" s="135">
        <f t="shared" si="15"/>
        <v>30</v>
      </c>
      <c r="AJ83" s="141">
        <f t="shared" si="15"/>
        <v>31</v>
      </c>
      <c r="AK83" s="25"/>
      <c r="AL83" s="25" t="str">
        <f>IF(D83="CATEGORIA", "DEPENDE", IF(D83="SP", 60000,IF(D83="PR", 60000, IF(D83="M10", 65000, IF(D83="M1", 50000, IF(D83="M2", 40000, IF(D83="AYUDANTE", 30000, IF(D83="EDIT", "EDITABLE", "editable"))))))))</f>
        <v>editable</v>
      </c>
      <c r="AM83" s="25"/>
      <c r="AN83" s="377"/>
      <c r="AO83" s="377"/>
      <c r="AP83" s="377"/>
      <c r="AQ83" s="377"/>
      <c r="AR83" s="377"/>
      <c r="AS83" s="377"/>
      <c r="AT83" s="64"/>
    </row>
    <row r="84" ht="14.25" customHeight="1">
      <c r="A84" s="64"/>
      <c r="B84" s="30"/>
      <c r="C84" s="30"/>
      <c r="D84" s="428" t="s">
        <v>2</v>
      </c>
      <c r="E84" s="475" t="s">
        <v>260</v>
      </c>
      <c r="F84" s="132"/>
      <c r="G84" s="476"/>
      <c r="H84" s="477"/>
      <c r="I84" s="478"/>
      <c r="J84" s="132"/>
      <c r="K84" s="132"/>
      <c r="L84" s="132"/>
      <c r="M84" s="132"/>
      <c r="N84" s="135">
        <v>1.0</v>
      </c>
      <c r="O84" s="152"/>
      <c r="P84" s="478"/>
      <c r="Q84" s="135">
        <v>1.0</v>
      </c>
      <c r="R84" s="135">
        <v>1.0</v>
      </c>
      <c r="S84" s="135">
        <v>1.0</v>
      </c>
      <c r="T84" s="135">
        <v>1.0</v>
      </c>
      <c r="U84" s="135">
        <v>1.0</v>
      </c>
      <c r="V84" s="152"/>
      <c r="W84" s="478"/>
      <c r="X84" s="132"/>
      <c r="Y84" s="132"/>
      <c r="Z84" s="132"/>
      <c r="AA84" s="132"/>
      <c r="AB84" s="132"/>
      <c r="AC84" s="472"/>
      <c r="AD84" s="478"/>
      <c r="AE84" s="132"/>
      <c r="AF84" s="132"/>
      <c r="AG84" s="132"/>
      <c r="AH84" s="132"/>
      <c r="AI84" s="132"/>
      <c r="AJ84" s="152"/>
      <c r="AK84" s="154">
        <f t="shared" ref="AK84:AK104" si="16">SUM(F84:AJ84)</f>
        <v>6</v>
      </c>
      <c r="AL84" s="479">
        <v>60000.0</v>
      </c>
      <c r="AM84" s="480">
        <f t="shared" ref="AM84:AM104" si="17">AO84-AN84</f>
        <v>60000</v>
      </c>
      <c r="AN84" s="481">
        <v>300000.0</v>
      </c>
      <c r="AO84" s="482">
        <f t="shared" ref="AO84:AO104" si="18">AK84*AL84</f>
        <v>360000</v>
      </c>
      <c r="AP84" s="454"/>
      <c r="AQ84" s="110"/>
      <c r="AR84" s="110"/>
      <c r="AS84" s="110"/>
      <c r="AT84" s="64"/>
    </row>
    <row r="85" ht="14.25" customHeight="1">
      <c r="A85" s="64"/>
      <c r="B85" s="30"/>
      <c r="C85" s="30"/>
      <c r="D85" s="428" t="s">
        <v>2</v>
      </c>
      <c r="E85" s="483" t="s">
        <v>137</v>
      </c>
      <c r="F85" s="132"/>
      <c r="G85" s="476"/>
      <c r="H85" s="477"/>
      <c r="I85" s="478"/>
      <c r="J85" s="132"/>
      <c r="K85" s="132"/>
      <c r="L85" s="132"/>
      <c r="M85" s="132"/>
      <c r="N85" s="132"/>
      <c r="O85" s="152"/>
      <c r="P85" s="478"/>
      <c r="Q85" s="132"/>
      <c r="R85" s="135">
        <v>1.0</v>
      </c>
      <c r="S85" s="132"/>
      <c r="T85" s="132"/>
      <c r="U85" s="132"/>
      <c r="V85" s="152"/>
      <c r="W85" s="478"/>
      <c r="X85" s="132"/>
      <c r="Y85" s="132"/>
      <c r="Z85" s="132"/>
      <c r="AA85" s="132"/>
      <c r="AB85" s="132"/>
      <c r="AC85" s="472"/>
      <c r="AD85" s="478"/>
      <c r="AE85" s="132"/>
      <c r="AF85" s="132"/>
      <c r="AG85" s="132"/>
      <c r="AH85" s="132"/>
      <c r="AI85" s="132"/>
      <c r="AJ85" s="152"/>
      <c r="AK85" s="154">
        <f t="shared" si="16"/>
        <v>1</v>
      </c>
      <c r="AL85" s="484">
        <v>60000.0</v>
      </c>
      <c r="AM85" s="485">
        <f t="shared" si="17"/>
        <v>60000</v>
      </c>
      <c r="AN85" s="486"/>
      <c r="AO85" s="487">
        <f t="shared" si="18"/>
        <v>60000</v>
      </c>
      <c r="AP85" s="454"/>
      <c r="AQ85" s="39"/>
      <c r="AR85" s="110"/>
      <c r="AS85" s="110"/>
      <c r="AT85" s="64"/>
    </row>
    <row r="86" ht="14.25" customHeight="1">
      <c r="A86" s="64"/>
      <c r="B86" s="30"/>
      <c r="C86" s="30"/>
      <c r="D86" s="428" t="s">
        <v>2</v>
      </c>
      <c r="E86" s="483" t="s">
        <v>540</v>
      </c>
      <c r="F86" s="132"/>
      <c r="G86" s="488">
        <v>1.0</v>
      </c>
      <c r="H86" s="489">
        <v>1.0</v>
      </c>
      <c r="I86" s="478"/>
      <c r="J86" s="135">
        <v>1.0</v>
      </c>
      <c r="K86" s="135">
        <v>1.0</v>
      </c>
      <c r="L86" s="135">
        <v>1.0</v>
      </c>
      <c r="M86" s="135">
        <v>1.0</v>
      </c>
      <c r="N86" s="135">
        <v>1.0</v>
      </c>
      <c r="O86" s="152"/>
      <c r="P86" s="478"/>
      <c r="Q86" s="135">
        <v>1.0</v>
      </c>
      <c r="R86" s="135">
        <v>1.0</v>
      </c>
      <c r="S86" s="135">
        <v>1.0</v>
      </c>
      <c r="T86" s="135">
        <v>1.0</v>
      </c>
      <c r="U86" s="135">
        <v>1.0</v>
      </c>
      <c r="V86" s="152"/>
      <c r="W86" s="478"/>
      <c r="X86" s="132"/>
      <c r="Y86" s="132"/>
      <c r="Z86" s="132"/>
      <c r="AA86" s="132"/>
      <c r="AB86" s="132"/>
      <c r="AC86" s="472"/>
      <c r="AD86" s="478"/>
      <c r="AE86" s="132"/>
      <c r="AF86" s="132"/>
      <c r="AG86" s="132"/>
      <c r="AH86" s="132"/>
      <c r="AI86" s="132"/>
      <c r="AJ86" s="152"/>
      <c r="AK86" s="154">
        <f t="shared" si="16"/>
        <v>12</v>
      </c>
      <c r="AL86" s="484">
        <v>60000.0</v>
      </c>
      <c r="AM86" s="485">
        <f t="shared" si="17"/>
        <v>420000</v>
      </c>
      <c r="AN86" s="481">
        <v>300000.0</v>
      </c>
      <c r="AO86" s="487">
        <f t="shared" si="18"/>
        <v>720000</v>
      </c>
      <c r="AP86" s="454"/>
      <c r="AQ86" s="39"/>
      <c r="AR86" s="110"/>
      <c r="AS86" s="110"/>
      <c r="AT86" s="64"/>
    </row>
    <row r="87" ht="14.25" customHeight="1">
      <c r="A87" s="64"/>
      <c r="B87" s="30"/>
      <c r="C87" s="30"/>
      <c r="D87" s="428" t="s">
        <v>2</v>
      </c>
      <c r="E87" s="483" t="s">
        <v>544</v>
      </c>
      <c r="F87" s="132"/>
      <c r="G87" s="488">
        <v>1.0</v>
      </c>
      <c r="H87" s="489">
        <v>1.0</v>
      </c>
      <c r="I87" s="478"/>
      <c r="J87" s="135">
        <v>1.0</v>
      </c>
      <c r="K87" s="135">
        <v>1.0</v>
      </c>
      <c r="L87" s="141" t="s">
        <v>50</v>
      </c>
      <c r="M87" s="141" t="s">
        <v>50</v>
      </c>
      <c r="N87" s="135">
        <v>1.0</v>
      </c>
      <c r="O87" s="152"/>
      <c r="P87" s="478"/>
      <c r="Q87" s="135">
        <v>1.0</v>
      </c>
      <c r="R87" s="135">
        <v>1.0</v>
      </c>
      <c r="S87" s="135">
        <v>1.0</v>
      </c>
      <c r="T87" s="135">
        <v>1.0</v>
      </c>
      <c r="U87" s="135">
        <v>1.0</v>
      </c>
      <c r="V87" s="152"/>
      <c r="W87" s="478"/>
      <c r="X87" s="132"/>
      <c r="Y87" s="132"/>
      <c r="Z87" s="132"/>
      <c r="AA87" s="132"/>
      <c r="AB87" s="132"/>
      <c r="AC87" s="472"/>
      <c r="AD87" s="423"/>
      <c r="AE87" s="132"/>
      <c r="AF87" s="132"/>
      <c r="AG87" s="132"/>
      <c r="AH87" s="132"/>
      <c r="AI87" s="132"/>
      <c r="AJ87" s="152"/>
      <c r="AK87" s="154">
        <f t="shared" si="16"/>
        <v>10</v>
      </c>
      <c r="AL87" s="484">
        <v>60000.0</v>
      </c>
      <c r="AM87" s="485">
        <f t="shared" si="17"/>
        <v>300000</v>
      </c>
      <c r="AN87" s="481">
        <v>300000.0</v>
      </c>
      <c r="AO87" s="487">
        <f t="shared" si="18"/>
        <v>600000</v>
      </c>
      <c r="AP87" s="454"/>
      <c r="AQ87" s="110"/>
      <c r="AR87" s="110"/>
      <c r="AS87" s="110"/>
      <c r="AT87" s="64"/>
    </row>
    <row r="88" ht="14.25" customHeight="1">
      <c r="A88" s="64"/>
      <c r="B88" s="30"/>
      <c r="C88" s="30"/>
      <c r="D88" s="428" t="s">
        <v>2</v>
      </c>
      <c r="E88" s="483" t="s">
        <v>450</v>
      </c>
      <c r="F88" s="132"/>
      <c r="G88" s="488">
        <v>1.0</v>
      </c>
      <c r="H88" s="489">
        <v>1.0</v>
      </c>
      <c r="I88" s="478"/>
      <c r="J88" s="135">
        <v>1.0</v>
      </c>
      <c r="K88" s="135">
        <v>1.0</v>
      </c>
      <c r="L88" s="135">
        <v>1.0</v>
      </c>
      <c r="M88" s="141" t="s">
        <v>50</v>
      </c>
      <c r="N88" s="135">
        <v>1.0</v>
      </c>
      <c r="O88" s="152"/>
      <c r="P88" s="478"/>
      <c r="Q88" s="135">
        <v>1.0</v>
      </c>
      <c r="R88" s="135">
        <v>1.0</v>
      </c>
      <c r="S88" s="135">
        <v>1.0</v>
      </c>
      <c r="T88" s="135">
        <v>1.0</v>
      </c>
      <c r="U88" s="135">
        <v>1.0</v>
      </c>
      <c r="V88" s="152"/>
      <c r="W88" s="478"/>
      <c r="X88" s="132"/>
      <c r="Y88" s="132"/>
      <c r="Z88" s="132"/>
      <c r="AA88" s="132"/>
      <c r="AB88" s="132"/>
      <c r="AC88" s="472"/>
      <c r="AD88" s="423"/>
      <c r="AE88" s="132"/>
      <c r="AF88" s="132"/>
      <c r="AG88" s="132"/>
      <c r="AH88" s="132"/>
      <c r="AI88" s="132"/>
      <c r="AJ88" s="152"/>
      <c r="AK88" s="154">
        <f t="shared" si="16"/>
        <v>11</v>
      </c>
      <c r="AL88" s="484">
        <v>60000.0</v>
      </c>
      <c r="AM88" s="485">
        <f t="shared" si="17"/>
        <v>360000</v>
      </c>
      <c r="AN88" s="481">
        <v>300000.0</v>
      </c>
      <c r="AO88" s="487">
        <f t="shared" si="18"/>
        <v>660000</v>
      </c>
      <c r="AP88" s="454"/>
      <c r="AQ88" s="110"/>
      <c r="AR88" s="110"/>
      <c r="AS88" s="110"/>
      <c r="AT88" s="64"/>
    </row>
    <row r="89" ht="14.25" customHeight="1">
      <c r="A89" s="64"/>
      <c r="B89" s="30"/>
      <c r="C89" s="30"/>
      <c r="D89" s="428" t="s">
        <v>2</v>
      </c>
      <c r="E89" s="490" t="s">
        <v>187</v>
      </c>
      <c r="F89" s="132"/>
      <c r="G89" s="476"/>
      <c r="H89" s="477"/>
      <c r="I89" s="478"/>
      <c r="J89" s="132"/>
      <c r="K89" s="132"/>
      <c r="L89" s="132"/>
      <c r="M89" s="132"/>
      <c r="N89" s="135">
        <v>1.0</v>
      </c>
      <c r="O89" s="152"/>
      <c r="P89" s="478"/>
      <c r="Q89" s="135">
        <v>1.0</v>
      </c>
      <c r="R89" s="135">
        <v>1.0</v>
      </c>
      <c r="S89" s="135">
        <v>1.0</v>
      </c>
      <c r="T89" s="135">
        <v>1.0</v>
      </c>
      <c r="U89" s="135">
        <v>1.0</v>
      </c>
      <c r="V89" s="152"/>
      <c r="W89" s="478"/>
      <c r="X89" s="132"/>
      <c r="Y89" s="132"/>
      <c r="Z89" s="132"/>
      <c r="AA89" s="132"/>
      <c r="AB89" s="132"/>
      <c r="AC89" s="472"/>
      <c r="AD89" s="423"/>
      <c r="AE89" s="132"/>
      <c r="AF89" s="132"/>
      <c r="AG89" s="132"/>
      <c r="AH89" s="132"/>
      <c r="AI89" s="132"/>
      <c r="AJ89" s="152"/>
      <c r="AK89" s="154">
        <f t="shared" si="16"/>
        <v>6</v>
      </c>
      <c r="AL89" s="484">
        <v>60000.0</v>
      </c>
      <c r="AM89" s="485">
        <f t="shared" si="17"/>
        <v>160000</v>
      </c>
      <c r="AN89" s="481">
        <v>200000.0</v>
      </c>
      <c r="AO89" s="487">
        <f t="shared" si="18"/>
        <v>360000</v>
      </c>
      <c r="AP89" s="454"/>
      <c r="AQ89" s="39"/>
      <c r="AR89" s="110"/>
      <c r="AS89" s="110"/>
      <c r="AT89" s="64"/>
    </row>
    <row r="90" ht="14.25" customHeight="1">
      <c r="A90" s="64"/>
      <c r="B90" s="30"/>
      <c r="C90" s="30"/>
      <c r="D90" s="428" t="s">
        <v>2</v>
      </c>
      <c r="E90" s="483" t="s">
        <v>552</v>
      </c>
      <c r="F90" s="132"/>
      <c r="G90" s="476"/>
      <c r="H90" s="477"/>
      <c r="I90" s="478"/>
      <c r="J90" s="132"/>
      <c r="K90" s="132"/>
      <c r="L90" s="132"/>
      <c r="M90" s="132"/>
      <c r="N90" s="135">
        <v>1.0</v>
      </c>
      <c r="O90" s="152"/>
      <c r="P90" s="478"/>
      <c r="Q90" s="135">
        <v>1.0</v>
      </c>
      <c r="R90" s="135">
        <v>1.0</v>
      </c>
      <c r="S90" s="135">
        <v>1.0</v>
      </c>
      <c r="T90" s="135">
        <v>1.0</v>
      </c>
      <c r="U90" s="135">
        <v>1.0</v>
      </c>
      <c r="V90" s="152"/>
      <c r="W90" s="478"/>
      <c r="X90" s="132"/>
      <c r="Y90" s="132"/>
      <c r="Z90" s="132"/>
      <c r="AA90" s="132"/>
      <c r="AB90" s="132"/>
      <c r="AC90" s="472"/>
      <c r="AD90" s="478"/>
      <c r="AE90" s="132"/>
      <c r="AF90" s="132"/>
      <c r="AG90" s="132"/>
      <c r="AH90" s="132"/>
      <c r="AI90" s="132"/>
      <c r="AJ90" s="152"/>
      <c r="AK90" s="154">
        <f t="shared" si="16"/>
        <v>6</v>
      </c>
      <c r="AL90" s="484">
        <v>60000.0</v>
      </c>
      <c r="AM90" s="485">
        <f t="shared" si="17"/>
        <v>60000</v>
      </c>
      <c r="AN90" s="481">
        <v>300000.0</v>
      </c>
      <c r="AO90" s="487">
        <f t="shared" si="18"/>
        <v>360000</v>
      </c>
      <c r="AP90" s="454"/>
      <c r="AQ90" s="39"/>
      <c r="AR90" s="110"/>
      <c r="AS90" s="110"/>
      <c r="AT90" s="64"/>
    </row>
    <row r="91" ht="14.25" customHeight="1">
      <c r="A91" s="64"/>
      <c r="B91" s="30"/>
      <c r="C91" s="30"/>
      <c r="D91" s="428" t="s">
        <v>2</v>
      </c>
      <c r="E91" s="483" t="s">
        <v>624</v>
      </c>
      <c r="F91" s="132"/>
      <c r="G91" s="476"/>
      <c r="H91" s="477"/>
      <c r="I91" s="478"/>
      <c r="J91" s="132"/>
      <c r="K91" s="132"/>
      <c r="L91" s="132"/>
      <c r="M91" s="132"/>
      <c r="N91" s="132"/>
      <c r="O91" s="152"/>
      <c r="P91" s="478"/>
      <c r="Q91" s="132"/>
      <c r="R91" s="135">
        <v>1.0</v>
      </c>
      <c r="S91" s="141" t="s">
        <v>50</v>
      </c>
      <c r="T91" s="135">
        <v>1.0</v>
      </c>
      <c r="U91" s="135">
        <v>1.0</v>
      </c>
      <c r="V91" s="152"/>
      <c r="W91" s="478"/>
      <c r="X91" s="132"/>
      <c r="Y91" s="132"/>
      <c r="Z91" s="132"/>
      <c r="AA91" s="132"/>
      <c r="AB91" s="132"/>
      <c r="AC91" s="472"/>
      <c r="AD91" s="478"/>
      <c r="AE91" s="132"/>
      <c r="AF91" s="132"/>
      <c r="AG91" s="132"/>
      <c r="AH91" s="132"/>
      <c r="AI91" s="132"/>
      <c r="AJ91" s="152"/>
      <c r="AK91" s="154">
        <f t="shared" si="16"/>
        <v>3</v>
      </c>
      <c r="AL91" s="484">
        <v>60000.0</v>
      </c>
      <c r="AM91" s="485">
        <f t="shared" si="17"/>
        <v>80000</v>
      </c>
      <c r="AN91" s="481">
        <v>100000.0</v>
      </c>
      <c r="AO91" s="487">
        <f t="shared" si="18"/>
        <v>180000</v>
      </c>
      <c r="AP91" s="454"/>
      <c r="AQ91" s="39"/>
      <c r="AR91" s="110"/>
      <c r="AS91" s="110"/>
      <c r="AT91" s="64"/>
    </row>
    <row r="92" ht="14.25" customHeight="1">
      <c r="A92" s="64"/>
      <c r="B92" s="30"/>
      <c r="C92" s="30"/>
      <c r="D92" s="428" t="s">
        <v>2</v>
      </c>
      <c r="E92" s="483" t="s">
        <v>241</v>
      </c>
      <c r="F92" s="132"/>
      <c r="G92" s="488">
        <v>1.0</v>
      </c>
      <c r="H92" s="489">
        <v>1.0</v>
      </c>
      <c r="I92" s="478"/>
      <c r="J92" s="135">
        <v>1.0</v>
      </c>
      <c r="K92" s="135">
        <v>1.0</v>
      </c>
      <c r="L92" s="135">
        <v>1.0</v>
      </c>
      <c r="M92" s="135">
        <v>1.0</v>
      </c>
      <c r="N92" s="135">
        <v>1.0</v>
      </c>
      <c r="O92" s="152"/>
      <c r="P92" s="478"/>
      <c r="Q92" s="135">
        <v>1.0</v>
      </c>
      <c r="R92" s="135">
        <v>1.0</v>
      </c>
      <c r="S92" s="135">
        <v>1.0</v>
      </c>
      <c r="T92" s="135">
        <v>1.0</v>
      </c>
      <c r="U92" s="135">
        <v>1.0</v>
      </c>
      <c r="V92" s="152"/>
      <c r="W92" s="478"/>
      <c r="X92" s="132"/>
      <c r="Y92" s="132"/>
      <c r="Z92" s="132"/>
      <c r="AA92" s="132"/>
      <c r="AB92" s="132"/>
      <c r="AC92" s="472"/>
      <c r="AD92" s="478"/>
      <c r="AE92" s="132"/>
      <c r="AF92" s="132"/>
      <c r="AG92" s="132"/>
      <c r="AH92" s="132"/>
      <c r="AI92" s="132"/>
      <c r="AJ92" s="152"/>
      <c r="AK92" s="154">
        <f t="shared" si="16"/>
        <v>12</v>
      </c>
      <c r="AL92" s="484">
        <v>60000.0</v>
      </c>
      <c r="AM92" s="485">
        <f t="shared" si="17"/>
        <v>420000</v>
      </c>
      <c r="AN92" s="481">
        <v>300000.0</v>
      </c>
      <c r="AO92" s="487">
        <f t="shared" si="18"/>
        <v>720000</v>
      </c>
      <c r="AP92" s="454"/>
      <c r="AQ92" s="39"/>
      <c r="AR92" s="110"/>
      <c r="AS92" s="110"/>
      <c r="AT92" s="64"/>
    </row>
    <row r="93" ht="14.25" customHeight="1">
      <c r="A93" s="64"/>
      <c r="B93" s="30"/>
      <c r="C93" s="30"/>
      <c r="D93" s="428" t="s">
        <v>2</v>
      </c>
      <c r="E93" s="483" t="s">
        <v>557</v>
      </c>
      <c r="F93" s="132"/>
      <c r="G93" s="160" t="s">
        <v>23</v>
      </c>
      <c r="H93" s="160" t="s">
        <v>23</v>
      </c>
      <c r="I93" s="478"/>
      <c r="J93" s="160" t="s">
        <v>23</v>
      </c>
      <c r="K93" s="135">
        <v>1.0</v>
      </c>
      <c r="L93" s="135">
        <v>1.0</v>
      </c>
      <c r="M93" s="135">
        <v>1.0</v>
      </c>
      <c r="N93" s="135">
        <v>1.0</v>
      </c>
      <c r="O93" s="152"/>
      <c r="P93" s="478"/>
      <c r="Q93" s="160" t="s">
        <v>23</v>
      </c>
      <c r="R93" s="132"/>
      <c r="S93" s="132"/>
      <c r="T93" s="132"/>
      <c r="U93" s="132"/>
      <c r="V93" s="152"/>
      <c r="W93" s="478"/>
      <c r="X93" s="132"/>
      <c r="Y93" s="132"/>
      <c r="Z93" s="132"/>
      <c r="AA93" s="132"/>
      <c r="AB93" s="132"/>
      <c r="AC93" s="472"/>
      <c r="AD93" s="478"/>
      <c r="AE93" s="132"/>
      <c r="AF93" s="132"/>
      <c r="AG93" s="132"/>
      <c r="AH93" s="132"/>
      <c r="AI93" s="132"/>
      <c r="AJ93" s="152"/>
      <c r="AK93" s="154">
        <f t="shared" si="16"/>
        <v>4</v>
      </c>
      <c r="AL93" s="484">
        <v>60000.0</v>
      </c>
      <c r="AM93" s="485">
        <f t="shared" si="17"/>
        <v>240000</v>
      </c>
      <c r="AN93" s="486"/>
      <c r="AO93" s="487">
        <f t="shared" si="18"/>
        <v>240000</v>
      </c>
      <c r="AP93" s="454"/>
      <c r="AQ93" s="39"/>
      <c r="AR93" s="110"/>
      <c r="AS93" s="110"/>
      <c r="AT93" s="64"/>
    </row>
    <row r="94" ht="14.25" customHeight="1">
      <c r="A94" s="64"/>
      <c r="B94" s="30"/>
      <c r="C94" s="30"/>
      <c r="D94" s="428" t="s">
        <v>556</v>
      </c>
      <c r="E94" s="491" t="s">
        <v>560</v>
      </c>
      <c r="F94" s="132"/>
      <c r="G94" s="476"/>
      <c r="H94" s="477"/>
      <c r="I94" s="478"/>
      <c r="J94" s="135">
        <v>1.0</v>
      </c>
      <c r="K94" s="135">
        <v>1.0</v>
      </c>
      <c r="L94" s="135">
        <v>1.0</v>
      </c>
      <c r="M94" s="135">
        <v>1.0</v>
      </c>
      <c r="N94" s="135">
        <v>1.0</v>
      </c>
      <c r="O94" s="152"/>
      <c r="P94" s="478"/>
      <c r="Q94" s="135">
        <v>1.0</v>
      </c>
      <c r="R94" s="135">
        <v>1.0</v>
      </c>
      <c r="S94" s="135">
        <v>1.0</v>
      </c>
      <c r="T94" s="135">
        <v>1.0</v>
      </c>
      <c r="U94" s="141" t="s">
        <v>50</v>
      </c>
      <c r="V94" s="152"/>
      <c r="W94" s="478"/>
      <c r="X94" s="132"/>
      <c r="Y94" s="132"/>
      <c r="Z94" s="132"/>
      <c r="AA94" s="132"/>
      <c r="AB94" s="132"/>
      <c r="AC94" s="472"/>
      <c r="AD94" s="478"/>
      <c r="AE94" s="132"/>
      <c r="AF94" s="132"/>
      <c r="AG94" s="132"/>
      <c r="AH94" s="132"/>
      <c r="AI94" s="132"/>
      <c r="AJ94" s="152"/>
      <c r="AK94" s="154">
        <f t="shared" si="16"/>
        <v>9</v>
      </c>
      <c r="AL94" s="484">
        <v>60000.0</v>
      </c>
      <c r="AM94" s="485">
        <f t="shared" si="17"/>
        <v>240000</v>
      </c>
      <c r="AN94" s="481">
        <v>300000.0</v>
      </c>
      <c r="AO94" s="487">
        <f t="shared" si="18"/>
        <v>540000</v>
      </c>
      <c r="AP94" s="454"/>
      <c r="AQ94" s="39"/>
      <c r="AR94" s="110"/>
      <c r="AS94" s="110"/>
      <c r="AT94" s="64"/>
    </row>
    <row r="95" ht="14.25" customHeight="1">
      <c r="A95" s="64"/>
      <c r="B95" s="30"/>
      <c r="C95" s="30"/>
      <c r="D95" s="428" t="s">
        <v>2</v>
      </c>
      <c r="E95" s="492" t="s">
        <v>567</v>
      </c>
      <c r="F95" s="132"/>
      <c r="G95" s="141">
        <v>0.5</v>
      </c>
      <c r="H95" s="477"/>
      <c r="I95" s="478"/>
      <c r="J95" s="135">
        <v>1.0</v>
      </c>
      <c r="K95" s="135">
        <v>1.0</v>
      </c>
      <c r="L95" s="135">
        <v>1.0</v>
      </c>
      <c r="M95" s="141" t="s">
        <v>50</v>
      </c>
      <c r="N95" s="141" t="s">
        <v>50</v>
      </c>
      <c r="O95" s="152"/>
      <c r="P95" s="478"/>
      <c r="Q95" s="135">
        <v>1.0</v>
      </c>
      <c r="R95" s="135">
        <v>1.0</v>
      </c>
      <c r="S95" s="135">
        <v>1.0</v>
      </c>
      <c r="T95" s="135">
        <v>1.0</v>
      </c>
      <c r="U95" s="135">
        <v>1.0</v>
      </c>
      <c r="V95" s="152"/>
      <c r="W95" s="478"/>
      <c r="X95" s="132"/>
      <c r="Y95" s="132"/>
      <c r="Z95" s="132"/>
      <c r="AA95" s="132"/>
      <c r="AB95" s="132"/>
      <c r="AC95" s="472"/>
      <c r="AD95" s="478"/>
      <c r="AE95" s="132"/>
      <c r="AF95" s="132"/>
      <c r="AG95" s="132"/>
      <c r="AH95" s="132"/>
      <c r="AI95" s="132"/>
      <c r="AJ95" s="152"/>
      <c r="AK95" s="154">
        <f t="shared" si="16"/>
        <v>8.5</v>
      </c>
      <c r="AL95" s="484">
        <v>60000.0</v>
      </c>
      <c r="AM95" s="485">
        <f t="shared" si="17"/>
        <v>210000</v>
      </c>
      <c r="AN95" s="481">
        <v>300000.0</v>
      </c>
      <c r="AO95" s="487">
        <f t="shared" si="18"/>
        <v>510000</v>
      </c>
      <c r="AP95" s="454"/>
      <c r="AQ95" s="110"/>
      <c r="AR95" s="110"/>
      <c r="AS95" s="110"/>
      <c r="AT95" s="64"/>
    </row>
    <row r="96" ht="14.25" customHeight="1">
      <c r="A96" s="64"/>
      <c r="B96" s="30"/>
      <c r="C96" s="30"/>
      <c r="D96" s="428" t="s">
        <v>2</v>
      </c>
      <c r="E96" s="493" t="s">
        <v>564</v>
      </c>
      <c r="F96" s="132"/>
      <c r="G96" s="488">
        <v>1.0</v>
      </c>
      <c r="H96" s="489">
        <v>1.0</v>
      </c>
      <c r="I96" s="478"/>
      <c r="J96" s="135">
        <v>1.0</v>
      </c>
      <c r="K96" s="135">
        <v>1.0</v>
      </c>
      <c r="L96" s="135">
        <v>1.0</v>
      </c>
      <c r="M96" s="135">
        <v>1.0</v>
      </c>
      <c r="N96" s="135">
        <v>1.0</v>
      </c>
      <c r="O96" s="152"/>
      <c r="P96" s="478"/>
      <c r="Q96" s="135">
        <v>1.0</v>
      </c>
      <c r="R96" s="135">
        <v>1.0</v>
      </c>
      <c r="S96" s="135">
        <v>1.0</v>
      </c>
      <c r="T96" s="135">
        <v>1.0</v>
      </c>
      <c r="U96" s="135">
        <v>1.0</v>
      </c>
      <c r="V96" s="152"/>
      <c r="W96" s="478"/>
      <c r="X96" s="132"/>
      <c r="Y96" s="132"/>
      <c r="Z96" s="132"/>
      <c r="AA96" s="132"/>
      <c r="AB96" s="132"/>
      <c r="AC96" s="472"/>
      <c r="AD96" s="478"/>
      <c r="AE96" s="132"/>
      <c r="AF96" s="132"/>
      <c r="AG96" s="132"/>
      <c r="AH96" s="132"/>
      <c r="AI96" s="132"/>
      <c r="AJ96" s="152"/>
      <c r="AK96" s="154">
        <f t="shared" si="16"/>
        <v>12</v>
      </c>
      <c r="AL96" s="484">
        <v>60000.0</v>
      </c>
      <c r="AM96" s="485">
        <f t="shared" si="17"/>
        <v>420000</v>
      </c>
      <c r="AN96" s="481">
        <v>300000.0</v>
      </c>
      <c r="AO96" s="487">
        <f t="shared" si="18"/>
        <v>720000</v>
      </c>
      <c r="AP96" s="454"/>
      <c r="AQ96" s="39"/>
      <c r="AR96" s="110"/>
      <c r="AS96" s="110"/>
      <c r="AT96" s="64"/>
    </row>
    <row r="97" ht="14.25" customHeight="1">
      <c r="A97" s="64"/>
      <c r="B97" s="30"/>
      <c r="C97" s="30"/>
      <c r="D97" s="428" t="s">
        <v>2</v>
      </c>
      <c r="E97" s="494" t="s">
        <v>57</v>
      </c>
      <c r="F97" s="132"/>
      <c r="G97" s="495">
        <v>1.0</v>
      </c>
      <c r="H97" s="477"/>
      <c r="I97" s="478"/>
      <c r="J97" s="132"/>
      <c r="K97" s="132"/>
      <c r="L97" s="132"/>
      <c r="M97" s="132"/>
      <c r="N97" s="132"/>
      <c r="O97" s="152"/>
      <c r="P97" s="478"/>
      <c r="Q97" s="132"/>
      <c r="R97" s="132"/>
      <c r="S97" s="132"/>
      <c r="T97" s="132"/>
      <c r="U97" s="132"/>
      <c r="V97" s="152"/>
      <c r="W97" s="478"/>
      <c r="X97" s="132"/>
      <c r="Y97" s="132"/>
      <c r="Z97" s="132"/>
      <c r="AA97" s="132"/>
      <c r="AB97" s="132"/>
      <c r="AC97" s="44"/>
      <c r="AD97" s="45"/>
      <c r="AE97" s="132"/>
      <c r="AF97" s="132"/>
      <c r="AG97" s="132"/>
      <c r="AH97" s="132"/>
      <c r="AI97" s="132"/>
      <c r="AJ97" s="152"/>
      <c r="AK97" s="154">
        <f t="shared" si="16"/>
        <v>1</v>
      </c>
      <c r="AL97" s="484">
        <v>60000.0</v>
      </c>
      <c r="AM97" s="485">
        <f t="shared" si="17"/>
        <v>60000</v>
      </c>
      <c r="AN97" s="486"/>
      <c r="AO97" s="487">
        <f t="shared" si="18"/>
        <v>60000</v>
      </c>
      <c r="AP97" s="454"/>
      <c r="AQ97" s="110"/>
      <c r="AR97" s="110"/>
      <c r="AS97" s="110"/>
      <c r="AT97" s="64"/>
    </row>
    <row r="98" ht="14.25" customHeight="1">
      <c r="A98" s="64"/>
      <c r="B98" s="30"/>
      <c r="C98" s="30"/>
      <c r="D98" s="428" t="s">
        <v>2</v>
      </c>
      <c r="E98" s="496" t="s">
        <v>625</v>
      </c>
      <c r="F98" s="132"/>
      <c r="G98" s="488">
        <v>1.0</v>
      </c>
      <c r="H98" s="489">
        <v>1.0</v>
      </c>
      <c r="I98" s="478"/>
      <c r="J98" s="135">
        <v>1.0</v>
      </c>
      <c r="K98" s="135">
        <v>1.0</v>
      </c>
      <c r="L98" s="135">
        <v>1.0</v>
      </c>
      <c r="M98" s="135">
        <v>1.0</v>
      </c>
      <c r="N98" s="135">
        <v>1.0</v>
      </c>
      <c r="O98" s="152"/>
      <c r="P98" s="478"/>
      <c r="Q98" s="135">
        <v>1.0</v>
      </c>
      <c r="R98" s="135">
        <v>1.0</v>
      </c>
      <c r="S98" s="135">
        <v>1.0</v>
      </c>
      <c r="T98" s="135">
        <v>1.0</v>
      </c>
      <c r="U98" s="135">
        <v>1.0</v>
      </c>
      <c r="V98" s="152"/>
      <c r="W98" s="478"/>
      <c r="X98" s="132"/>
      <c r="Y98" s="132"/>
      <c r="Z98" s="132"/>
      <c r="AA98" s="132"/>
      <c r="AB98" s="132"/>
      <c r="AC98" s="44"/>
      <c r="AD98" s="45"/>
      <c r="AE98" s="132"/>
      <c r="AF98" s="132"/>
      <c r="AG98" s="132"/>
      <c r="AH98" s="132"/>
      <c r="AI98" s="132"/>
      <c r="AJ98" s="152"/>
      <c r="AK98" s="154">
        <f t="shared" si="16"/>
        <v>12</v>
      </c>
      <c r="AL98" s="484">
        <v>60000.0</v>
      </c>
      <c r="AM98" s="485">
        <f t="shared" si="17"/>
        <v>420000</v>
      </c>
      <c r="AN98" s="481">
        <v>300000.0</v>
      </c>
      <c r="AO98" s="487">
        <f t="shared" si="18"/>
        <v>720000</v>
      </c>
      <c r="AP98" s="454"/>
      <c r="AQ98" s="39"/>
      <c r="AR98" s="110"/>
      <c r="AS98" s="110"/>
      <c r="AT98" s="64"/>
    </row>
    <row r="99" ht="14.25" customHeight="1">
      <c r="A99" s="64"/>
      <c r="B99" s="30"/>
      <c r="C99" s="30"/>
      <c r="D99" s="428" t="s">
        <v>21</v>
      </c>
      <c r="E99" s="494" t="s">
        <v>626</v>
      </c>
      <c r="F99" s="132"/>
      <c r="G99" s="141">
        <v>0.5</v>
      </c>
      <c r="H99" s="489">
        <v>1.0</v>
      </c>
      <c r="I99" s="478"/>
      <c r="J99" s="135">
        <v>1.0</v>
      </c>
      <c r="K99" s="135">
        <v>1.0</v>
      </c>
      <c r="L99" s="135">
        <v>1.0</v>
      </c>
      <c r="M99" s="141" t="s">
        <v>50</v>
      </c>
      <c r="N99" s="135">
        <v>1.0</v>
      </c>
      <c r="O99" s="152"/>
      <c r="P99" s="478"/>
      <c r="Q99" s="135">
        <v>1.0</v>
      </c>
      <c r="R99" s="135">
        <v>1.0</v>
      </c>
      <c r="S99" s="135">
        <v>1.0</v>
      </c>
      <c r="T99" s="135">
        <v>1.0</v>
      </c>
      <c r="U99" s="135">
        <v>1.0</v>
      </c>
      <c r="V99" s="152"/>
      <c r="W99" s="478"/>
      <c r="X99" s="132"/>
      <c r="Y99" s="132"/>
      <c r="Z99" s="132"/>
      <c r="AA99" s="132"/>
      <c r="AB99" s="132"/>
      <c r="AC99" s="472"/>
      <c r="AD99" s="478"/>
      <c r="AE99" s="132"/>
      <c r="AF99" s="132"/>
      <c r="AG99" s="132"/>
      <c r="AH99" s="132"/>
      <c r="AI99" s="132"/>
      <c r="AJ99" s="152"/>
      <c r="AK99" s="154">
        <f t="shared" si="16"/>
        <v>10.5</v>
      </c>
      <c r="AL99" s="484">
        <v>60000.0</v>
      </c>
      <c r="AM99" s="485">
        <f t="shared" si="17"/>
        <v>330000</v>
      </c>
      <c r="AN99" s="481">
        <v>300000.0</v>
      </c>
      <c r="AO99" s="487">
        <f t="shared" si="18"/>
        <v>630000</v>
      </c>
      <c r="AP99" s="454"/>
      <c r="AQ99" s="110"/>
      <c r="AR99" s="110"/>
      <c r="AS99" s="110"/>
      <c r="AT99" s="64"/>
    </row>
    <row r="100" ht="14.25" customHeight="1">
      <c r="A100" s="64"/>
      <c r="B100" s="30"/>
      <c r="C100" s="30"/>
      <c r="D100" s="30"/>
      <c r="E100" s="494" t="s">
        <v>627</v>
      </c>
      <c r="F100" s="132"/>
      <c r="G100" s="476"/>
      <c r="H100" s="477"/>
      <c r="I100" s="478"/>
      <c r="J100" s="132"/>
      <c r="K100" s="135">
        <v>1.0</v>
      </c>
      <c r="L100" s="135">
        <v>1.0</v>
      </c>
      <c r="M100" s="141" t="s">
        <v>50</v>
      </c>
      <c r="N100" s="135">
        <v>1.0</v>
      </c>
      <c r="O100" s="152"/>
      <c r="P100" s="478"/>
      <c r="Q100" s="135">
        <v>1.0</v>
      </c>
      <c r="R100" s="135">
        <v>1.0</v>
      </c>
      <c r="S100" s="135">
        <v>1.0</v>
      </c>
      <c r="T100" s="135">
        <v>1.0</v>
      </c>
      <c r="U100" s="135">
        <v>1.0</v>
      </c>
      <c r="V100" s="152"/>
      <c r="W100" s="478"/>
      <c r="X100" s="132"/>
      <c r="Y100" s="132"/>
      <c r="Z100" s="132"/>
      <c r="AA100" s="132"/>
      <c r="AB100" s="132"/>
      <c r="AC100" s="44"/>
      <c r="AD100" s="45"/>
      <c r="AE100" s="132"/>
      <c r="AF100" s="132"/>
      <c r="AG100" s="132"/>
      <c r="AH100" s="132"/>
      <c r="AI100" s="132"/>
      <c r="AJ100" s="152"/>
      <c r="AK100" s="154">
        <f t="shared" si="16"/>
        <v>8</v>
      </c>
      <c r="AL100" s="484">
        <v>60000.0</v>
      </c>
      <c r="AM100" s="485">
        <f t="shared" si="17"/>
        <v>180000</v>
      </c>
      <c r="AN100" s="481">
        <v>300000.0</v>
      </c>
      <c r="AO100" s="487">
        <f t="shared" si="18"/>
        <v>480000</v>
      </c>
      <c r="AP100" s="454"/>
      <c r="AQ100" s="39"/>
      <c r="AR100" s="110"/>
      <c r="AS100" s="110"/>
      <c r="AT100" s="64"/>
    </row>
    <row r="101" ht="14.25" customHeight="1">
      <c r="A101" s="64"/>
      <c r="B101" s="30"/>
      <c r="C101" s="30"/>
      <c r="D101" s="30"/>
      <c r="E101" s="497" t="s">
        <v>628</v>
      </c>
      <c r="F101" s="132"/>
      <c r="G101" s="141" t="s">
        <v>50</v>
      </c>
      <c r="H101" s="477"/>
      <c r="I101" s="478"/>
      <c r="J101" s="160" t="s">
        <v>23</v>
      </c>
      <c r="K101" s="135">
        <v>1.0</v>
      </c>
      <c r="L101" s="135">
        <v>1.0</v>
      </c>
      <c r="M101" s="135">
        <v>1.0</v>
      </c>
      <c r="N101" s="135">
        <v>1.0</v>
      </c>
      <c r="O101" s="152"/>
      <c r="P101" s="478"/>
      <c r="Q101" s="160" t="s">
        <v>23</v>
      </c>
      <c r="R101" s="132"/>
      <c r="S101" s="132"/>
      <c r="T101" s="132"/>
      <c r="U101" s="132"/>
      <c r="V101" s="152"/>
      <c r="W101" s="478"/>
      <c r="X101" s="132"/>
      <c r="Y101" s="132"/>
      <c r="Z101" s="132"/>
      <c r="AA101" s="132"/>
      <c r="AB101" s="132"/>
      <c r="AC101" s="44"/>
      <c r="AD101" s="45"/>
      <c r="AE101" s="132"/>
      <c r="AF101" s="132"/>
      <c r="AG101" s="132"/>
      <c r="AH101" s="132"/>
      <c r="AI101" s="132"/>
      <c r="AJ101" s="152"/>
      <c r="AK101" s="154">
        <f t="shared" si="16"/>
        <v>4</v>
      </c>
      <c r="AL101" s="484">
        <v>60000.0</v>
      </c>
      <c r="AM101" s="485">
        <f t="shared" si="17"/>
        <v>240000</v>
      </c>
      <c r="AN101" s="486"/>
      <c r="AO101" s="487">
        <f t="shared" si="18"/>
        <v>240000</v>
      </c>
      <c r="AP101" s="454"/>
      <c r="AQ101" s="110"/>
      <c r="AR101" s="110"/>
      <c r="AS101" s="110"/>
      <c r="AT101" s="64"/>
    </row>
    <row r="102" ht="14.25" customHeight="1">
      <c r="A102" s="64"/>
      <c r="B102" s="30"/>
      <c r="C102" s="30"/>
      <c r="D102" s="30"/>
      <c r="E102" s="498" t="s">
        <v>629</v>
      </c>
      <c r="F102" s="132"/>
      <c r="G102" s="488">
        <v>1.0</v>
      </c>
      <c r="H102" s="489">
        <v>1.0</v>
      </c>
      <c r="I102" s="478"/>
      <c r="J102" s="135">
        <v>1.0</v>
      </c>
      <c r="K102" s="135">
        <v>1.0</v>
      </c>
      <c r="L102" s="135">
        <v>1.0</v>
      </c>
      <c r="M102" s="135">
        <v>1.0</v>
      </c>
      <c r="N102" s="141" t="s">
        <v>50</v>
      </c>
      <c r="O102" s="152"/>
      <c r="P102" s="478"/>
      <c r="Q102" s="135">
        <v>1.0</v>
      </c>
      <c r="R102" s="135">
        <v>1.0</v>
      </c>
      <c r="S102" s="135">
        <v>1.0</v>
      </c>
      <c r="T102" s="135">
        <v>1.0</v>
      </c>
      <c r="U102" s="135">
        <v>1.0</v>
      </c>
      <c r="V102" s="152"/>
      <c r="W102" s="478"/>
      <c r="X102" s="132"/>
      <c r="Y102" s="132"/>
      <c r="Z102" s="132"/>
      <c r="AA102" s="132"/>
      <c r="AB102" s="132"/>
      <c r="AC102" s="44"/>
      <c r="AD102" s="45"/>
      <c r="AE102" s="132"/>
      <c r="AF102" s="132"/>
      <c r="AG102" s="132"/>
      <c r="AH102" s="132"/>
      <c r="AI102" s="132"/>
      <c r="AJ102" s="152"/>
      <c r="AK102" s="154">
        <f t="shared" si="16"/>
        <v>11</v>
      </c>
      <c r="AL102" s="484">
        <v>60000.0</v>
      </c>
      <c r="AM102" s="485">
        <f t="shared" si="17"/>
        <v>360000</v>
      </c>
      <c r="AN102" s="481">
        <v>300000.0</v>
      </c>
      <c r="AO102" s="487">
        <f t="shared" si="18"/>
        <v>660000</v>
      </c>
      <c r="AP102" s="454"/>
      <c r="AQ102" s="39"/>
      <c r="AR102" s="110"/>
      <c r="AS102" s="110"/>
      <c r="AT102" s="64"/>
    </row>
    <row r="103" ht="14.25" customHeight="1">
      <c r="A103" s="64"/>
      <c r="B103" s="30"/>
      <c r="C103" s="30"/>
      <c r="D103" s="30"/>
      <c r="E103" s="499" t="s">
        <v>630</v>
      </c>
      <c r="F103" s="132"/>
      <c r="G103" s="488">
        <v>1.0</v>
      </c>
      <c r="H103" s="489">
        <v>1.0</v>
      </c>
      <c r="I103" s="478"/>
      <c r="J103" s="141" t="s">
        <v>50</v>
      </c>
      <c r="K103" s="135">
        <v>1.0</v>
      </c>
      <c r="L103" s="135">
        <v>1.0</v>
      </c>
      <c r="M103" s="135">
        <v>1.0</v>
      </c>
      <c r="N103" s="135">
        <v>1.0</v>
      </c>
      <c r="O103" s="152"/>
      <c r="P103" s="478"/>
      <c r="Q103" s="135">
        <v>1.0</v>
      </c>
      <c r="R103" s="135">
        <v>1.0</v>
      </c>
      <c r="S103" s="135">
        <v>1.0</v>
      </c>
      <c r="T103" s="135">
        <v>1.0</v>
      </c>
      <c r="U103" s="135">
        <v>1.0</v>
      </c>
      <c r="V103" s="152"/>
      <c r="W103" s="478"/>
      <c r="X103" s="132"/>
      <c r="Y103" s="132"/>
      <c r="Z103" s="132"/>
      <c r="AA103" s="132"/>
      <c r="AB103" s="132"/>
      <c r="AC103" s="44"/>
      <c r="AD103" s="45"/>
      <c r="AE103" s="132"/>
      <c r="AF103" s="132"/>
      <c r="AG103" s="132"/>
      <c r="AH103" s="132"/>
      <c r="AI103" s="132"/>
      <c r="AJ103" s="152"/>
      <c r="AK103" s="154">
        <f t="shared" si="16"/>
        <v>11</v>
      </c>
      <c r="AL103" s="484">
        <v>60000.0</v>
      </c>
      <c r="AM103" s="485">
        <f t="shared" si="17"/>
        <v>360000</v>
      </c>
      <c r="AN103" s="481">
        <v>300000.0</v>
      </c>
      <c r="AO103" s="487">
        <f t="shared" si="18"/>
        <v>660000</v>
      </c>
      <c r="AP103" s="454"/>
      <c r="AQ103" s="39"/>
      <c r="AR103" s="39"/>
      <c r="AS103" s="39"/>
      <c r="AT103" s="64"/>
    </row>
    <row r="104" ht="14.25" customHeight="1">
      <c r="A104" s="64"/>
      <c r="B104" s="30"/>
      <c r="C104" s="30"/>
      <c r="D104" s="30"/>
      <c r="E104" s="498" t="s">
        <v>631</v>
      </c>
      <c r="F104" s="476"/>
      <c r="G104" s="488">
        <v>1.0</v>
      </c>
      <c r="H104" s="489">
        <v>1.0</v>
      </c>
      <c r="I104" s="478"/>
      <c r="J104" s="135">
        <v>1.0</v>
      </c>
      <c r="K104" s="135">
        <v>1.0</v>
      </c>
      <c r="L104" s="135">
        <v>1.0</v>
      </c>
      <c r="M104" s="135">
        <v>1.0</v>
      </c>
      <c r="N104" s="135">
        <v>1.0</v>
      </c>
      <c r="O104" s="152"/>
      <c r="P104" s="478"/>
      <c r="Q104" s="135">
        <v>1.0</v>
      </c>
      <c r="R104" s="135">
        <v>1.0</v>
      </c>
      <c r="S104" s="135">
        <v>1.0</v>
      </c>
      <c r="T104" s="135">
        <v>1.0</v>
      </c>
      <c r="U104" s="135">
        <v>1.0</v>
      </c>
      <c r="V104" s="152"/>
      <c r="W104" s="478"/>
      <c r="X104" s="132"/>
      <c r="Y104" s="132"/>
      <c r="Z104" s="132"/>
      <c r="AA104" s="132"/>
      <c r="AB104" s="132"/>
      <c r="AC104" s="44"/>
      <c r="AD104" s="45"/>
      <c r="AE104" s="132"/>
      <c r="AF104" s="132"/>
      <c r="AG104" s="132"/>
      <c r="AH104" s="132"/>
      <c r="AI104" s="132"/>
      <c r="AJ104" s="152"/>
      <c r="AK104" s="154">
        <f t="shared" si="16"/>
        <v>12</v>
      </c>
      <c r="AL104" s="484">
        <v>75000.0</v>
      </c>
      <c r="AM104" s="500">
        <f t="shared" si="17"/>
        <v>600000</v>
      </c>
      <c r="AN104" s="481">
        <v>300000.0</v>
      </c>
      <c r="AO104" s="487">
        <f t="shared" si="18"/>
        <v>900000</v>
      </c>
      <c r="AP104" s="454"/>
      <c r="AQ104" s="39"/>
      <c r="AR104" s="110"/>
      <c r="AS104" s="110"/>
      <c r="AT104" s="64"/>
    </row>
    <row r="105" ht="14.25" customHeight="1">
      <c r="A105" s="64"/>
      <c r="B105" s="37"/>
      <c r="C105" s="37"/>
      <c r="D105" s="37"/>
      <c r="E105" s="501"/>
      <c r="F105" s="37"/>
      <c r="G105" s="239"/>
      <c r="H105" s="37"/>
      <c r="I105" s="37"/>
      <c r="J105" s="37"/>
      <c r="K105" s="37"/>
      <c r="L105" s="37"/>
      <c r="M105" s="37"/>
      <c r="N105" s="37"/>
      <c r="O105" s="37"/>
      <c r="P105" s="37"/>
      <c r="Q105" s="37"/>
      <c r="R105" s="37"/>
      <c r="S105" s="37"/>
      <c r="T105" s="37"/>
      <c r="U105" s="37"/>
      <c r="V105" s="37"/>
      <c r="W105" s="37"/>
      <c r="X105" s="37"/>
      <c r="Y105" s="37"/>
      <c r="Z105" s="37"/>
      <c r="AA105" s="37"/>
      <c r="AB105" s="37"/>
      <c r="AC105" s="37"/>
      <c r="AD105" s="37"/>
      <c r="AE105" s="37"/>
      <c r="AF105" s="37"/>
      <c r="AG105" s="37"/>
      <c r="AH105" s="37"/>
      <c r="AI105" s="37"/>
      <c r="AJ105" s="37"/>
      <c r="AK105" s="37"/>
      <c r="AL105" s="484"/>
      <c r="AM105" s="485"/>
      <c r="AN105" s="486"/>
      <c r="AO105" s="487"/>
      <c r="AP105" s="37"/>
      <c r="AQ105" s="37"/>
      <c r="AR105" s="37"/>
      <c r="AS105" s="37"/>
      <c r="AT105" s="64"/>
    </row>
    <row r="106" ht="14.25" customHeight="1">
      <c r="A106" s="64"/>
      <c r="B106" s="37"/>
      <c r="C106" s="37"/>
      <c r="D106" s="37"/>
      <c r="E106" s="501"/>
      <c r="F106" s="37"/>
      <c r="G106" s="239"/>
      <c r="H106" s="37"/>
      <c r="I106" s="37"/>
      <c r="J106" s="37"/>
      <c r="K106" s="37"/>
      <c r="L106" s="37"/>
      <c r="M106" s="37"/>
      <c r="N106" s="37"/>
      <c r="O106" s="37"/>
      <c r="P106" s="37"/>
      <c r="Q106" s="37"/>
      <c r="R106" s="37"/>
      <c r="S106" s="37"/>
      <c r="T106" s="37"/>
      <c r="U106" s="37"/>
      <c r="V106" s="37"/>
      <c r="W106" s="37"/>
      <c r="X106" s="37"/>
      <c r="Y106" s="37"/>
      <c r="Z106" s="37"/>
      <c r="AA106" s="37"/>
      <c r="AB106" s="37"/>
      <c r="AC106" s="37"/>
      <c r="AD106" s="37"/>
      <c r="AE106" s="37"/>
      <c r="AF106" s="37"/>
      <c r="AG106" s="37"/>
      <c r="AH106" s="37"/>
      <c r="AI106" s="37"/>
      <c r="AJ106" s="37"/>
      <c r="AK106" s="37"/>
      <c r="AL106" s="37"/>
      <c r="AM106" s="37"/>
      <c r="AN106" s="37"/>
      <c r="AO106" s="37"/>
      <c r="AP106" s="37"/>
      <c r="AQ106" s="37"/>
      <c r="AR106" s="37"/>
      <c r="AS106" s="37"/>
      <c r="AT106" s="64"/>
    </row>
    <row r="107" ht="14.25" customHeight="1">
      <c r="A107" s="64"/>
      <c r="B107" s="37"/>
      <c r="C107" s="37"/>
      <c r="D107" s="37"/>
      <c r="E107" s="501"/>
      <c r="F107" s="37"/>
      <c r="G107" s="239"/>
      <c r="H107" s="37"/>
      <c r="I107" s="37"/>
      <c r="J107" s="37"/>
      <c r="K107" s="37"/>
      <c r="L107" s="37"/>
      <c r="M107" s="37"/>
      <c r="N107" s="37"/>
      <c r="O107" s="37"/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/>
      <c r="AA107" s="37"/>
      <c r="AB107" s="37"/>
      <c r="AC107" s="37"/>
      <c r="AD107" s="37"/>
      <c r="AE107" s="37"/>
      <c r="AF107" s="37"/>
      <c r="AG107" s="37"/>
      <c r="AH107" s="37"/>
      <c r="AI107" s="37"/>
      <c r="AJ107" s="37"/>
      <c r="AK107" s="37"/>
      <c r="AL107" s="37"/>
      <c r="AM107" s="37"/>
      <c r="AN107" s="37"/>
      <c r="AO107" s="37"/>
      <c r="AP107" s="37"/>
      <c r="AQ107" s="37"/>
      <c r="AR107" s="37"/>
      <c r="AS107" s="37"/>
      <c r="AT107" s="64"/>
    </row>
    <row r="108" ht="14.25" customHeight="1">
      <c r="A108" s="64"/>
      <c r="B108" s="37"/>
      <c r="C108" s="37"/>
      <c r="D108" s="37"/>
      <c r="E108" s="501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37"/>
      <c r="AJ108" s="37"/>
      <c r="AK108" s="37"/>
      <c r="AL108" s="37"/>
      <c r="AM108" s="37"/>
      <c r="AN108" s="37"/>
      <c r="AO108" s="37"/>
      <c r="AP108" s="37"/>
      <c r="AQ108" s="37"/>
      <c r="AR108" s="37"/>
      <c r="AS108" s="37"/>
      <c r="AT108" s="64"/>
    </row>
    <row r="109" ht="17.25" customHeight="1">
      <c r="A109" s="64"/>
      <c r="B109" s="441" t="s">
        <v>570</v>
      </c>
      <c r="C109" s="299"/>
      <c r="D109" s="299"/>
      <c r="E109" s="299"/>
      <c r="F109" s="299"/>
      <c r="G109" s="299"/>
      <c r="H109" s="299"/>
      <c r="I109" s="299"/>
      <c r="J109" s="299"/>
      <c r="K109" s="299"/>
      <c r="L109" s="299"/>
      <c r="M109" s="299"/>
      <c r="N109" s="299"/>
      <c r="O109" s="299"/>
      <c r="P109" s="299"/>
      <c r="Q109" s="299"/>
      <c r="R109" s="299"/>
      <c r="S109" s="299"/>
      <c r="T109" s="299"/>
      <c r="U109" s="299"/>
      <c r="V109" s="299"/>
      <c r="W109" s="299"/>
      <c r="X109" s="299"/>
      <c r="Y109" s="299"/>
      <c r="Z109" s="299"/>
      <c r="AA109" s="299"/>
      <c r="AB109" s="299"/>
      <c r="AC109" s="299"/>
      <c r="AD109" s="299"/>
      <c r="AE109" s="299"/>
      <c r="AF109" s="299"/>
      <c r="AG109" s="299"/>
      <c r="AH109" s="299"/>
      <c r="AI109" s="299"/>
      <c r="AJ109" s="299"/>
      <c r="AK109" s="299"/>
      <c r="AL109" s="299"/>
      <c r="AM109" s="299"/>
      <c r="AN109" s="299"/>
      <c r="AO109" s="300"/>
      <c r="AP109" s="170"/>
      <c r="AQ109" s="170"/>
      <c r="AR109" s="170"/>
      <c r="AS109" s="170"/>
      <c r="AT109" s="64"/>
    </row>
    <row r="110" ht="14.25" customHeight="1">
      <c r="A110" s="64"/>
      <c r="B110" s="302"/>
      <c r="C110" s="303"/>
      <c r="D110" s="303"/>
      <c r="E110" s="303"/>
      <c r="F110" s="303"/>
      <c r="G110" s="303"/>
      <c r="H110" s="303"/>
      <c r="I110" s="303"/>
      <c r="J110" s="303"/>
      <c r="K110" s="303"/>
      <c r="L110" s="303"/>
      <c r="M110" s="303"/>
      <c r="N110" s="303"/>
      <c r="O110" s="303"/>
      <c r="P110" s="303"/>
      <c r="Q110" s="303"/>
      <c r="R110" s="303"/>
      <c r="S110" s="303"/>
      <c r="T110" s="303"/>
      <c r="U110" s="303"/>
      <c r="V110" s="303"/>
      <c r="W110" s="303"/>
      <c r="X110" s="303"/>
      <c r="Y110" s="303"/>
      <c r="Z110" s="303"/>
      <c r="AA110" s="303"/>
      <c r="AB110" s="303"/>
      <c r="AC110" s="303"/>
      <c r="AD110" s="303"/>
      <c r="AE110" s="303"/>
      <c r="AF110" s="303"/>
      <c r="AG110" s="303"/>
      <c r="AH110" s="303"/>
      <c r="AI110" s="303"/>
      <c r="AJ110" s="303"/>
      <c r="AK110" s="303"/>
      <c r="AL110" s="303"/>
      <c r="AM110" s="303"/>
      <c r="AN110" s="303"/>
      <c r="AO110" s="304"/>
      <c r="AP110" s="170"/>
      <c r="AQ110" s="170"/>
      <c r="AR110" s="170"/>
      <c r="AS110" s="170"/>
      <c r="AT110" s="64"/>
    </row>
    <row r="111" ht="14.25" customHeight="1">
      <c r="A111" s="64"/>
      <c r="B111" s="135" t="s">
        <v>1</v>
      </c>
      <c r="C111" s="132"/>
      <c r="D111" s="443" t="s">
        <v>18</v>
      </c>
      <c r="E111" s="135" t="s">
        <v>19</v>
      </c>
      <c r="F111" s="135" t="s">
        <v>3</v>
      </c>
      <c r="G111" s="135" t="s">
        <v>4</v>
      </c>
      <c r="H111" s="141" t="s">
        <v>5</v>
      </c>
      <c r="I111" s="160" t="s">
        <v>6</v>
      </c>
      <c r="J111" s="135" t="s">
        <v>7</v>
      </c>
      <c r="K111" s="135" t="s">
        <v>2</v>
      </c>
      <c r="L111" s="135" t="s">
        <v>2</v>
      </c>
      <c r="M111" s="135" t="s">
        <v>3</v>
      </c>
      <c r="N111" s="135" t="s">
        <v>4</v>
      </c>
      <c r="O111" s="141" t="s">
        <v>5</v>
      </c>
      <c r="P111" s="160" t="s">
        <v>6</v>
      </c>
      <c r="Q111" s="135" t="s">
        <v>7</v>
      </c>
      <c r="R111" s="135" t="s">
        <v>2</v>
      </c>
      <c r="S111" s="135" t="s">
        <v>2</v>
      </c>
      <c r="T111" s="135" t="s">
        <v>3</v>
      </c>
      <c r="U111" s="135" t="s">
        <v>4</v>
      </c>
      <c r="V111" s="141" t="s">
        <v>5</v>
      </c>
      <c r="W111" s="160" t="s">
        <v>6</v>
      </c>
      <c r="X111" s="135" t="s">
        <v>7</v>
      </c>
      <c r="Y111" s="135" t="s">
        <v>2</v>
      </c>
      <c r="Z111" s="135" t="s">
        <v>2</v>
      </c>
      <c r="AA111" s="135" t="s">
        <v>3</v>
      </c>
      <c r="AB111" s="135" t="s">
        <v>4</v>
      </c>
      <c r="AC111" s="141" t="s">
        <v>5</v>
      </c>
      <c r="AD111" s="160" t="s">
        <v>6</v>
      </c>
      <c r="AE111" s="135" t="s">
        <v>7</v>
      </c>
      <c r="AF111" s="135" t="s">
        <v>2</v>
      </c>
      <c r="AG111" s="135" t="s">
        <v>2</v>
      </c>
      <c r="AH111" s="135" t="s">
        <v>3</v>
      </c>
      <c r="AI111" s="135" t="s">
        <v>4</v>
      </c>
      <c r="AJ111" s="141" t="s">
        <v>5</v>
      </c>
      <c r="AK111" s="218" t="s">
        <v>8</v>
      </c>
      <c r="AL111" s="130" t="s">
        <v>9</v>
      </c>
      <c r="AM111" s="444" t="s">
        <v>10</v>
      </c>
      <c r="AN111" s="444"/>
      <c r="AO111" s="444" t="s">
        <v>12</v>
      </c>
      <c r="AP111" s="444" t="s">
        <v>333</v>
      </c>
      <c r="AQ111" s="444" t="s">
        <v>112</v>
      </c>
      <c r="AR111" s="444" t="s">
        <v>113</v>
      </c>
      <c r="AS111" s="444"/>
      <c r="AT111" s="64"/>
    </row>
    <row r="112" ht="14.25" customHeight="1">
      <c r="A112" s="64"/>
      <c r="B112" s="151"/>
      <c r="C112" s="151"/>
      <c r="D112" s="151"/>
      <c r="E112" s="151"/>
      <c r="F112" s="135">
        <v>1.0</v>
      </c>
      <c r="G112" s="135">
        <f t="shared" ref="G112:AJ112" si="19">F112+1</f>
        <v>2</v>
      </c>
      <c r="H112" s="141">
        <f t="shared" si="19"/>
        <v>3</v>
      </c>
      <c r="I112" s="160">
        <f t="shared" si="19"/>
        <v>4</v>
      </c>
      <c r="J112" s="135">
        <f t="shared" si="19"/>
        <v>5</v>
      </c>
      <c r="K112" s="135">
        <f t="shared" si="19"/>
        <v>6</v>
      </c>
      <c r="L112" s="135">
        <f t="shared" si="19"/>
        <v>7</v>
      </c>
      <c r="M112" s="135">
        <f t="shared" si="19"/>
        <v>8</v>
      </c>
      <c r="N112" s="135">
        <f t="shared" si="19"/>
        <v>9</v>
      </c>
      <c r="O112" s="141">
        <f t="shared" si="19"/>
        <v>10</v>
      </c>
      <c r="P112" s="160">
        <f t="shared" si="19"/>
        <v>11</v>
      </c>
      <c r="Q112" s="135">
        <f t="shared" si="19"/>
        <v>12</v>
      </c>
      <c r="R112" s="135">
        <f t="shared" si="19"/>
        <v>13</v>
      </c>
      <c r="S112" s="135">
        <f t="shared" si="19"/>
        <v>14</v>
      </c>
      <c r="T112" s="135">
        <f t="shared" si="19"/>
        <v>15</v>
      </c>
      <c r="U112" s="135">
        <f t="shared" si="19"/>
        <v>16</v>
      </c>
      <c r="V112" s="141">
        <f t="shared" si="19"/>
        <v>17</v>
      </c>
      <c r="W112" s="160">
        <f t="shared" si="19"/>
        <v>18</v>
      </c>
      <c r="X112" s="135">
        <f t="shared" si="19"/>
        <v>19</v>
      </c>
      <c r="Y112" s="135">
        <f t="shared" si="19"/>
        <v>20</v>
      </c>
      <c r="Z112" s="135">
        <f t="shared" si="19"/>
        <v>21</v>
      </c>
      <c r="AA112" s="135">
        <f t="shared" si="19"/>
        <v>22</v>
      </c>
      <c r="AB112" s="135">
        <f t="shared" si="19"/>
        <v>23</v>
      </c>
      <c r="AC112" s="141">
        <f t="shared" si="19"/>
        <v>24</v>
      </c>
      <c r="AD112" s="160">
        <f t="shared" si="19"/>
        <v>25</v>
      </c>
      <c r="AE112" s="135">
        <f t="shared" si="19"/>
        <v>26</v>
      </c>
      <c r="AF112" s="135">
        <f t="shared" si="19"/>
        <v>27</v>
      </c>
      <c r="AG112" s="135">
        <f t="shared" si="19"/>
        <v>28</v>
      </c>
      <c r="AH112" s="135">
        <f t="shared" si="19"/>
        <v>29</v>
      </c>
      <c r="AI112" s="135">
        <f t="shared" si="19"/>
        <v>30</v>
      </c>
      <c r="AJ112" s="141">
        <f t="shared" si="19"/>
        <v>31</v>
      </c>
      <c r="AK112" s="447"/>
      <c r="AL112" s="447"/>
      <c r="AM112" s="447"/>
      <c r="AN112" s="447"/>
      <c r="AO112" s="447"/>
      <c r="AP112" s="447"/>
      <c r="AQ112" s="447"/>
      <c r="AR112" s="447"/>
      <c r="AS112" s="447"/>
      <c r="AT112" s="64"/>
    </row>
    <row r="113" ht="14.25" customHeight="1">
      <c r="A113" s="64"/>
      <c r="B113" s="132"/>
      <c r="C113" s="132"/>
      <c r="D113" s="449"/>
      <c r="E113" s="502" t="s">
        <v>580</v>
      </c>
      <c r="F113" s="503"/>
      <c r="G113" s="504">
        <v>1.0</v>
      </c>
      <c r="H113" s="472"/>
      <c r="I113" s="478"/>
      <c r="J113" s="504">
        <v>1.0</v>
      </c>
      <c r="K113" s="504">
        <v>1.0</v>
      </c>
      <c r="L113" s="504">
        <v>1.0</v>
      </c>
      <c r="M113" s="504">
        <v>1.0</v>
      </c>
      <c r="N113" s="504">
        <v>1.0</v>
      </c>
      <c r="O113" s="472"/>
      <c r="P113" s="478"/>
      <c r="Q113" s="504">
        <v>1.0</v>
      </c>
      <c r="R113" s="504">
        <v>1.0</v>
      </c>
      <c r="S113" s="504">
        <v>1.0</v>
      </c>
      <c r="T113" s="504">
        <v>1.0</v>
      </c>
      <c r="U113" s="504">
        <v>1.0</v>
      </c>
      <c r="V113" s="472"/>
      <c r="W113" s="478"/>
      <c r="X113" s="504">
        <v>1.0</v>
      </c>
      <c r="Y113" s="132"/>
      <c r="Z113" s="404"/>
      <c r="AA113" s="404"/>
      <c r="AB113" s="404"/>
      <c r="AC113" s="505"/>
      <c r="AD113" s="506"/>
      <c r="AE113" s="30"/>
      <c r="AF113" s="132"/>
      <c r="AG113" s="404"/>
      <c r="AH113" s="404"/>
      <c r="AI113" s="426"/>
      <c r="AJ113" s="505"/>
      <c r="AK113" s="46">
        <f t="shared" ref="AK113:AK130" si="20">SUM(F113:G113,J113:N113,Q113:U113,X113:AB113,AE113:AI113)</f>
        <v>12</v>
      </c>
      <c r="AL113" s="479">
        <v>60000.0</v>
      </c>
      <c r="AM113" s="480">
        <f t="shared" ref="AM113:AM131" si="21">AO113-AN113</f>
        <v>420000</v>
      </c>
      <c r="AN113" s="507">
        <v>300000.0</v>
      </c>
      <c r="AO113" s="482">
        <f t="shared" ref="AO113:AO131" si="22">AK113*AL113</f>
        <v>720000</v>
      </c>
      <c r="AP113" s="145"/>
      <c r="AQ113" s="145"/>
      <c r="AR113" s="145"/>
      <c r="AS113" s="508"/>
      <c r="AT113" s="64"/>
    </row>
    <row r="114" ht="14.25" customHeight="1">
      <c r="A114" s="64"/>
      <c r="B114" s="132"/>
      <c r="C114" s="132"/>
      <c r="D114" s="459"/>
      <c r="E114" s="509" t="s">
        <v>632</v>
      </c>
      <c r="F114" s="503"/>
      <c r="G114" s="510"/>
      <c r="H114" s="472"/>
      <c r="I114" s="478"/>
      <c r="J114" s="510"/>
      <c r="K114" s="510"/>
      <c r="L114" s="510"/>
      <c r="M114" s="510"/>
      <c r="N114" s="510"/>
      <c r="O114" s="472"/>
      <c r="P114" s="478"/>
      <c r="Q114" s="510"/>
      <c r="R114" s="510"/>
      <c r="S114" s="510"/>
      <c r="T114" s="510"/>
      <c r="U114" s="510"/>
      <c r="V114" s="472"/>
      <c r="W114" s="478"/>
      <c r="X114" s="510"/>
      <c r="Y114" s="132"/>
      <c r="Z114" s="404"/>
      <c r="AA114" s="404"/>
      <c r="AB114" s="404"/>
      <c r="AC114" s="472"/>
      <c r="AD114" s="478"/>
      <c r="AE114" s="30"/>
      <c r="AF114" s="132"/>
      <c r="AG114" s="404"/>
      <c r="AH114" s="404"/>
      <c r="AI114" s="426"/>
      <c r="AJ114" s="472"/>
      <c r="AK114" s="46">
        <f t="shared" si="20"/>
        <v>0</v>
      </c>
      <c r="AL114" s="484">
        <v>60000.0</v>
      </c>
      <c r="AM114" s="485">
        <f t="shared" si="21"/>
        <v>-200000</v>
      </c>
      <c r="AN114" s="507">
        <v>200000.0</v>
      </c>
      <c r="AO114" s="487">
        <f t="shared" si="22"/>
        <v>0</v>
      </c>
      <c r="AP114" s="145"/>
      <c r="AQ114" s="145"/>
      <c r="AR114" s="145"/>
      <c r="AS114" s="508"/>
      <c r="AT114" s="64"/>
    </row>
    <row r="115" ht="14.25" customHeight="1">
      <c r="A115" s="64"/>
      <c r="B115" s="132"/>
      <c r="C115" s="132"/>
      <c r="D115" s="459"/>
      <c r="E115" s="511" t="s">
        <v>595</v>
      </c>
      <c r="F115" s="503"/>
      <c r="G115" s="504">
        <v>1.0</v>
      </c>
      <c r="H115" s="472"/>
      <c r="I115" s="478"/>
      <c r="J115" s="504">
        <v>1.0</v>
      </c>
      <c r="K115" s="504">
        <v>1.0</v>
      </c>
      <c r="L115" s="504">
        <v>1.0</v>
      </c>
      <c r="M115" s="504">
        <v>1.0</v>
      </c>
      <c r="N115" s="504">
        <v>1.0</v>
      </c>
      <c r="O115" s="472"/>
      <c r="P115" s="478"/>
      <c r="Q115" s="504">
        <v>1.0</v>
      </c>
      <c r="R115" s="504">
        <v>1.0</v>
      </c>
      <c r="S115" s="504">
        <v>1.0</v>
      </c>
      <c r="T115" s="504">
        <v>1.0</v>
      </c>
      <c r="U115" s="504">
        <v>1.0</v>
      </c>
      <c r="V115" s="472"/>
      <c r="W115" s="478"/>
      <c r="X115" s="504">
        <v>1.0</v>
      </c>
      <c r="Y115" s="132"/>
      <c r="Z115" s="404"/>
      <c r="AA115" s="404"/>
      <c r="AB115" s="404"/>
      <c r="AC115" s="472"/>
      <c r="AD115" s="478"/>
      <c r="AE115" s="30"/>
      <c r="AF115" s="132"/>
      <c r="AG115" s="404"/>
      <c r="AH115" s="404"/>
      <c r="AI115" s="426"/>
      <c r="AJ115" s="472"/>
      <c r="AK115" s="46">
        <f t="shared" si="20"/>
        <v>12</v>
      </c>
      <c r="AL115" s="484">
        <v>60000.0</v>
      </c>
      <c r="AM115" s="485">
        <f t="shared" si="21"/>
        <v>420000</v>
      </c>
      <c r="AN115" s="507">
        <v>300000.0</v>
      </c>
      <c r="AO115" s="487">
        <f t="shared" si="22"/>
        <v>720000</v>
      </c>
      <c r="AP115" s="145"/>
      <c r="AQ115" s="145"/>
      <c r="AR115" s="145"/>
      <c r="AS115" s="508"/>
      <c r="AT115" s="64"/>
    </row>
    <row r="116" ht="14.25" customHeight="1">
      <c r="A116" s="64"/>
      <c r="B116" s="132"/>
      <c r="C116" s="132"/>
      <c r="D116" s="459"/>
      <c r="E116" s="509" t="s">
        <v>633</v>
      </c>
      <c r="F116" s="503"/>
      <c r="G116" s="512"/>
      <c r="H116" s="472"/>
      <c r="I116" s="478"/>
      <c r="J116" s="512"/>
      <c r="K116" s="512"/>
      <c r="L116" s="512"/>
      <c r="M116" s="512"/>
      <c r="N116" s="512"/>
      <c r="O116" s="472"/>
      <c r="P116" s="478"/>
      <c r="Q116" s="504">
        <v>1.0</v>
      </c>
      <c r="R116" s="504">
        <v>1.0</v>
      </c>
      <c r="S116" s="504">
        <v>1.0</v>
      </c>
      <c r="T116" s="504">
        <v>1.0</v>
      </c>
      <c r="U116" s="504">
        <v>1.0</v>
      </c>
      <c r="V116" s="472"/>
      <c r="W116" s="478"/>
      <c r="X116" s="504">
        <v>1.0</v>
      </c>
      <c r="Y116" s="132"/>
      <c r="Z116" s="404"/>
      <c r="AA116" s="404"/>
      <c r="AB116" s="404"/>
      <c r="AC116" s="472"/>
      <c r="AD116" s="423"/>
      <c r="AE116" s="30"/>
      <c r="AF116" s="132"/>
      <c r="AG116" s="404"/>
      <c r="AH116" s="404"/>
      <c r="AI116" s="426"/>
      <c r="AJ116" s="472"/>
      <c r="AK116" s="46">
        <f t="shared" si="20"/>
        <v>6</v>
      </c>
      <c r="AL116" s="484">
        <v>60000.0</v>
      </c>
      <c r="AM116" s="485">
        <f t="shared" si="21"/>
        <v>160000</v>
      </c>
      <c r="AN116" s="507">
        <v>200000.0</v>
      </c>
      <c r="AO116" s="487">
        <f t="shared" si="22"/>
        <v>360000</v>
      </c>
      <c r="AP116" s="145"/>
      <c r="AQ116" s="145"/>
      <c r="AR116" s="145"/>
      <c r="AS116" s="508"/>
      <c r="AT116" s="64"/>
    </row>
    <row r="117" ht="14.25" customHeight="1">
      <c r="A117" s="64"/>
      <c r="B117" s="132"/>
      <c r="C117" s="132"/>
      <c r="D117" s="459"/>
      <c r="E117" s="511" t="s">
        <v>145</v>
      </c>
      <c r="F117" s="503"/>
      <c r="G117" s="504">
        <v>1.0</v>
      </c>
      <c r="H117" s="472"/>
      <c r="I117" s="478"/>
      <c r="J117" s="504">
        <v>1.0</v>
      </c>
      <c r="K117" s="504">
        <v>1.0</v>
      </c>
      <c r="L117" s="504">
        <v>1.0</v>
      </c>
      <c r="M117" s="504">
        <v>1.0</v>
      </c>
      <c r="N117" s="504">
        <v>1.0</v>
      </c>
      <c r="O117" s="472"/>
      <c r="P117" s="478"/>
      <c r="Q117" s="504">
        <v>1.0</v>
      </c>
      <c r="R117" s="504">
        <v>1.0</v>
      </c>
      <c r="S117" s="504">
        <v>1.0</v>
      </c>
      <c r="T117" s="504">
        <v>1.0</v>
      </c>
      <c r="U117" s="504">
        <v>1.0</v>
      </c>
      <c r="V117" s="472"/>
      <c r="W117" s="478"/>
      <c r="X117" s="504">
        <v>1.0</v>
      </c>
      <c r="Y117" s="132"/>
      <c r="Z117" s="404"/>
      <c r="AA117" s="404"/>
      <c r="AB117" s="404"/>
      <c r="AC117" s="472"/>
      <c r="AD117" s="423"/>
      <c r="AE117" s="30"/>
      <c r="AF117" s="132"/>
      <c r="AG117" s="404"/>
      <c r="AH117" s="404"/>
      <c r="AI117" s="426"/>
      <c r="AJ117" s="472"/>
      <c r="AK117" s="46">
        <f t="shared" si="20"/>
        <v>12</v>
      </c>
      <c r="AL117" s="484">
        <v>60000.0</v>
      </c>
      <c r="AM117" s="485">
        <f t="shared" si="21"/>
        <v>320000</v>
      </c>
      <c r="AN117" s="507">
        <v>400000.0</v>
      </c>
      <c r="AO117" s="487">
        <f t="shared" si="22"/>
        <v>720000</v>
      </c>
      <c r="AP117" s="145"/>
      <c r="AQ117" s="145"/>
      <c r="AR117" s="145"/>
      <c r="AS117" s="508"/>
      <c r="AT117" s="64"/>
    </row>
    <row r="118" ht="14.25" customHeight="1">
      <c r="A118" s="64"/>
      <c r="B118" s="132"/>
      <c r="C118" s="132"/>
      <c r="D118" s="459"/>
      <c r="E118" s="511" t="s">
        <v>575</v>
      </c>
      <c r="F118" s="503"/>
      <c r="G118" s="504">
        <v>1.0</v>
      </c>
      <c r="H118" s="472"/>
      <c r="I118" s="478"/>
      <c r="J118" s="504">
        <v>1.0</v>
      </c>
      <c r="K118" s="504">
        <v>1.0</v>
      </c>
      <c r="L118" s="504">
        <v>1.0</v>
      </c>
      <c r="M118" s="504">
        <v>1.0</v>
      </c>
      <c r="N118" s="504">
        <v>1.0</v>
      </c>
      <c r="O118" s="472"/>
      <c r="P118" s="478"/>
      <c r="Q118" s="504">
        <v>1.0</v>
      </c>
      <c r="R118" s="504">
        <v>1.0</v>
      </c>
      <c r="S118" s="504">
        <v>1.0</v>
      </c>
      <c r="T118" s="504">
        <v>1.0</v>
      </c>
      <c r="U118" s="504">
        <v>1.0</v>
      </c>
      <c r="V118" s="472"/>
      <c r="W118" s="478"/>
      <c r="X118" s="504">
        <v>1.0</v>
      </c>
      <c r="Y118" s="132"/>
      <c r="Z118" s="404"/>
      <c r="AA118" s="404"/>
      <c r="AB118" s="404"/>
      <c r="AC118" s="472"/>
      <c r="AD118" s="423"/>
      <c r="AE118" s="30"/>
      <c r="AF118" s="132"/>
      <c r="AG118" s="404"/>
      <c r="AH118" s="404"/>
      <c r="AI118" s="426"/>
      <c r="AJ118" s="472"/>
      <c r="AK118" s="46">
        <f t="shared" si="20"/>
        <v>12</v>
      </c>
      <c r="AL118" s="484">
        <v>60000.0</v>
      </c>
      <c r="AM118" s="485">
        <f t="shared" si="21"/>
        <v>320000</v>
      </c>
      <c r="AN118" s="507">
        <v>400000.0</v>
      </c>
      <c r="AO118" s="487">
        <f t="shared" si="22"/>
        <v>720000</v>
      </c>
      <c r="AP118" s="145"/>
      <c r="AQ118" s="145"/>
      <c r="AR118" s="145"/>
      <c r="AS118" s="508"/>
      <c r="AT118" s="64"/>
    </row>
    <row r="119" ht="14.25" customHeight="1">
      <c r="A119" s="64"/>
      <c r="B119" s="132"/>
      <c r="C119" s="132"/>
      <c r="D119" s="459"/>
      <c r="E119" s="511" t="s">
        <v>571</v>
      </c>
      <c r="F119" s="503"/>
      <c r="G119" s="504">
        <v>1.0</v>
      </c>
      <c r="H119" s="472"/>
      <c r="I119" s="478"/>
      <c r="J119" s="504">
        <v>1.0</v>
      </c>
      <c r="K119" s="504">
        <v>1.0</v>
      </c>
      <c r="L119" s="504">
        <v>1.0</v>
      </c>
      <c r="M119" s="504">
        <v>1.0</v>
      </c>
      <c r="N119" s="504">
        <v>1.0</v>
      </c>
      <c r="O119" s="472"/>
      <c r="P119" s="478"/>
      <c r="Q119" s="504">
        <v>1.0</v>
      </c>
      <c r="R119" s="504">
        <v>1.0</v>
      </c>
      <c r="S119" s="504">
        <v>1.0</v>
      </c>
      <c r="T119" s="504">
        <v>1.0</v>
      </c>
      <c r="U119" s="504">
        <v>1.0</v>
      </c>
      <c r="V119" s="472"/>
      <c r="W119" s="478"/>
      <c r="X119" s="504">
        <v>1.0</v>
      </c>
      <c r="Y119" s="132"/>
      <c r="Z119" s="513"/>
      <c r="AA119" s="513"/>
      <c r="AB119" s="513"/>
      <c r="AC119" s="472"/>
      <c r="AD119" s="478"/>
      <c r="AE119" s="30"/>
      <c r="AF119" s="132"/>
      <c r="AG119" s="404"/>
      <c r="AH119" s="404"/>
      <c r="AI119" s="426"/>
      <c r="AJ119" s="472"/>
      <c r="AK119" s="46">
        <f t="shared" si="20"/>
        <v>12</v>
      </c>
      <c r="AL119" s="484">
        <v>60000.0</v>
      </c>
      <c r="AM119" s="485">
        <f t="shared" si="21"/>
        <v>320000</v>
      </c>
      <c r="AN119" s="507">
        <v>400000.0</v>
      </c>
      <c r="AO119" s="487">
        <f t="shared" si="22"/>
        <v>720000</v>
      </c>
      <c r="AP119" s="145"/>
      <c r="AQ119" s="145"/>
      <c r="AR119" s="145"/>
      <c r="AS119" s="508"/>
      <c r="AT119" s="64"/>
    </row>
    <row r="120" ht="14.25" customHeight="1">
      <c r="A120" s="64"/>
      <c r="B120" s="132"/>
      <c r="C120" s="132"/>
      <c r="D120" s="459"/>
      <c r="E120" s="509" t="s">
        <v>634</v>
      </c>
      <c r="F120" s="503"/>
      <c r="G120" s="510"/>
      <c r="H120" s="472"/>
      <c r="I120" s="478"/>
      <c r="J120" s="504">
        <v>1.0</v>
      </c>
      <c r="K120" s="504">
        <v>1.0</v>
      </c>
      <c r="L120" s="504">
        <v>1.0</v>
      </c>
      <c r="M120" s="504">
        <v>1.0</v>
      </c>
      <c r="N120" s="504">
        <v>1.0</v>
      </c>
      <c r="O120" s="472"/>
      <c r="P120" s="478"/>
      <c r="Q120" s="504">
        <v>1.0</v>
      </c>
      <c r="R120" s="504">
        <v>1.0</v>
      </c>
      <c r="S120" s="504">
        <v>1.0</v>
      </c>
      <c r="T120" s="504">
        <v>1.0</v>
      </c>
      <c r="U120" s="504">
        <v>1.0</v>
      </c>
      <c r="V120" s="472"/>
      <c r="W120" s="478"/>
      <c r="X120" s="504">
        <v>1.0</v>
      </c>
      <c r="Y120" s="132"/>
      <c r="Z120" s="426"/>
      <c r="AA120" s="426"/>
      <c r="AB120" s="426"/>
      <c r="AC120" s="472"/>
      <c r="AD120" s="478"/>
      <c r="AE120" s="30"/>
      <c r="AF120" s="132"/>
      <c r="AG120" s="426"/>
      <c r="AH120" s="426"/>
      <c r="AI120" s="426"/>
      <c r="AJ120" s="472"/>
      <c r="AK120" s="46">
        <f t="shared" si="20"/>
        <v>11</v>
      </c>
      <c r="AL120" s="484">
        <v>60000.0</v>
      </c>
      <c r="AM120" s="485">
        <f t="shared" si="21"/>
        <v>360000</v>
      </c>
      <c r="AN120" s="507">
        <v>300000.0</v>
      </c>
      <c r="AO120" s="487">
        <f t="shared" si="22"/>
        <v>660000</v>
      </c>
      <c r="AP120" s="145"/>
      <c r="AQ120" s="145"/>
      <c r="AR120" s="145"/>
      <c r="AS120" s="508"/>
      <c r="AT120" s="64"/>
    </row>
    <row r="121" ht="14.25" customHeight="1">
      <c r="A121" s="64"/>
      <c r="B121" s="132"/>
      <c r="C121" s="132"/>
      <c r="D121" s="459"/>
      <c r="E121" s="511" t="s">
        <v>635</v>
      </c>
      <c r="F121" s="503"/>
      <c r="G121" s="504">
        <v>1.0</v>
      </c>
      <c r="H121" s="472"/>
      <c r="I121" s="478"/>
      <c r="J121" s="504">
        <v>1.0</v>
      </c>
      <c r="K121" s="504">
        <v>1.0</v>
      </c>
      <c r="L121" s="504">
        <v>1.0</v>
      </c>
      <c r="M121" s="504">
        <v>1.0</v>
      </c>
      <c r="N121" s="504">
        <v>1.0</v>
      </c>
      <c r="O121" s="472"/>
      <c r="P121" s="478"/>
      <c r="Q121" s="504">
        <v>1.0</v>
      </c>
      <c r="R121" s="504">
        <v>1.0</v>
      </c>
      <c r="S121" s="504">
        <v>1.0</v>
      </c>
      <c r="T121" s="504">
        <v>1.0</v>
      </c>
      <c r="U121" s="504">
        <v>1.0</v>
      </c>
      <c r="V121" s="472"/>
      <c r="W121" s="478"/>
      <c r="X121" s="504">
        <v>1.0</v>
      </c>
      <c r="Y121" s="132"/>
      <c r="Z121" s="426"/>
      <c r="AA121" s="426"/>
      <c r="AB121" s="426"/>
      <c r="AC121" s="472"/>
      <c r="AD121" s="478"/>
      <c r="AE121" s="30"/>
      <c r="AF121" s="132"/>
      <c r="AG121" s="426"/>
      <c r="AH121" s="426"/>
      <c r="AI121" s="426"/>
      <c r="AJ121" s="472"/>
      <c r="AK121" s="46">
        <f t="shared" si="20"/>
        <v>12</v>
      </c>
      <c r="AL121" s="484">
        <v>75000.0</v>
      </c>
      <c r="AM121" s="500">
        <f t="shared" si="21"/>
        <v>500000</v>
      </c>
      <c r="AN121" s="507">
        <v>400000.0</v>
      </c>
      <c r="AO121" s="487">
        <f t="shared" si="22"/>
        <v>900000</v>
      </c>
      <c r="AP121" s="145"/>
      <c r="AQ121" s="145"/>
      <c r="AR121" s="145"/>
      <c r="AS121" s="508"/>
      <c r="AT121" s="64"/>
    </row>
    <row r="122" ht="14.25" customHeight="1">
      <c r="A122" s="64"/>
      <c r="B122" s="132"/>
      <c r="C122" s="132"/>
      <c r="D122" s="459"/>
      <c r="E122" s="511" t="s">
        <v>607</v>
      </c>
      <c r="F122" s="503"/>
      <c r="G122" s="504">
        <v>1.0</v>
      </c>
      <c r="H122" s="472"/>
      <c r="I122" s="478"/>
      <c r="J122" s="504">
        <v>1.0</v>
      </c>
      <c r="K122" s="514" t="s">
        <v>636</v>
      </c>
      <c r="L122" s="515"/>
      <c r="M122" s="515"/>
      <c r="N122" s="515"/>
      <c r="O122" s="472"/>
      <c r="P122" s="478"/>
      <c r="Q122" s="515"/>
      <c r="R122" s="515"/>
      <c r="S122" s="515"/>
      <c r="T122" s="515"/>
      <c r="U122" s="515"/>
      <c r="V122" s="472"/>
      <c r="W122" s="478"/>
      <c r="X122" s="515"/>
      <c r="Y122" s="132"/>
      <c r="Z122" s="426"/>
      <c r="AA122" s="426"/>
      <c r="AB122" s="426"/>
      <c r="AC122" s="472"/>
      <c r="AD122" s="478"/>
      <c r="AE122" s="30"/>
      <c r="AF122" s="132"/>
      <c r="AG122" s="426"/>
      <c r="AH122" s="426"/>
      <c r="AI122" s="426"/>
      <c r="AJ122" s="472"/>
      <c r="AK122" s="46">
        <f t="shared" si="20"/>
        <v>2</v>
      </c>
      <c r="AL122" s="484">
        <v>30000.0</v>
      </c>
      <c r="AM122" s="485">
        <f t="shared" si="21"/>
        <v>60000</v>
      </c>
      <c r="AN122" s="516"/>
      <c r="AO122" s="487">
        <f t="shared" si="22"/>
        <v>60000</v>
      </c>
      <c r="AP122" s="145"/>
      <c r="AQ122" s="145"/>
      <c r="AR122" s="145"/>
      <c r="AS122" s="508"/>
      <c r="AT122" s="64"/>
    </row>
    <row r="123" ht="14.25" customHeight="1">
      <c r="A123" s="64"/>
      <c r="B123" s="132"/>
      <c r="C123" s="132"/>
      <c r="D123" s="459"/>
      <c r="E123" s="511" t="s">
        <v>592</v>
      </c>
      <c r="F123" s="503"/>
      <c r="G123" s="504">
        <v>1.0</v>
      </c>
      <c r="H123" s="472"/>
      <c r="I123" s="478"/>
      <c r="J123" s="504">
        <v>1.0</v>
      </c>
      <c r="K123" s="504">
        <v>1.0</v>
      </c>
      <c r="L123" s="504">
        <v>1.0</v>
      </c>
      <c r="M123" s="504">
        <v>1.0</v>
      </c>
      <c r="N123" s="504">
        <v>1.0</v>
      </c>
      <c r="O123" s="472"/>
      <c r="P123" s="478"/>
      <c r="Q123" s="504">
        <v>1.0</v>
      </c>
      <c r="R123" s="504">
        <v>1.0</v>
      </c>
      <c r="S123" s="504">
        <v>1.0</v>
      </c>
      <c r="T123" s="504">
        <v>1.0</v>
      </c>
      <c r="U123" s="504">
        <v>1.0</v>
      </c>
      <c r="V123" s="472"/>
      <c r="W123" s="478"/>
      <c r="X123" s="504">
        <v>1.0</v>
      </c>
      <c r="Y123" s="132"/>
      <c r="Z123" s="426"/>
      <c r="AA123" s="426"/>
      <c r="AB123" s="426"/>
      <c r="AC123" s="472"/>
      <c r="AD123" s="478"/>
      <c r="AE123" s="30"/>
      <c r="AF123" s="132"/>
      <c r="AG123" s="426"/>
      <c r="AH123" s="426"/>
      <c r="AI123" s="426"/>
      <c r="AJ123" s="472"/>
      <c r="AK123" s="46">
        <f t="shared" si="20"/>
        <v>12</v>
      </c>
      <c r="AL123" s="484">
        <v>60000.0</v>
      </c>
      <c r="AM123" s="485">
        <f t="shared" si="21"/>
        <v>520000</v>
      </c>
      <c r="AN123" s="507">
        <v>200000.0</v>
      </c>
      <c r="AO123" s="487">
        <f t="shared" si="22"/>
        <v>720000</v>
      </c>
      <c r="AP123" s="145"/>
      <c r="AQ123" s="145"/>
      <c r="AR123" s="145"/>
      <c r="AS123" s="508"/>
      <c r="AT123" s="64"/>
    </row>
    <row r="124" ht="14.25" customHeight="1">
      <c r="A124" s="64"/>
      <c r="B124" s="132"/>
      <c r="C124" s="132"/>
      <c r="D124" s="459"/>
      <c r="E124" s="511" t="s">
        <v>584</v>
      </c>
      <c r="F124" s="503"/>
      <c r="G124" s="504">
        <v>1.0</v>
      </c>
      <c r="H124" s="472"/>
      <c r="I124" s="478"/>
      <c r="J124" s="504">
        <v>1.0</v>
      </c>
      <c r="K124" s="504">
        <v>1.0</v>
      </c>
      <c r="L124" s="504">
        <v>1.0</v>
      </c>
      <c r="M124" s="504">
        <v>1.0</v>
      </c>
      <c r="N124" s="504">
        <v>1.0</v>
      </c>
      <c r="O124" s="472"/>
      <c r="P124" s="478"/>
      <c r="Q124" s="504">
        <v>1.0</v>
      </c>
      <c r="R124" s="504">
        <v>1.0</v>
      </c>
      <c r="S124" s="504">
        <v>1.0</v>
      </c>
      <c r="T124" s="504">
        <v>1.0</v>
      </c>
      <c r="U124" s="504">
        <v>1.0</v>
      </c>
      <c r="V124" s="472"/>
      <c r="W124" s="478"/>
      <c r="X124" s="504">
        <v>1.0</v>
      </c>
      <c r="Y124" s="132"/>
      <c r="Z124" s="426"/>
      <c r="AA124" s="426"/>
      <c r="AB124" s="426"/>
      <c r="AC124" s="472"/>
      <c r="AD124" s="478"/>
      <c r="AE124" s="30"/>
      <c r="AF124" s="132"/>
      <c r="AG124" s="426"/>
      <c r="AH124" s="426"/>
      <c r="AI124" s="426"/>
      <c r="AJ124" s="472"/>
      <c r="AK124" s="46">
        <f t="shared" si="20"/>
        <v>12</v>
      </c>
      <c r="AL124" s="484">
        <v>60000.0</v>
      </c>
      <c r="AM124" s="485">
        <f t="shared" si="21"/>
        <v>420000</v>
      </c>
      <c r="AN124" s="507">
        <v>300000.0</v>
      </c>
      <c r="AO124" s="487">
        <f t="shared" si="22"/>
        <v>720000</v>
      </c>
      <c r="AP124" s="145"/>
      <c r="AQ124" s="145"/>
      <c r="AR124" s="145"/>
      <c r="AS124" s="508"/>
      <c r="AT124" s="64"/>
    </row>
    <row r="125" ht="14.25" customHeight="1">
      <c r="A125" s="64"/>
      <c r="B125" s="132"/>
      <c r="C125" s="132"/>
      <c r="D125" s="459"/>
      <c r="E125" s="202" t="s">
        <v>588</v>
      </c>
      <c r="F125" s="503"/>
      <c r="G125" s="504">
        <v>1.0</v>
      </c>
      <c r="H125" s="472"/>
      <c r="I125" s="478"/>
      <c r="J125" s="504">
        <v>1.0</v>
      </c>
      <c r="K125" s="504">
        <v>1.0</v>
      </c>
      <c r="L125" s="504">
        <v>1.0</v>
      </c>
      <c r="M125" s="504">
        <v>1.0</v>
      </c>
      <c r="N125" s="504">
        <v>1.0</v>
      </c>
      <c r="O125" s="472"/>
      <c r="P125" s="478"/>
      <c r="Q125" s="504">
        <v>1.0</v>
      </c>
      <c r="R125" s="504">
        <v>1.0</v>
      </c>
      <c r="S125" s="504">
        <v>1.0</v>
      </c>
      <c r="T125" s="504">
        <v>1.0</v>
      </c>
      <c r="U125" s="504">
        <v>1.0</v>
      </c>
      <c r="V125" s="472"/>
      <c r="W125" s="478"/>
      <c r="X125" s="504">
        <v>1.0</v>
      </c>
      <c r="Y125" s="132"/>
      <c r="Z125" s="503"/>
      <c r="AA125" s="503"/>
      <c r="AB125" s="503"/>
      <c r="AC125" s="472"/>
      <c r="AD125" s="478"/>
      <c r="AE125" s="30"/>
      <c r="AF125" s="132"/>
      <c r="AG125" s="426"/>
      <c r="AH125" s="426"/>
      <c r="AI125" s="426"/>
      <c r="AJ125" s="472"/>
      <c r="AK125" s="46">
        <f t="shared" si="20"/>
        <v>12</v>
      </c>
      <c r="AL125" s="484">
        <v>60000.0</v>
      </c>
      <c r="AM125" s="485">
        <f t="shared" si="21"/>
        <v>320000</v>
      </c>
      <c r="AN125" s="507">
        <v>400000.0</v>
      </c>
      <c r="AO125" s="487">
        <f t="shared" si="22"/>
        <v>720000</v>
      </c>
      <c r="AP125" s="145"/>
      <c r="AQ125" s="145"/>
      <c r="AR125" s="145"/>
      <c r="AS125" s="508"/>
      <c r="AT125" s="64"/>
    </row>
    <row r="126" ht="14.25" customHeight="1">
      <c r="A126" s="64"/>
      <c r="B126" s="30"/>
      <c r="C126" s="30"/>
      <c r="D126" s="30"/>
      <c r="E126" s="195" t="s">
        <v>637</v>
      </c>
      <c r="F126" s="503"/>
      <c r="G126" s="504">
        <v>1.0</v>
      </c>
      <c r="H126" s="472"/>
      <c r="I126" s="478"/>
      <c r="J126" s="504">
        <v>1.0</v>
      </c>
      <c r="K126" s="504">
        <v>1.0</v>
      </c>
      <c r="L126" s="504">
        <v>1.0</v>
      </c>
      <c r="M126" s="504">
        <v>1.0</v>
      </c>
      <c r="N126" s="504">
        <v>1.0</v>
      </c>
      <c r="O126" s="472"/>
      <c r="P126" s="478"/>
      <c r="Q126" s="504">
        <v>1.0</v>
      </c>
      <c r="R126" s="504">
        <v>1.0</v>
      </c>
      <c r="S126" s="504">
        <v>1.0</v>
      </c>
      <c r="T126" s="504">
        <v>1.0</v>
      </c>
      <c r="U126" s="504">
        <v>1.0</v>
      </c>
      <c r="V126" s="472"/>
      <c r="W126" s="478"/>
      <c r="X126" s="504">
        <v>1.0</v>
      </c>
      <c r="Y126" s="517"/>
      <c r="Z126" s="135"/>
      <c r="AA126" s="135"/>
      <c r="AB126" s="135"/>
      <c r="AC126" s="44"/>
      <c r="AD126" s="45"/>
      <c r="AE126" s="30"/>
      <c r="AF126" s="132"/>
      <c r="AG126" s="30"/>
      <c r="AH126" s="30"/>
      <c r="AI126" s="426"/>
      <c r="AJ126" s="44"/>
      <c r="AK126" s="46">
        <f t="shared" si="20"/>
        <v>12</v>
      </c>
      <c r="AL126" s="484">
        <v>60000.0</v>
      </c>
      <c r="AM126" s="485">
        <f t="shared" si="21"/>
        <v>420000</v>
      </c>
      <c r="AN126" s="507">
        <v>300000.0</v>
      </c>
      <c r="AO126" s="487">
        <f t="shared" si="22"/>
        <v>720000</v>
      </c>
      <c r="AP126" s="51"/>
      <c r="AQ126" s="39"/>
      <c r="AR126" s="110"/>
      <c r="AS126" s="110"/>
      <c r="AT126" s="64"/>
    </row>
    <row r="127" ht="14.25" customHeight="1">
      <c r="A127" s="64"/>
      <c r="B127" s="30"/>
      <c r="C127" s="30"/>
      <c r="D127" s="30"/>
      <c r="E127" s="195" t="s">
        <v>258</v>
      </c>
      <c r="F127" s="503"/>
      <c r="G127" s="510"/>
      <c r="H127" s="472"/>
      <c r="I127" s="478"/>
      <c r="J127" s="504">
        <v>1.0</v>
      </c>
      <c r="K127" s="504">
        <v>1.0</v>
      </c>
      <c r="L127" s="504">
        <v>1.0</v>
      </c>
      <c r="M127" s="504">
        <v>1.0</v>
      </c>
      <c r="N127" s="504">
        <v>1.0</v>
      </c>
      <c r="O127" s="472"/>
      <c r="P127" s="478"/>
      <c r="Q127" s="504">
        <v>1.0</v>
      </c>
      <c r="R127" s="504">
        <v>1.0</v>
      </c>
      <c r="S127" s="504">
        <v>1.0</v>
      </c>
      <c r="T127" s="504">
        <v>1.0</v>
      </c>
      <c r="U127" s="504">
        <v>1.0</v>
      </c>
      <c r="V127" s="472"/>
      <c r="W127" s="478"/>
      <c r="X127" s="504">
        <v>1.0</v>
      </c>
      <c r="Y127" s="517"/>
      <c r="Z127" s="135"/>
      <c r="AA127" s="135"/>
      <c r="AB127" s="135"/>
      <c r="AC127" s="44"/>
      <c r="AD127" s="45"/>
      <c r="AE127" s="30"/>
      <c r="AF127" s="132"/>
      <c r="AG127" s="30"/>
      <c r="AH127" s="30"/>
      <c r="AI127" s="426"/>
      <c r="AJ127" s="44"/>
      <c r="AK127" s="46">
        <f t="shared" si="20"/>
        <v>11</v>
      </c>
      <c r="AL127" s="484">
        <v>60000.0</v>
      </c>
      <c r="AM127" s="485">
        <f t="shared" si="21"/>
        <v>310000</v>
      </c>
      <c r="AN127" s="507">
        <v>350000.0</v>
      </c>
      <c r="AO127" s="487">
        <f t="shared" si="22"/>
        <v>660000</v>
      </c>
      <c r="AP127" s="51"/>
      <c r="AQ127" s="39"/>
      <c r="AR127" s="39"/>
      <c r="AS127" s="39"/>
      <c r="AT127" s="64"/>
    </row>
    <row r="128" ht="14.25" customHeight="1">
      <c r="A128" s="64"/>
      <c r="B128" s="64"/>
      <c r="C128" s="64"/>
      <c r="D128" s="64"/>
      <c r="E128" s="202" t="s">
        <v>583</v>
      </c>
      <c r="F128" s="503"/>
      <c r="G128" s="504">
        <v>1.0</v>
      </c>
      <c r="H128" s="472"/>
      <c r="I128" s="478"/>
      <c r="J128" s="504">
        <v>1.0</v>
      </c>
      <c r="K128" s="504">
        <v>1.0</v>
      </c>
      <c r="L128" s="504">
        <v>1.0</v>
      </c>
      <c r="M128" s="504">
        <v>1.0</v>
      </c>
      <c r="N128" s="504">
        <v>1.0</v>
      </c>
      <c r="O128" s="472"/>
      <c r="P128" s="478"/>
      <c r="Q128" s="504">
        <v>1.0</v>
      </c>
      <c r="R128" s="504">
        <v>1.0</v>
      </c>
      <c r="S128" s="504">
        <v>1.0</v>
      </c>
      <c r="T128" s="504">
        <v>1.0</v>
      </c>
      <c r="U128" s="504">
        <v>1.0</v>
      </c>
      <c r="V128" s="472"/>
      <c r="W128" s="478"/>
      <c r="X128" s="504">
        <v>1.0</v>
      </c>
      <c r="Y128" s="132"/>
      <c r="Z128" s="503"/>
      <c r="AA128" s="503"/>
      <c r="AB128" s="503"/>
      <c r="AC128" s="472"/>
      <c r="AD128" s="478"/>
      <c r="AE128" s="30"/>
      <c r="AF128" s="132"/>
      <c r="AG128" s="426"/>
      <c r="AH128" s="426"/>
      <c r="AI128" s="426"/>
      <c r="AJ128" s="472"/>
      <c r="AK128" s="46">
        <f t="shared" si="20"/>
        <v>12</v>
      </c>
      <c r="AL128" s="484">
        <v>60000.0</v>
      </c>
      <c r="AM128" s="485">
        <f t="shared" si="21"/>
        <v>420000</v>
      </c>
      <c r="AN128" s="507">
        <v>300000.0</v>
      </c>
      <c r="AO128" s="487">
        <f t="shared" si="22"/>
        <v>720000</v>
      </c>
      <c r="AP128" s="64"/>
      <c r="AQ128" s="64"/>
      <c r="AR128" s="64"/>
      <c r="AS128" s="64"/>
      <c r="AT128" s="64"/>
    </row>
    <row r="129" ht="14.25" customHeight="1">
      <c r="A129" s="64"/>
      <c r="B129" s="64"/>
      <c r="C129" s="64"/>
      <c r="D129" s="64"/>
      <c r="E129" s="202" t="s">
        <v>600</v>
      </c>
      <c r="F129" s="503"/>
      <c r="G129" s="504">
        <v>1.0</v>
      </c>
      <c r="H129" s="472"/>
      <c r="I129" s="478"/>
      <c r="J129" s="504">
        <v>1.0</v>
      </c>
      <c r="K129" s="504">
        <v>1.0</v>
      </c>
      <c r="L129" s="504">
        <v>1.0</v>
      </c>
      <c r="M129" s="504">
        <v>1.0</v>
      </c>
      <c r="N129" s="504">
        <v>1.0</v>
      </c>
      <c r="O129" s="472"/>
      <c r="P129" s="478"/>
      <c r="Q129" s="504">
        <v>1.0</v>
      </c>
      <c r="R129" s="504">
        <v>1.0</v>
      </c>
      <c r="S129" s="504">
        <v>1.0</v>
      </c>
      <c r="T129" s="504">
        <v>1.0</v>
      </c>
      <c r="U129" s="504">
        <v>1.0</v>
      </c>
      <c r="V129" s="472"/>
      <c r="W129" s="478"/>
      <c r="X129" s="504">
        <v>1.0</v>
      </c>
      <c r="Y129" s="517"/>
      <c r="Z129" s="135"/>
      <c r="AA129" s="135"/>
      <c r="AB129" s="135"/>
      <c r="AC129" s="44"/>
      <c r="AD129" s="45"/>
      <c r="AE129" s="30"/>
      <c r="AF129" s="132"/>
      <c r="AG129" s="30"/>
      <c r="AH129" s="30"/>
      <c r="AI129" s="426"/>
      <c r="AJ129" s="44"/>
      <c r="AK129" s="46">
        <f t="shared" si="20"/>
        <v>12</v>
      </c>
      <c r="AL129" s="484">
        <v>60000.0</v>
      </c>
      <c r="AM129" s="485">
        <f t="shared" si="21"/>
        <v>370000</v>
      </c>
      <c r="AN129" s="507">
        <v>350000.0</v>
      </c>
      <c r="AO129" s="487">
        <f t="shared" si="22"/>
        <v>720000</v>
      </c>
      <c r="AP129" s="64"/>
      <c r="AQ129" s="64"/>
      <c r="AR129" s="64"/>
      <c r="AS129" s="64"/>
      <c r="AT129" s="64"/>
    </row>
    <row r="130" ht="14.25" customHeight="1">
      <c r="A130" s="64"/>
      <c r="B130" s="64"/>
      <c r="C130" s="64"/>
      <c r="D130" s="64"/>
      <c r="E130" s="195" t="s">
        <v>276</v>
      </c>
      <c r="F130" s="503"/>
      <c r="G130" s="504">
        <v>1.0</v>
      </c>
      <c r="H130" s="472"/>
      <c r="I130" s="478"/>
      <c r="J130" s="504">
        <v>1.0</v>
      </c>
      <c r="K130" s="504">
        <v>1.0</v>
      </c>
      <c r="L130" s="504">
        <v>1.0</v>
      </c>
      <c r="M130" s="504">
        <v>1.0</v>
      </c>
      <c r="N130" s="504">
        <v>1.0</v>
      </c>
      <c r="O130" s="472"/>
      <c r="P130" s="478"/>
      <c r="Q130" s="504">
        <v>1.0</v>
      </c>
      <c r="R130" s="504">
        <v>1.0</v>
      </c>
      <c r="S130" s="514" t="s">
        <v>50</v>
      </c>
      <c r="T130" s="504">
        <v>1.0</v>
      </c>
      <c r="U130" s="504">
        <v>1.0</v>
      </c>
      <c r="V130" s="472"/>
      <c r="W130" s="478"/>
      <c r="X130" s="504">
        <v>1.0</v>
      </c>
      <c r="Y130" s="517"/>
      <c r="Z130" s="135"/>
      <c r="AA130" s="135"/>
      <c r="AB130" s="135"/>
      <c r="AC130" s="44"/>
      <c r="AD130" s="45"/>
      <c r="AE130" s="30"/>
      <c r="AF130" s="132"/>
      <c r="AG130" s="30"/>
      <c r="AH130" s="30"/>
      <c r="AI130" s="426"/>
      <c r="AJ130" s="44"/>
      <c r="AK130" s="46">
        <f t="shared" si="20"/>
        <v>11</v>
      </c>
      <c r="AL130" s="484">
        <v>60000.0</v>
      </c>
      <c r="AM130" s="485">
        <f t="shared" si="21"/>
        <v>260000</v>
      </c>
      <c r="AN130" s="507">
        <v>400000.0</v>
      </c>
      <c r="AO130" s="487">
        <f t="shared" si="22"/>
        <v>660000</v>
      </c>
      <c r="AP130" s="64"/>
      <c r="AQ130" s="64"/>
      <c r="AR130" s="64"/>
      <c r="AS130" s="64"/>
      <c r="AT130" s="64"/>
    </row>
    <row r="131" ht="14.2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484">
        <v>60000.0</v>
      </c>
      <c r="AM131" s="485">
        <f t="shared" si="21"/>
        <v>0</v>
      </c>
      <c r="AN131" s="516"/>
      <c r="AO131" s="487">
        <f t="shared" si="22"/>
        <v>0</v>
      </c>
      <c r="AP131" s="64"/>
      <c r="AQ131" s="64"/>
      <c r="AR131" s="64"/>
      <c r="AS131" s="64"/>
      <c r="AT131" s="64"/>
    </row>
    <row r="132" ht="14.2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</row>
    <row r="133" ht="14.2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</row>
    <row r="134" ht="14.2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</row>
    <row r="135" ht="14.2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</row>
    <row r="136" ht="14.25" customHeight="1">
      <c r="A136" s="64"/>
      <c r="B136" s="518" t="s">
        <v>638</v>
      </c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</row>
    <row r="137" ht="14.25" customHeight="1">
      <c r="A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</row>
    <row r="138" ht="14.2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</row>
    <row r="139" ht="14.2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</row>
    <row r="140" ht="14.2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</row>
    <row r="141" ht="14.2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</row>
    <row r="142" ht="14.2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</row>
    <row r="143" ht="14.2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</row>
    <row r="144" ht="14.2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</row>
    <row r="145" ht="14.2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</row>
    <row r="146" ht="14.2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</row>
    <row r="147" ht="14.2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</row>
    <row r="148" ht="14.2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</row>
    <row r="149" ht="14.2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</row>
    <row r="150" ht="14.2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</row>
    <row r="151" ht="14.2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</row>
    <row r="152" ht="14.2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</row>
    <row r="153" ht="14.2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</row>
    <row r="154" ht="14.2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</row>
    <row r="155" ht="14.2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</row>
    <row r="156" ht="14.2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</row>
    <row r="157" ht="14.2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</row>
    <row r="158" ht="14.2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469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</row>
    <row r="159" ht="14.2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469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</row>
    <row r="160" ht="14.2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469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</row>
    <row r="161" ht="14.2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469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</row>
    <row r="162" ht="14.2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469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</row>
    <row r="163" ht="14.2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469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</row>
    <row r="164" ht="14.2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469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</row>
    <row r="165" ht="14.2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469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</row>
    <row r="166" ht="14.2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469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</row>
    <row r="167" ht="14.2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469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</row>
    <row r="168" ht="14.2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470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</row>
    <row r="169" ht="14.2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469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</row>
    <row r="170" ht="14.2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469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</row>
    <row r="171" ht="14.2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469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</row>
    <row r="172" ht="14.2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469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</row>
    <row r="173" ht="14.2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469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</row>
    <row r="174" ht="14.2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469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</row>
    <row r="175" ht="14.2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469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</row>
    <row r="176" ht="14.2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469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</row>
    <row r="177" ht="14.2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469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</row>
    <row r="178" ht="14.2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469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</row>
    <row r="179" ht="14.2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469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</row>
    <row r="180" ht="14.2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469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</row>
    <row r="181" ht="14.2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469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</row>
    <row r="182" ht="14.2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469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</row>
    <row r="183" ht="14.25" customHeight="1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469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</row>
    <row r="184" ht="14.25" customHeight="1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469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</row>
    <row r="185" ht="14.25" customHeight="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469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</row>
    <row r="186" ht="14.25" customHeight="1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469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</row>
    <row r="187" ht="14.25" customHeight="1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469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</row>
    <row r="188" ht="14.25" customHeight="1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469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</row>
    <row r="189" ht="14.25" customHeight="1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469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</row>
    <row r="190" ht="14.25" customHeight="1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469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</row>
    <row r="191" ht="14.25" customHeight="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469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</row>
    <row r="192" ht="14.25" customHeight="1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469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</row>
    <row r="193" ht="14.25" customHeight="1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469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</row>
    <row r="194" ht="14.25" customHeight="1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469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</row>
    <row r="195" ht="14.25" customHeight="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469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</row>
    <row r="196" ht="14.25" customHeight="1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469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</row>
    <row r="197" ht="14.25" customHeight="1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469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</row>
    <row r="198" ht="14.25" customHeight="1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469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</row>
    <row r="199" ht="14.25" customHeight="1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469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</row>
    <row r="200" ht="14.25" customHeight="1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469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</row>
    <row r="201" ht="14.25" customHeight="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469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</row>
    <row r="202" ht="14.25" customHeight="1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469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</row>
    <row r="203" ht="14.25" customHeight="1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469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</row>
    <row r="204" ht="14.2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469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</row>
    <row r="205" ht="14.25" customHeight="1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469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</row>
    <row r="206" ht="14.2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469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</row>
    <row r="207" ht="14.25" customHeight="1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469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</row>
    <row r="208" ht="14.2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469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</row>
    <row r="209" ht="14.25" customHeight="1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469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</row>
    <row r="210" ht="14.25" customHeight="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469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</row>
    <row r="211" ht="14.25" customHeight="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469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</row>
    <row r="212" ht="14.25" customHeight="1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469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</row>
    <row r="213" ht="14.25" customHeight="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469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</row>
    <row r="214" ht="14.2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469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</row>
    <row r="215" ht="14.2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469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</row>
    <row r="216" ht="14.25" customHeight="1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469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</row>
    <row r="217" ht="14.2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469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</row>
    <row r="218" ht="14.2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469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</row>
    <row r="219" ht="14.2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469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</row>
    <row r="220" ht="14.2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470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</row>
    <row r="221" ht="14.25" customHeight="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471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</row>
    <row r="222" ht="14.25" customHeight="1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</row>
    <row r="223" ht="14.25" customHeight="1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</row>
    <row r="224" ht="14.25" customHeight="1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</row>
    <row r="225" ht="14.25" customHeight="1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</row>
    <row r="226" ht="14.25" customHeight="1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</row>
    <row r="227" ht="14.25" customHeight="1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</row>
    <row r="228" ht="14.25" customHeight="1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</row>
    <row r="229" ht="14.25" customHeight="1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</row>
    <row r="230" ht="14.25" customHeight="1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</row>
    <row r="231" ht="14.25" customHeight="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</row>
    <row r="232" ht="14.25" customHeight="1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</row>
    <row r="233" ht="14.25" customHeight="1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</row>
    <row r="234" ht="14.25" customHeight="1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</row>
    <row r="235" ht="14.25" customHeight="1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</row>
    <row r="236" ht="14.25" customHeight="1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</row>
    <row r="237" ht="14.25" customHeight="1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</row>
  </sheetData>
  <autoFilter ref="$B$4:$AS$76"/>
  <mergeCells count="14">
    <mergeCell ref="L52:AJ52"/>
    <mergeCell ref="Q58:S58"/>
    <mergeCell ref="V64:AJ64"/>
    <mergeCell ref="B70:D70"/>
    <mergeCell ref="B80:AO81"/>
    <mergeCell ref="B109:AO110"/>
    <mergeCell ref="B136:E137"/>
    <mergeCell ref="B2:AO3"/>
    <mergeCell ref="N7:AJ7"/>
    <mergeCell ref="S12:AJ12"/>
    <mergeCell ref="L14:AJ14"/>
    <mergeCell ref="M21:AJ21"/>
    <mergeCell ref="Z36:AJ36"/>
    <mergeCell ref="AB40:AJ40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6.14"/>
    <col customWidth="1" min="3" max="3" width="3.71"/>
    <col customWidth="1" min="4" max="4" width="11.71"/>
    <col customWidth="1" min="5" max="5" width="58.14"/>
    <col customWidth="1" min="6" max="6" width="5.0"/>
    <col customWidth="1" min="7" max="8" width="4.43"/>
    <col customWidth="1" min="9" max="9" width="4.86"/>
    <col customWidth="1" min="10" max="10" width="4.57"/>
    <col customWidth="1" min="11" max="11" width="4.29"/>
    <col customWidth="1" min="12" max="12" width="4.86"/>
    <col customWidth="1" min="13" max="13" width="5.14"/>
    <col customWidth="1" min="14" max="16" width="4.86"/>
    <col customWidth="1" min="17" max="18" width="4.29"/>
    <col customWidth="1" min="19" max="19" width="4.86"/>
    <col customWidth="1" min="20" max="20" width="4.43"/>
    <col customWidth="1" min="21" max="24" width="4.29"/>
    <col customWidth="1" min="25" max="25" width="4.0"/>
    <col customWidth="1" min="26" max="36" width="4.29"/>
    <col customWidth="1" min="37" max="37" width="9.14"/>
    <col customWidth="1" min="38" max="38" width="16.57"/>
    <col customWidth="1" min="39" max="39" width="19.0"/>
    <col customWidth="1" min="40" max="40" width="15.43"/>
    <col customWidth="1" min="41" max="41" width="15.29"/>
    <col customWidth="1" min="42" max="42" width="21.14"/>
    <col customWidth="1" min="43" max="43" width="19.71"/>
    <col customWidth="1" min="44" max="45" width="19.57"/>
    <col customWidth="1" min="47" max="47" width="12.57"/>
    <col customWidth="1" min="48" max="48" width="57.0"/>
    <col customWidth="1" min="49" max="49" width="51.14"/>
    <col customWidth="1" min="50" max="50" width="10.14"/>
    <col customWidth="1" min="51" max="51" width="8.57"/>
    <col customWidth="1" min="52" max="52" width="14.71"/>
    <col customWidth="1" min="53" max="53" width="12.43"/>
    <col customWidth="1" min="54" max="54" width="46.0"/>
    <col customWidth="1" min="55" max="55" width="8.14"/>
    <col customWidth="1" min="56" max="56" width="70.14"/>
    <col customWidth="1" min="57" max="57" width="31.43"/>
    <col customWidth="1" min="58" max="58" width="51.14"/>
  </cols>
  <sheetData>
    <row r="1" ht="40.5" customHeight="1">
      <c r="A1" s="1"/>
      <c r="B1" s="295"/>
      <c r="C1" s="295"/>
      <c r="D1" s="295"/>
      <c r="E1" s="164"/>
      <c r="F1" s="164"/>
      <c r="G1" s="164"/>
      <c r="H1" s="164"/>
      <c r="I1" s="164"/>
      <c r="J1" s="164"/>
      <c r="K1" s="164"/>
      <c r="L1" s="295"/>
      <c r="M1" s="164"/>
      <c r="N1" s="164"/>
      <c r="O1" s="295"/>
      <c r="P1" s="295"/>
      <c r="Q1" s="295"/>
      <c r="R1" s="295"/>
      <c r="S1" s="295"/>
      <c r="T1" s="164"/>
      <c r="U1" s="164"/>
      <c r="V1" s="296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164"/>
      <c r="AL1" s="297"/>
      <c r="AM1" s="164"/>
      <c r="AN1" s="164"/>
      <c r="AO1" s="164"/>
      <c r="AP1" s="295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64"/>
      <c r="BD1" s="64"/>
      <c r="BE1" s="64"/>
      <c r="BF1" s="64"/>
    </row>
    <row r="2" ht="27.75" customHeight="1">
      <c r="A2" s="271"/>
      <c r="B2" s="355" t="s">
        <v>501</v>
      </c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299"/>
      <c r="AI2" s="299"/>
      <c r="AJ2" s="299"/>
      <c r="AK2" s="299"/>
      <c r="AL2" s="299"/>
      <c r="AM2" s="299"/>
      <c r="AN2" s="299"/>
      <c r="AO2" s="300"/>
      <c r="AP2" s="301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64"/>
      <c r="BD2" s="64"/>
      <c r="BE2" s="64"/>
      <c r="BF2" s="64"/>
    </row>
    <row r="3" ht="10.5" customHeight="1">
      <c r="A3" s="271"/>
      <c r="B3" s="302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4"/>
      <c r="AP3" s="301"/>
      <c r="AQ3" s="29"/>
      <c r="AR3" s="305"/>
      <c r="AS3" s="305"/>
      <c r="AT3" s="29"/>
      <c r="AU3" s="29"/>
      <c r="AV3" s="29"/>
      <c r="AW3" s="29"/>
      <c r="AX3" s="29"/>
      <c r="AY3" s="29"/>
      <c r="AZ3" s="29"/>
      <c r="BA3" s="29"/>
      <c r="BB3" s="29"/>
      <c r="BC3" s="64"/>
      <c r="BD3" s="64"/>
      <c r="BE3" s="64"/>
      <c r="BF3" s="64"/>
    </row>
    <row r="4" ht="24.75" customHeight="1">
      <c r="A4" s="271"/>
      <c r="B4" s="30" t="s">
        <v>1</v>
      </c>
      <c r="C4" s="30"/>
      <c r="D4" s="30" t="s">
        <v>18</v>
      </c>
      <c r="E4" s="30" t="s">
        <v>19</v>
      </c>
      <c r="F4" s="135" t="s">
        <v>3</v>
      </c>
      <c r="G4" s="135" t="s">
        <v>4</v>
      </c>
      <c r="H4" s="141" t="s">
        <v>5</v>
      </c>
      <c r="I4" s="160" t="s">
        <v>6</v>
      </c>
      <c r="J4" s="135" t="s">
        <v>7</v>
      </c>
      <c r="K4" s="135" t="s">
        <v>2</v>
      </c>
      <c r="L4" s="135" t="s">
        <v>2</v>
      </c>
      <c r="M4" s="135" t="s">
        <v>3</v>
      </c>
      <c r="N4" s="135" t="s">
        <v>4</v>
      </c>
      <c r="O4" s="141" t="s">
        <v>5</v>
      </c>
      <c r="P4" s="160" t="s">
        <v>6</v>
      </c>
      <c r="Q4" s="135" t="s">
        <v>7</v>
      </c>
      <c r="R4" s="135" t="s">
        <v>2</v>
      </c>
      <c r="S4" s="135" t="s">
        <v>2</v>
      </c>
      <c r="T4" s="135" t="s">
        <v>3</v>
      </c>
      <c r="U4" s="135" t="s">
        <v>4</v>
      </c>
      <c r="V4" s="141" t="s">
        <v>5</v>
      </c>
      <c r="W4" s="160" t="s">
        <v>6</v>
      </c>
      <c r="X4" s="135" t="s">
        <v>7</v>
      </c>
      <c r="Y4" s="135" t="s">
        <v>2</v>
      </c>
      <c r="Z4" s="135" t="s">
        <v>2</v>
      </c>
      <c r="AA4" s="135" t="s">
        <v>3</v>
      </c>
      <c r="AB4" s="135" t="s">
        <v>4</v>
      </c>
      <c r="AC4" s="141" t="s">
        <v>5</v>
      </c>
      <c r="AD4" s="160" t="s">
        <v>6</v>
      </c>
      <c r="AE4" s="135" t="s">
        <v>7</v>
      </c>
      <c r="AF4" s="135" t="s">
        <v>2</v>
      </c>
      <c r="AG4" s="135" t="s">
        <v>2</v>
      </c>
      <c r="AH4" s="135" t="s">
        <v>3</v>
      </c>
      <c r="AI4" s="135" t="s">
        <v>4</v>
      </c>
      <c r="AJ4" s="141" t="s">
        <v>5</v>
      </c>
      <c r="AK4" s="25" t="s">
        <v>8</v>
      </c>
      <c r="AL4" s="25" t="s">
        <v>9</v>
      </c>
      <c r="AM4" s="25" t="s">
        <v>10</v>
      </c>
      <c r="AN4" s="25" t="s">
        <v>502</v>
      </c>
      <c r="AO4" s="25" t="s">
        <v>12</v>
      </c>
      <c r="AP4" s="25" t="s">
        <v>610</v>
      </c>
      <c r="AQ4" s="25" t="s">
        <v>611</v>
      </c>
      <c r="AR4" s="25" t="s">
        <v>612</v>
      </c>
      <c r="AS4" s="25" t="s">
        <v>613</v>
      </c>
      <c r="AT4" s="307" t="s">
        <v>334</v>
      </c>
      <c r="AU4" s="27" t="s">
        <v>17</v>
      </c>
      <c r="AV4" s="96" t="s">
        <v>335</v>
      </c>
      <c r="AW4" s="29" t="s">
        <v>115</v>
      </c>
      <c r="AX4" s="27" t="s">
        <v>336</v>
      </c>
      <c r="AY4" s="27" t="s">
        <v>337</v>
      </c>
      <c r="AZ4" s="27" t="s">
        <v>338</v>
      </c>
      <c r="BA4" s="357" t="s">
        <v>504</v>
      </c>
      <c r="BB4" s="27" t="s">
        <v>114</v>
      </c>
      <c r="BC4" s="64"/>
      <c r="BD4" s="64"/>
      <c r="BE4" s="64"/>
      <c r="BF4" s="64"/>
    </row>
    <row r="5" ht="15.0" customHeight="1">
      <c r="A5" s="271"/>
      <c r="B5" s="358"/>
      <c r="C5" s="358"/>
      <c r="D5" s="358"/>
      <c r="E5" s="358"/>
      <c r="F5" s="135">
        <v>1.0</v>
      </c>
      <c r="G5" s="135">
        <f t="shared" ref="G5:AJ5" si="1">F5+1</f>
        <v>2</v>
      </c>
      <c r="H5" s="141">
        <f t="shared" si="1"/>
        <v>3</v>
      </c>
      <c r="I5" s="160">
        <f t="shared" si="1"/>
        <v>4</v>
      </c>
      <c r="J5" s="135">
        <f t="shared" si="1"/>
        <v>5</v>
      </c>
      <c r="K5" s="135">
        <f t="shared" si="1"/>
        <v>6</v>
      </c>
      <c r="L5" s="135">
        <f t="shared" si="1"/>
        <v>7</v>
      </c>
      <c r="M5" s="135">
        <f t="shared" si="1"/>
        <v>8</v>
      </c>
      <c r="N5" s="135">
        <f t="shared" si="1"/>
        <v>9</v>
      </c>
      <c r="O5" s="141">
        <f t="shared" si="1"/>
        <v>10</v>
      </c>
      <c r="P5" s="160">
        <f t="shared" si="1"/>
        <v>11</v>
      </c>
      <c r="Q5" s="135">
        <f t="shared" si="1"/>
        <v>12</v>
      </c>
      <c r="R5" s="135">
        <f t="shared" si="1"/>
        <v>13</v>
      </c>
      <c r="S5" s="135">
        <f t="shared" si="1"/>
        <v>14</v>
      </c>
      <c r="T5" s="135">
        <f t="shared" si="1"/>
        <v>15</v>
      </c>
      <c r="U5" s="135">
        <f t="shared" si="1"/>
        <v>16</v>
      </c>
      <c r="V5" s="141">
        <f t="shared" si="1"/>
        <v>17</v>
      </c>
      <c r="W5" s="160">
        <f t="shared" si="1"/>
        <v>18</v>
      </c>
      <c r="X5" s="135">
        <f t="shared" si="1"/>
        <v>19</v>
      </c>
      <c r="Y5" s="135">
        <f t="shared" si="1"/>
        <v>20</v>
      </c>
      <c r="Z5" s="135">
        <f t="shared" si="1"/>
        <v>21</v>
      </c>
      <c r="AA5" s="135">
        <f t="shared" si="1"/>
        <v>22</v>
      </c>
      <c r="AB5" s="135">
        <f t="shared" si="1"/>
        <v>23</v>
      </c>
      <c r="AC5" s="141">
        <f t="shared" si="1"/>
        <v>24</v>
      </c>
      <c r="AD5" s="160">
        <f t="shared" si="1"/>
        <v>25</v>
      </c>
      <c r="AE5" s="135">
        <f t="shared" si="1"/>
        <v>26</v>
      </c>
      <c r="AF5" s="135">
        <f t="shared" si="1"/>
        <v>27</v>
      </c>
      <c r="AG5" s="135">
        <f t="shared" si="1"/>
        <v>28</v>
      </c>
      <c r="AH5" s="135">
        <f t="shared" si="1"/>
        <v>29</v>
      </c>
      <c r="AI5" s="135">
        <f t="shared" si="1"/>
        <v>30</v>
      </c>
      <c r="AJ5" s="141">
        <f t="shared" si="1"/>
        <v>31</v>
      </c>
      <c r="AK5" s="358"/>
      <c r="AL5" s="358"/>
      <c r="AM5" s="358"/>
      <c r="AN5" s="358"/>
      <c r="AO5" s="358"/>
      <c r="AP5" s="358"/>
      <c r="AQ5" s="358"/>
      <c r="AR5" s="358"/>
      <c r="AS5" s="358"/>
      <c r="AT5" s="358"/>
      <c r="AU5" s="358"/>
      <c r="AV5" s="358"/>
      <c r="AW5" s="358"/>
      <c r="AX5" s="358"/>
      <c r="AY5" s="358"/>
      <c r="AZ5" s="358"/>
      <c r="BA5" s="358"/>
      <c r="BB5" s="358"/>
      <c r="BC5" s="64"/>
      <c r="BD5" s="64"/>
      <c r="BE5" s="64"/>
      <c r="BF5" s="64"/>
    </row>
    <row r="6" ht="14.25" customHeight="1">
      <c r="A6" s="271"/>
      <c r="B6" s="30"/>
      <c r="C6" s="30">
        <v>1.0</v>
      </c>
      <c r="D6" s="30" t="s">
        <v>27</v>
      </c>
      <c r="E6" s="55" t="s">
        <v>340</v>
      </c>
      <c r="F6" s="46"/>
      <c r="G6" s="135">
        <v>1.0</v>
      </c>
      <c r="H6" s="472"/>
      <c r="I6" s="153"/>
      <c r="J6" s="135">
        <v>1.0</v>
      </c>
      <c r="K6" s="135">
        <v>1.0</v>
      </c>
      <c r="L6" s="135">
        <v>1.0</v>
      </c>
      <c r="M6" s="141">
        <v>0.5</v>
      </c>
      <c r="N6" s="135">
        <v>1.0</v>
      </c>
      <c r="O6" s="44"/>
      <c r="P6" s="153"/>
      <c r="Q6" s="135">
        <v>1.0</v>
      </c>
      <c r="R6" s="135">
        <v>1.0</v>
      </c>
      <c r="S6" s="135">
        <v>1.0</v>
      </c>
      <c r="T6" s="135">
        <v>1.0</v>
      </c>
      <c r="U6" s="135">
        <v>1.0</v>
      </c>
      <c r="V6" s="44"/>
      <c r="W6" s="153"/>
      <c r="X6" s="135">
        <v>1.0</v>
      </c>
      <c r="Y6" s="135">
        <v>1.0</v>
      </c>
      <c r="Z6" s="135"/>
      <c r="AA6" s="135">
        <v>1.0</v>
      </c>
      <c r="AB6" s="135">
        <v>1.0</v>
      </c>
      <c r="AC6" s="44"/>
      <c r="AD6" s="153"/>
      <c r="AE6" s="135">
        <v>0.5</v>
      </c>
      <c r="AF6" s="135">
        <v>1.0</v>
      </c>
      <c r="AG6" s="135">
        <v>1.0</v>
      </c>
      <c r="AH6" s="135">
        <v>1.0</v>
      </c>
      <c r="AI6" s="135">
        <v>1.0</v>
      </c>
      <c r="AJ6" s="472"/>
      <c r="AK6" s="46">
        <f t="shared" ref="AK6:AK63" si="2">SUM(F6:G6,J6:N6,Q6:U6,X6:AB6,AE6:AI6)</f>
        <v>19</v>
      </c>
      <c r="AL6" s="359">
        <v>50000.0</v>
      </c>
      <c r="AM6" s="360">
        <f t="shared" ref="AM6:AM63" si="3">AO6-AN6</f>
        <v>950000</v>
      </c>
      <c r="AN6" s="361"/>
      <c r="AO6" s="310">
        <f t="shared" ref="AO6:AO9" si="4">AK6*AL6</f>
        <v>950000</v>
      </c>
      <c r="AP6" s="51">
        <v>40000.0</v>
      </c>
      <c r="AQ6" s="110"/>
      <c r="AR6" s="110"/>
      <c r="AS6" s="110"/>
      <c r="AT6" s="311" t="s">
        <v>341</v>
      </c>
      <c r="AU6" s="311">
        <v>1.41780476E8</v>
      </c>
      <c r="AV6" s="55" t="s">
        <v>340</v>
      </c>
      <c r="AW6" s="29" t="s">
        <v>342</v>
      </c>
      <c r="AX6" s="312" t="s">
        <v>343</v>
      </c>
      <c r="AY6" s="313" t="s">
        <v>344</v>
      </c>
      <c r="AZ6" s="311">
        <v>1.983098833E10</v>
      </c>
      <c r="BA6" s="29"/>
      <c r="BB6" s="27" t="s">
        <v>505</v>
      </c>
      <c r="BC6" s="64"/>
      <c r="BD6" s="64"/>
      <c r="BE6" s="64"/>
      <c r="BF6" s="64"/>
    </row>
    <row r="7" ht="15.0" customHeight="1">
      <c r="A7" s="271"/>
      <c r="B7" s="30"/>
      <c r="C7" s="30">
        <v>1.0</v>
      </c>
      <c r="D7" s="30" t="s">
        <v>27</v>
      </c>
      <c r="E7" s="314" t="s">
        <v>116</v>
      </c>
      <c r="F7" s="46"/>
      <c r="G7" s="135">
        <v>1.0</v>
      </c>
      <c r="H7" s="472"/>
      <c r="I7" s="153"/>
      <c r="J7" s="135">
        <v>1.0</v>
      </c>
      <c r="K7" s="135">
        <v>1.0</v>
      </c>
      <c r="L7" s="135">
        <v>1.0</v>
      </c>
      <c r="M7" s="141">
        <v>0.5</v>
      </c>
      <c r="N7" s="473" t="s">
        <v>614</v>
      </c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73"/>
      <c r="AK7" s="46">
        <f t="shared" si="2"/>
        <v>4.5</v>
      </c>
      <c r="AL7" s="359">
        <v>50000.0</v>
      </c>
      <c r="AM7" s="360">
        <f t="shared" si="3"/>
        <v>225000</v>
      </c>
      <c r="AN7" s="361"/>
      <c r="AO7" s="310">
        <f t="shared" si="4"/>
        <v>225000</v>
      </c>
      <c r="AP7" s="51"/>
      <c r="AQ7" s="39"/>
      <c r="AR7" s="110"/>
      <c r="AS7" s="110"/>
      <c r="AT7" s="311" t="s">
        <v>117</v>
      </c>
      <c r="AU7" s="311">
        <v>1.71681154E8</v>
      </c>
      <c r="AV7" s="314" t="s">
        <v>116</v>
      </c>
      <c r="AW7" s="29" t="s">
        <v>118</v>
      </c>
      <c r="AX7" s="312" t="s">
        <v>346</v>
      </c>
      <c r="AY7" s="313">
        <v>30.0</v>
      </c>
      <c r="AZ7" s="311">
        <v>1.7168115E7</v>
      </c>
      <c r="BA7" s="29">
        <v>100000.0</v>
      </c>
      <c r="BB7" s="27" t="s">
        <v>17</v>
      </c>
      <c r="BC7" s="64"/>
      <c r="BD7" s="64"/>
      <c r="BE7" s="64"/>
      <c r="BF7" s="64"/>
    </row>
    <row r="8" ht="14.25" customHeight="1">
      <c r="A8" s="271"/>
      <c r="B8" s="30"/>
      <c r="C8" s="30">
        <v>1.0</v>
      </c>
      <c r="D8" s="30" t="s">
        <v>27</v>
      </c>
      <c r="E8" s="315" t="s">
        <v>119</v>
      </c>
      <c r="F8" s="46"/>
      <c r="G8" s="135">
        <v>1.0</v>
      </c>
      <c r="H8" s="472"/>
      <c r="I8" s="153"/>
      <c r="J8" s="135">
        <v>1.0</v>
      </c>
      <c r="K8" s="135">
        <v>1.0</v>
      </c>
      <c r="L8" s="135">
        <v>1.0</v>
      </c>
      <c r="M8" s="141">
        <v>0.5</v>
      </c>
      <c r="N8" s="135">
        <v>1.0</v>
      </c>
      <c r="O8" s="44"/>
      <c r="P8" s="153"/>
      <c r="Q8" s="135">
        <v>1.0</v>
      </c>
      <c r="R8" s="135">
        <v>1.0</v>
      </c>
      <c r="S8" s="135">
        <v>1.0</v>
      </c>
      <c r="T8" s="135">
        <v>1.0</v>
      </c>
      <c r="U8" s="135">
        <v>1.0</v>
      </c>
      <c r="V8" s="44"/>
      <c r="W8" s="153"/>
      <c r="X8" s="135">
        <v>1.0</v>
      </c>
      <c r="Y8" s="135">
        <v>1.0</v>
      </c>
      <c r="Z8" s="135"/>
      <c r="AA8" s="135">
        <v>1.0</v>
      </c>
      <c r="AB8" s="135">
        <v>1.0</v>
      </c>
      <c r="AC8" s="44"/>
      <c r="AD8" s="153"/>
      <c r="AE8" s="135">
        <v>0.5</v>
      </c>
      <c r="AF8" s="135">
        <v>1.0</v>
      </c>
      <c r="AG8" s="135">
        <v>1.0</v>
      </c>
      <c r="AH8" s="135">
        <v>1.0</v>
      </c>
      <c r="AI8" s="135">
        <v>1.0</v>
      </c>
      <c r="AJ8" s="472"/>
      <c r="AK8" s="46">
        <f t="shared" si="2"/>
        <v>19</v>
      </c>
      <c r="AL8" s="359">
        <v>48000.0</v>
      </c>
      <c r="AM8" s="360">
        <f t="shared" si="3"/>
        <v>912000</v>
      </c>
      <c r="AN8" s="361"/>
      <c r="AO8" s="310">
        <f t="shared" si="4"/>
        <v>912000</v>
      </c>
      <c r="AP8" s="51"/>
      <c r="AQ8" s="39"/>
      <c r="AR8" s="110"/>
      <c r="AS8" s="110"/>
      <c r="AT8" s="316" t="s">
        <v>26</v>
      </c>
      <c r="AU8" s="316">
        <v>1.9115088E8</v>
      </c>
      <c r="AV8" s="315" t="s">
        <v>119</v>
      </c>
      <c r="AW8" s="29" t="s">
        <v>120</v>
      </c>
      <c r="AX8" s="312" t="s">
        <v>346</v>
      </c>
      <c r="AY8" s="313">
        <v>30.0</v>
      </c>
      <c r="AZ8" s="316">
        <v>1.9115088E7</v>
      </c>
      <c r="BA8" s="29"/>
      <c r="BB8" s="29" t="s">
        <v>17</v>
      </c>
      <c r="BC8" s="64"/>
      <c r="BD8" s="64"/>
      <c r="BE8" s="64"/>
      <c r="BF8" s="64"/>
    </row>
    <row r="9" ht="14.25" customHeight="1">
      <c r="A9" s="271"/>
      <c r="B9" s="30"/>
      <c r="C9" s="30">
        <v>1.0</v>
      </c>
      <c r="D9" s="30" t="s">
        <v>27</v>
      </c>
      <c r="E9" s="317" t="s">
        <v>347</v>
      </c>
      <c r="F9" s="46"/>
      <c r="G9" s="135">
        <v>1.0</v>
      </c>
      <c r="H9" s="472"/>
      <c r="I9" s="153"/>
      <c r="J9" s="135">
        <v>1.0</v>
      </c>
      <c r="K9" s="135">
        <v>1.0</v>
      </c>
      <c r="L9" s="135">
        <v>1.0</v>
      </c>
      <c r="M9" s="141">
        <v>0.5</v>
      </c>
      <c r="N9" s="135">
        <v>1.0</v>
      </c>
      <c r="O9" s="44"/>
      <c r="P9" s="153"/>
      <c r="Q9" s="135">
        <v>1.0</v>
      </c>
      <c r="R9" s="135">
        <v>1.0</v>
      </c>
      <c r="S9" s="135">
        <v>1.0</v>
      </c>
      <c r="T9" s="135">
        <v>1.0</v>
      </c>
      <c r="U9" s="135">
        <v>1.0</v>
      </c>
      <c r="V9" s="44"/>
      <c r="W9" s="153"/>
      <c r="X9" s="135">
        <v>1.0</v>
      </c>
      <c r="Y9" s="135">
        <v>1.0</v>
      </c>
      <c r="Z9" s="135"/>
      <c r="AA9" s="135">
        <v>1.0</v>
      </c>
      <c r="AB9" s="135">
        <v>1.0</v>
      </c>
      <c r="AC9" s="44"/>
      <c r="AD9" s="153"/>
      <c r="AE9" s="135">
        <v>0.5</v>
      </c>
      <c r="AF9" s="135">
        <v>1.0</v>
      </c>
      <c r="AG9" s="135">
        <v>1.0</v>
      </c>
      <c r="AH9" s="135">
        <v>1.0</v>
      </c>
      <c r="AI9" s="135">
        <v>1.0</v>
      </c>
      <c r="AJ9" s="472"/>
      <c r="AK9" s="46">
        <f t="shared" si="2"/>
        <v>19</v>
      </c>
      <c r="AL9" s="359">
        <v>50000.0</v>
      </c>
      <c r="AM9" s="360">
        <f t="shared" si="3"/>
        <v>950000</v>
      </c>
      <c r="AN9" s="361"/>
      <c r="AO9" s="310">
        <f t="shared" si="4"/>
        <v>950000</v>
      </c>
      <c r="AP9" s="51"/>
      <c r="AQ9" s="110"/>
      <c r="AR9" s="110"/>
      <c r="AS9" s="110"/>
      <c r="AT9" s="311" t="s">
        <v>348</v>
      </c>
      <c r="AU9" s="311">
        <v>1.99856324E8</v>
      </c>
      <c r="AV9" s="317" t="s">
        <v>347</v>
      </c>
      <c r="AW9" s="29" t="s">
        <v>349</v>
      </c>
      <c r="AX9" s="312" t="s">
        <v>365</v>
      </c>
      <c r="AY9" s="313" t="s">
        <v>344</v>
      </c>
      <c r="AZ9" s="311">
        <v>7.77919985632E11</v>
      </c>
      <c r="BA9" s="29"/>
      <c r="BB9" s="27" t="s">
        <v>506</v>
      </c>
      <c r="BC9" s="64"/>
      <c r="BD9" s="64"/>
      <c r="BE9" s="64"/>
      <c r="BF9" s="64"/>
    </row>
    <row r="10" ht="14.25" customHeight="1">
      <c r="A10" s="271"/>
      <c r="B10" s="30"/>
      <c r="C10" s="30">
        <v>1.0</v>
      </c>
      <c r="D10" s="30" t="s">
        <v>27</v>
      </c>
      <c r="E10" s="209" t="s">
        <v>615</v>
      </c>
      <c r="F10" s="46"/>
      <c r="G10" s="46"/>
      <c r="H10" s="472"/>
      <c r="I10" s="153"/>
      <c r="J10" s="135">
        <v>1.0</v>
      </c>
      <c r="K10" s="135">
        <v>1.0</v>
      </c>
      <c r="L10" s="141">
        <v>1.0</v>
      </c>
      <c r="M10" s="141">
        <v>1.0</v>
      </c>
      <c r="N10" s="135">
        <v>1.0</v>
      </c>
      <c r="O10" s="44"/>
      <c r="P10" s="153"/>
      <c r="Q10" s="135">
        <v>1.0</v>
      </c>
      <c r="R10" s="135">
        <v>1.0</v>
      </c>
      <c r="S10" s="135">
        <v>1.0</v>
      </c>
      <c r="T10" s="135">
        <v>1.0</v>
      </c>
      <c r="U10" s="135">
        <v>1.0</v>
      </c>
      <c r="V10" s="44"/>
      <c r="W10" s="153"/>
      <c r="X10" s="135">
        <v>1.0</v>
      </c>
      <c r="Y10" s="135">
        <v>1.0</v>
      </c>
      <c r="Z10" s="135"/>
      <c r="AA10" s="135">
        <v>1.0</v>
      </c>
      <c r="AB10" s="135">
        <v>1.0</v>
      </c>
      <c r="AC10" s="44"/>
      <c r="AD10" s="153"/>
      <c r="AE10" s="135">
        <v>0.5</v>
      </c>
      <c r="AF10" s="135">
        <v>1.0</v>
      </c>
      <c r="AG10" s="135">
        <v>1.0</v>
      </c>
      <c r="AH10" s="135">
        <v>1.0</v>
      </c>
      <c r="AI10" s="135">
        <v>1.0</v>
      </c>
      <c r="AJ10" s="44"/>
      <c r="AK10" s="46">
        <f t="shared" si="2"/>
        <v>18.5</v>
      </c>
      <c r="AL10" s="359">
        <v>50000.0</v>
      </c>
      <c r="AM10" s="360">
        <f t="shared" si="3"/>
        <v>0</v>
      </c>
      <c r="AN10" s="363"/>
      <c r="AO10" s="310"/>
      <c r="AP10" s="51"/>
      <c r="AQ10" s="39"/>
      <c r="AR10" s="110"/>
      <c r="AS10" s="110"/>
      <c r="AT10" s="316" t="s">
        <v>122</v>
      </c>
      <c r="AU10" s="316">
        <v>1.6620018E8</v>
      </c>
      <c r="AV10" s="209" t="s">
        <v>615</v>
      </c>
      <c r="AW10" s="29" t="s">
        <v>181</v>
      </c>
      <c r="AX10" s="312" t="s">
        <v>346</v>
      </c>
      <c r="AY10" s="313">
        <v>30.0</v>
      </c>
      <c r="AZ10" s="316">
        <v>1.6620018E7</v>
      </c>
      <c r="BA10" s="29"/>
      <c r="BB10" s="29" t="s">
        <v>17</v>
      </c>
      <c r="BC10" s="312" t="s">
        <v>355</v>
      </c>
      <c r="BD10" s="320" t="s">
        <v>356</v>
      </c>
      <c r="BE10" s="64"/>
      <c r="BF10" s="64"/>
    </row>
    <row r="11" ht="14.25" customHeight="1">
      <c r="A11" s="271"/>
      <c r="B11" s="30"/>
      <c r="C11" s="30">
        <v>1.0</v>
      </c>
      <c r="D11" s="30" t="s">
        <v>27</v>
      </c>
      <c r="E11" s="55" t="s">
        <v>616</v>
      </c>
      <c r="F11" s="46"/>
      <c r="G11" s="46"/>
      <c r="H11" s="472"/>
      <c r="I11" s="153"/>
      <c r="J11" s="46"/>
      <c r="K11" s="46"/>
      <c r="L11" s="141">
        <v>0.5</v>
      </c>
      <c r="M11" s="141">
        <v>0.5</v>
      </c>
      <c r="N11" s="135">
        <v>1.0</v>
      </c>
      <c r="O11" s="44"/>
      <c r="P11" s="153"/>
      <c r="Q11" s="135">
        <v>1.0</v>
      </c>
      <c r="R11" s="135">
        <v>1.0</v>
      </c>
      <c r="S11" s="135">
        <v>1.0</v>
      </c>
      <c r="T11" s="135">
        <v>1.0</v>
      </c>
      <c r="U11" s="135">
        <v>1.0</v>
      </c>
      <c r="V11" s="44"/>
      <c r="W11" s="153"/>
      <c r="X11" s="135">
        <v>1.0</v>
      </c>
      <c r="Y11" s="135">
        <v>1.0</v>
      </c>
      <c r="Z11" s="135"/>
      <c r="AA11" s="135">
        <v>1.0</v>
      </c>
      <c r="AB11" s="135">
        <v>1.0</v>
      </c>
      <c r="AC11" s="44"/>
      <c r="AD11" s="153"/>
      <c r="AE11" s="135">
        <v>0.5</v>
      </c>
      <c r="AF11" s="135">
        <v>1.0</v>
      </c>
      <c r="AG11" s="135">
        <v>1.0</v>
      </c>
      <c r="AH11" s="135">
        <v>1.0</v>
      </c>
      <c r="AI11" s="135">
        <v>1.0</v>
      </c>
      <c r="AJ11" s="44"/>
      <c r="AK11" s="46">
        <f t="shared" si="2"/>
        <v>15.5</v>
      </c>
      <c r="AL11" s="359">
        <v>50000.0</v>
      </c>
      <c r="AM11" s="360">
        <f t="shared" si="3"/>
        <v>0</v>
      </c>
      <c r="AN11" s="363"/>
      <c r="AO11" s="310"/>
      <c r="AP11" s="51"/>
      <c r="AQ11" s="39"/>
      <c r="AR11" s="110"/>
      <c r="AS11" s="110"/>
      <c r="AT11" s="316" t="s">
        <v>639</v>
      </c>
      <c r="AU11" s="316">
        <v>1.72871216E8</v>
      </c>
      <c r="AV11" s="315" t="s">
        <v>616</v>
      </c>
      <c r="AW11" s="29" t="s">
        <v>640</v>
      </c>
      <c r="AX11" s="312" t="s">
        <v>346</v>
      </c>
      <c r="AY11" s="313">
        <v>30.0</v>
      </c>
      <c r="AZ11" s="316">
        <v>1.7287121E7</v>
      </c>
      <c r="BA11" s="29"/>
      <c r="BB11" s="29" t="s">
        <v>17</v>
      </c>
      <c r="BC11" s="312" t="s">
        <v>357</v>
      </c>
      <c r="BD11" s="320" t="s">
        <v>358</v>
      </c>
      <c r="BE11" s="64"/>
      <c r="BF11" s="64"/>
    </row>
    <row r="12" ht="14.25" customHeight="1">
      <c r="A12" s="271"/>
      <c r="B12" s="30"/>
      <c r="C12" s="30">
        <v>1.0</v>
      </c>
      <c r="D12" s="30" t="s">
        <v>27</v>
      </c>
      <c r="E12" s="317" t="s">
        <v>352</v>
      </c>
      <c r="F12" s="46"/>
      <c r="G12" s="135">
        <v>1.0</v>
      </c>
      <c r="H12" s="472"/>
      <c r="I12" s="153"/>
      <c r="J12" s="141" t="s">
        <v>50</v>
      </c>
      <c r="K12" s="141" t="s">
        <v>50</v>
      </c>
      <c r="L12" s="135">
        <v>1.0</v>
      </c>
      <c r="M12" s="141">
        <v>0.5</v>
      </c>
      <c r="N12" s="135">
        <v>1.0</v>
      </c>
      <c r="O12" s="44"/>
      <c r="P12" s="153"/>
      <c r="Q12" s="160" t="s">
        <v>23</v>
      </c>
      <c r="R12" s="160" t="s">
        <v>23</v>
      </c>
      <c r="S12" s="473" t="s">
        <v>617</v>
      </c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73"/>
      <c r="AK12" s="46">
        <f t="shared" si="2"/>
        <v>3.5</v>
      </c>
      <c r="AL12" s="359">
        <v>50000.0</v>
      </c>
      <c r="AM12" s="360">
        <f t="shared" si="3"/>
        <v>175000</v>
      </c>
      <c r="AN12" s="361"/>
      <c r="AO12" s="310">
        <f t="shared" ref="AO12:AO22" si="5">AK12*AL12</f>
        <v>175000</v>
      </c>
      <c r="AP12" s="51"/>
      <c r="AQ12" s="39"/>
      <c r="AR12" s="110"/>
      <c r="AS12" s="110"/>
      <c r="AT12" s="311" t="s">
        <v>353</v>
      </c>
      <c r="AU12" s="311">
        <v>1.77771163E8</v>
      </c>
      <c r="AV12" s="317" t="s">
        <v>352</v>
      </c>
      <c r="AW12" s="29" t="s">
        <v>354</v>
      </c>
      <c r="AX12" s="312" t="s">
        <v>346</v>
      </c>
      <c r="AY12" s="313">
        <v>30.0</v>
      </c>
      <c r="AZ12" s="311">
        <v>1.7777116E7</v>
      </c>
      <c r="BA12" s="29">
        <v>100000.0</v>
      </c>
      <c r="BB12" s="27" t="s">
        <v>17</v>
      </c>
      <c r="BC12" s="312" t="s">
        <v>361</v>
      </c>
      <c r="BD12" s="320" t="s">
        <v>362</v>
      </c>
      <c r="BE12" s="64"/>
      <c r="BF12" s="64"/>
    </row>
    <row r="13" ht="14.25" customHeight="1">
      <c r="A13" s="271"/>
      <c r="B13" s="30"/>
      <c r="C13" s="30">
        <v>1.0</v>
      </c>
      <c r="D13" s="30" t="s">
        <v>27</v>
      </c>
      <c r="E13" s="315" t="s">
        <v>127</v>
      </c>
      <c r="F13" s="46"/>
      <c r="G13" s="135">
        <v>1.0</v>
      </c>
      <c r="H13" s="472"/>
      <c r="I13" s="153"/>
      <c r="J13" s="135">
        <v>1.0</v>
      </c>
      <c r="K13" s="135">
        <v>1.0</v>
      </c>
      <c r="L13" s="135">
        <v>1.0</v>
      </c>
      <c r="M13" s="141">
        <v>0.5</v>
      </c>
      <c r="N13" s="135">
        <v>1.0</v>
      </c>
      <c r="O13" s="44"/>
      <c r="P13" s="153"/>
      <c r="Q13" s="135">
        <v>1.0</v>
      </c>
      <c r="R13" s="135">
        <v>1.0</v>
      </c>
      <c r="S13" s="135">
        <v>1.0</v>
      </c>
      <c r="T13" s="135">
        <v>1.0</v>
      </c>
      <c r="U13" s="135">
        <v>1.0</v>
      </c>
      <c r="V13" s="44"/>
      <c r="W13" s="153"/>
      <c r="X13" s="135">
        <v>1.0</v>
      </c>
      <c r="Y13" s="135">
        <v>1.0</v>
      </c>
      <c r="Z13" s="135"/>
      <c r="AA13" s="135">
        <v>1.0</v>
      </c>
      <c r="AB13" s="135">
        <v>1.0</v>
      </c>
      <c r="AC13" s="44"/>
      <c r="AD13" s="153"/>
      <c r="AE13" s="135">
        <v>0.5</v>
      </c>
      <c r="AF13" s="135">
        <v>1.0</v>
      </c>
      <c r="AG13" s="135">
        <v>1.0</v>
      </c>
      <c r="AH13" s="135">
        <v>1.0</v>
      </c>
      <c r="AI13" s="135">
        <v>1.0</v>
      </c>
      <c r="AJ13" s="472"/>
      <c r="AK13" s="46">
        <f t="shared" si="2"/>
        <v>19</v>
      </c>
      <c r="AL13" s="359">
        <v>50000.0</v>
      </c>
      <c r="AM13" s="360">
        <f t="shared" si="3"/>
        <v>950000</v>
      </c>
      <c r="AN13" s="361"/>
      <c r="AO13" s="310">
        <f t="shared" si="5"/>
        <v>950000</v>
      </c>
      <c r="AP13" s="51"/>
      <c r="AQ13" s="51">
        <v>40000.0</v>
      </c>
      <c r="AR13" s="110"/>
      <c r="AS13" s="110"/>
      <c r="AT13" s="311" t="s">
        <v>128</v>
      </c>
      <c r="AU13" s="311">
        <v>1.86051629E8</v>
      </c>
      <c r="AV13" s="315" t="s">
        <v>127</v>
      </c>
      <c r="AW13" s="29" t="s">
        <v>129</v>
      </c>
      <c r="AX13" s="312" t="s">
        <v>346</v>
      </c>
      <c r="AY13" s="313">
        <v>30.0</v>
      </c>
      <c r="AZ13" s="311">
        <v>1.8605162E7</v>
      </c>
      <c r="BA13" s="29"/>
      <c r="BB13" s="27" t="s">
        <v>17</v>
      </c>
      <c r="BC13" s="312" t="s">
        <v>365</v>
      </c>
      <c r="BD13" s="320" t="s">
        <v>366</v>
      </c>
      <c r="BE13" s="64"/>
      <c r="BF13" s="64"/>
    </row>
    <row r="14" ht="14.25" customHeight="1">
      <c r="A14" s="271"/>
      <c r="B14" s="30"/>
      <c r="C14" s="30">
        <v>1.0</v>
      </c>
      <c r="D14" s="30" t="s">
        <v>92</v>
      </c>
      <c r="E14" s="317" t="s">
        <v>315</v>
      </c>
      <c r="F14" s="46"/>
      <c r="G14" s="135">
        <v>1.0</v>
      </c>
      <c r="H14" s="472"/>
      <c r="I14" s="153"/>
      <c r="J14" s="135">
        <v>1.0</v>
      </c>
      <c r="K14" s="135">
        <v>1.0</v>
      </c>
      <c r="L14" s="473" t="s">
        <v>617</v>
      </c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73"/>
      <c r="AK14" s="46">
        <f t="shared" si="2"/>
        <v>3</v>
      </c>
      <c r="AL14" s="359">
        <v>50000.0</v>
      </c>
      <c r="AM14" s="360">
        <f t="shared" si="3"/>
        <v>150000</v>
      </c>
      <c r="AN14" s="361"/>
      <c r="AO14" s="310">
        <f t="shared" si="5"/>
        <v>150000</v>
      </c>
      <c r="AP14" s="51"/>
      <c r="AQ14" s="39"/>
      <c r="AR14" s="110"/>
      <c r="AS14" s="110"/>
      <c r="AT14" s="311" t="s">
        <v>359</v>
      </c>
      <c r="AU14" s="311">
        <v>2.10695737E8</v>
      </c>
      <c r="AV14" s="317" t="s">
        <v>315</v>
      </c>
      <c r="AW14" s="29" t="s">
        <v>360</v>
      </c>
      <c r="AX14" s="312" t="s">
        <v>346</v>
      </c>
      <c r="AY14" s="313">
        <v>30.0</v>
      </c>
      <c r="AZ14" s="311">
        <v>2.1069573E7</v>
      </c>
      <c r="BA14" s="29">
        <v>100000.0</v>
      </c>
      <c r="BB14" s="27" t="s">
        <v>17</v>
      </c>
      <c r="BC14" s="312" t="s">
        <v>346</v>
      </c>
      <c r="BD14" s="320" t="s">
        <v>368</v>
      </c>
      <c r="BE14" s="64"/>
      <c r="BF14" s="64"/>
    </row>
    <row r="15" ht="14.25" customHeight="1">
      <c r="A15" s="271"/>
      <c r="B15" s="30"/>
      <c r="C15" s="30">
        <v>1.0</v>
      </c>
      <c r="D15" s="30" t="s">
        <v>27</v>
      </c>
      <c r="E15" s="317" t="s">
        <v>331</v>
      </c>
      <c r="F15" s="46"/>
      <c r="G15" s="160" t="s">
        <v>23</v>
      </c>
      <c r="H15" s="472"/>
      <c r="I15" s="153"/>
      <c r="J15" s="135">
        <v>1.0</v>
      </c>
      <c r="K15" s="135">
        <v>1.0</v>
      </c>
      <c r="L15" s="135">
        <v>1.0</v>
      </c>
      <c r="M15" s="141">
        <v>0.5</v>
      </c>
      <c r="N15" s="135">
        <v>1.0</v>
      </c>
      <c r="O15" s="44"/>
      <c r="P15" s="153"/>
      <c r="Q15" s="135">
        <v>1.0</v>
      </c>
      <c r="R15" s="135">
        <v>1.0</v>
      </c>
      <c r="S15" s="135">
        <v>1.0</v>
      </c>
      <c r="T15" s="135">
        <v>1.0</v>
      </c>
      <c r="U15" s="135">
        <v>1.0</v>
      </c>
      <c r="V15" s="44"/>
      <c r="W15" s="153"/>
      <c r="X15" s="135">
        <v>1.0</v>
      </c>
      <c r="Y15" s="135">
        <v>1.0</v>
      </c>
      <c r="Z15" s="135"/>
      <c r="AA15" s="135">
        <v>1.0</v>
      </c>
      <c r="AB15" s="135">
        <v>1.0</v>
      </c>
      <c r="AC15" s="44"/>
      <c r="AD15" s="153"/>
      <c r="AE15" s="135">
        <v>0.5</v>
      </c>
      <c r="AF15" s="135">
        <v>1.0</v>
      </c>
      <c r="AG15" s="135">
        <v>1.0</v>
      </c>
      <c r="AH15" s="135">
        <v>1.0</v>
      </c>
      <c r="AI15" s="135">
        <v>1.0</v>
      </c>
      <c r="AJ15" s="472"/>
      <c r="AK15" s="46">
        <f t="shared" si="2"/>
        <v>18</v>
      </c>
      <c r="AL15" s="359">
        <v>50000.0</v>
      </c>
      <c r="AM15" s="360">
        <f t="shared" si="3"/>
        <v>900000</v>
      </c>
      <c r="AN15" s="361"/>
      <c r="AO15" s="310">
        <f t="shared" si="5"/>
        <v>900000</v>
      </c>
      <c r="AP15" s="51"/>
      <c r="AQ15" s="39"/>
      <c r="AR15" s="110"/>
      <c r="AS15" s="110"/>
      <c r="AT15" s="311" t="s">
        <v>363</v>
      </c>
      <c r="AU15" s="311">
        <v>1.03437725E8</v>
      </c>
      <c r="AV15" s="317" t="s">
        <v>331</v>
      </c>
      <c r="AW15" s="29" t="s">
        <v>364</v>
      </c>
      <c r="AX15" s="312" t="s">
        <v>346</v>
      </c>
      <c r="AY15" s="313">
        <v>30.0</v>
      </c>
      <c r="AZ15" s="311">
        <v>1.0343772E7</v>
      </c>
      <c r="BA15" s="29"/>
      <c r="BB15" s="27" t="s">
        <v>17</v>
      </c>
      <c r="BC15" s="312" t="s">
        <v>378</v>
      </c>
      <c r="BD15" s="320" t="s">
        <v>379</v>
      </c>
      <c r="BE15" s="64"/>
      <c r="BF15" s="64"/>
    </row>
    <row r="16" ht="14.25" customHeight="1">
      <c r="A16" s="271"/>
      <c r="B16" s="30"/>
      <c r="C16" s="30">
        <v>1.0</v>
      </c>
      <c r="D16" s="30" t="s">
        <v>27</v>
      </c>
      <c r="E16" s="315" t="s">
        <v>133</v>
      </c>
      <c r="F16" s="46"/>
      <c r="G16" s="135">
        <v>1.0</v>
      </c>
      <c r="H16" s="472"/>
      <c r="I16" s="153"/>
      <c r="J16" s="135">
        <v>1.0</v>
      </c>
      <c r="K16" s="135">
        <v>1.0</v>
      </c>
      <c r="L16" s="135">
        <v>1.0</v>
      </c>
      <c r="M16" s="141">
        <v>0.5</v>
      </c>
      <c r="N16" s="135">
        <v>1.0</v>
      </c>
      <c r="O16" s="44"/>
      <c r="P16" s="153"/>
      <c r="Q16" s="135">
        <v>1.0</v>
      </c>
      <c r="R16" s="135">
        <v>1.0</v>
      </c>
      <c r="S16" s="135">
        <v>1.0</v>
      </c>
      <c r="T16" s="135">
        <v>1.0</v>
      </c>
      <c r="U16" s="135">
        <v>1.0</v>
      </c>
      <c r="V16" s="44"/>
      <c r="W16" s="153"/>
      <c r="X16" s="135">
        <v>1.0</v>
      </c>
      <c r="Y16" s="135">
        <v>1.0</v>
      </c>
      <c r="Z16" s="135"/>
      <c r="AA16" s="135">
        <v>1.0</v>
      </c>
      <c r="AB16" s="135">
        <v>1.0</v>
      </c>
      <c r="AC16" s="44"/>
      <c r="AD16" s="153"/>
      <c r="AE16" s="135">
        <v>0.5</v>
      </c>
      <c r="AF16" s="135">
        <v>1.0</v>
      </c>
      <c r="AG16" s="135">
        <v>1.0</v>
      </c>
      <c r="AH16" s="135">
        <v>1.0</v>
      </c>
      <c r="AI16" s="135">
        <v>1.0</v>
      </c>
      <c r="AJ16" s="472"/>
      <c r="AK16" s="46">
        <f t="shared" si="2"/>
        <v>19</v>
      </c>
      <c r="AL16" s="359">
        <v>30000.0</v>
      </c>
      <c r="AM16" s="360">
        <f t="shared" si="3"/>
        <v>570000</v>
      </c>
      <c r="AN16" s="361"/>
      <c r="AO16" s="310">
        <f t="shared" si="5"/>
        <v>570000</v>
      </c>
      <c r="AP16" s="51">
        <v>30000.0</v>
      </c>
      <c r="AQ16" s="39">
        <v>30000.0</v>
      </c>
      <c r="AR16" s="110"/>
      <c r="AS16" s="110"/>
      <c r="AT16" s="311" t="s">
        <v>134</v>
      </c>
      <c r="AU16" s="311">
        <v>2.17391253E8</v>
      </c>
      <c r="AV16" s="315" t="s">
        <v>133</v>
      </c>
      <c r="AW16" s="29" t="s">
        <v>136</v>
      </c>
      <c r="AX16" s="321">
        <v>730.0</v>
      </c>
      <c r="AY16" s="313" t="s">
        <v>344</v>
      </c>
      <c r="AZ16" s="311">
        <v>1.11121739125E11</v>
      </c>
      <c r="BA16" s="29"/>
      <c r="BB16" s="27" t="s">
        <v>367</v>
      </c>
      <c r="BC16" s="312" t="s">
        <v>384</v>
      </c>
      <c r="BD16" s="320" t="s">
        <v>385</v>
      </c>
      <c r="BE16" s="64"/>
      <c r="BF16" s="64"/>
    </row>
    <row r="17" ht="14.25" customHeight="1">
      <c r="A17" s="271"/>
      <c r="B17" s="30"/>
      <c r="C17" s="30">
        <v>1.0</v>
      </c>
      <c r="D17" s="30" t="s">
        <v>27</v>
      </c>
      <c r="E17" s="209" t="s">
        <v>509</v>
      </c>
      <c r="F17" s="46"/>
      <c r="G17" s="135">
        <v>1.0</v>
      </c>
      <c r="H17" s="472"/>
      <c r="I17" s="153"/>
      <c r="J17" s="135">
        <v>1.0</v>
      </c>
      <c r="K17" s="135">
        <v>1.0</v>
      </c>
      <c r="L17" s="135">
        <v>1.0</v>
      </c>
      <c r="M17" s="141">
        <v>0.5</v>
      </c>
      <c r="N17" s="135">
        <v>1.0</v>
      </c>
      <c r="O17" s="44"/>
      <c r="P17" s="153"/>
      <c r="Q17" s="135">
        <v>1.0</v>
      </c>
      <c r="R17" s="135">
        <v>1.0</v>
      </c>
      <c r="S17" s="135">
        <v>1.0</v>
      </c>
      <c r="T17" s="135">
        <v>1.0</v>
      </c>
      <c r="U17" s="135">
        <v>1.0</v>
      </c>
      <c r="V17" s="44"/>
      <c r="W17" s="153"/>
      <c r="X17" s="135">
        <v>1.0</v>
      </c>
      <c r="Y17" s="135">
        <v>1.0</v>
      </c>
      <c r="Z17" s="135"/>
      <c r="AA17" s="135">
        <v>1.0</v>
      </c>
      <c r="AB17" s="135">
        <v>1.0</v>
      </c>
      <c r="AC17" s="44"/>
      <c r="AD17" s="153"/>
      <c r="AE17" s="135">
        <v>0.5</v>
      </c>
      <c r="AF17" s="135">
        <v>1.0</v>
      </c>
      <c r="AG17" s="135">
        <v>1.0</v>
      </c>
      <c r="AH17" s="135">
        <v>1.0</v>
      </c>
      <c r="AI17" s="135">
        <v>1.0</v>
      </c>
      <c r="AJ17" s="472"/>
      <c r="AK17" s="46">
        <f t="shared" si="2"/>
        <v>19</v>
      </c>
      <c r="AL17" s="359">
        <v>50000.0</v>
      </c>
      <c r="AM17" s="360">
        <f t="shared" si="3"/>
        <v>950000</v>
      </c>
      <c r="AN17" s="366"/>
      <c r="AO17" s="310">
        <f t="shared" si="5"/>
        <v>950000</v>
      </c>
      <c r="AP17" s="51"/>
      <c r="AQ17" s="39"/>
      <c r="AR17" s="110"/>
      <c r="AS17" s="110"/>
      <c r="AT17" s="316" t="s">
        <v>510</v>
      </c>
      <c r="AU17" s="316" t="s">
        <v>511</v>
      </c>
      <c r="AV17" s="315" t="s">
        <v>509</v>
      </c>
      <c r="AW17" s="29" t="s">
        <v>512</v>
      </c>
      <c r="AX17" s="312" t="s">
        <v>346</v>
      </c>
      <c r="AY17" s="313">
        <v>30.0</v>
      </c>
      <c r="AZ17" s="316">
        <v>7971410.0</v>
      </c>
      <c r="BA17" s="29"/>
      <c r="BB17" s="29" t="s">
        <v>17</v>
      </c>
      <c r="BC17" s="324">
        <v>729.0</v>
      </c>
      <c r="BD17" s="325" t="s">
        <v>398</v>
      </c>
      <c r="BE17" s="64"/>
      <c r="BF17" s="64"/>
    </row>
    <row r="18" ht="14.25" customHeight="1">
      <c r="A18" s="271"/>
      <c r="B18" s="30"/>
      <c r="C18" s="30">
        <v>1.0</v>
      </c>
      <c r="D18" s="30" t="s">
        <v>27</v>
      </c>
      <c r="E18" s="55" t="s">
        <v>386</v>
      </c>
      <c r="F18" s="46"/>
      <c r="G18" s="135">
        <v>1.0</v>
      </c>
      <c r="H18" s="472"/>
      <c r="I18" s="153"/>
      <c r="J18" s="135">
        <v>1.0</v>
      </c>
      <c r="K18" s="135">
        <v>1.0</v>
      </c>
      <c r="L18" s="135">
        <v>1.0</v>
      </c>
      <c r="M18" s="141">
        <v>0.5</v>
      </c>
      <c r="N18" s="135">
        <v>1.0</v>
      </c>
      <c r="O18" s="44"/>
      <c r="P18" s="153"/>
      <c r="Q18" s="135">
        <v>1.0</v>
      </c>
      <c r="R18" s="135">
        <v>1.0</v>
      </c>
      <c r="S18" s="135">
        <v>1.0</v>
      </c>
      <c r="T18" s="135">
        <v>1.0</v>
      </c>
      <c r="U18" s="135">
        <v>1.0</v>
      </c>
      <c r="V18" s="44"/>
      <c r="W18" s="153"/>
      <c r="X18" s="135">
        <v>1.0</v>
      </c>
      <c r="Y18" s="135">
        <v>1.0</v>
      </c>
      <c r="Z18" s="135"/>
      <c r="AA18" s="135">
        <v>1.0</v>
      </c>
      <c r="AB18" s="135">
        <v>1.0</v>
      </c>
      <c r="AC18" s="44"/>
      <c r="AD18" s="153"/>
      <c r="AE18" s="135">
        <v>0.5</v>
      </c>
      <c r="AF18" s="135">
        <v>1.0</v>
      </c>
      <c r="AG18" s="135">
        <v>1.0</v>
      </c>
      <c r="AH18" s="135">
        <v>1.0</v>
      </c>
      <c r="AI18" s="135">
        <v>1.0</v>
      </c>
      <c r="AJ18" s="472"/>
      <c r="AK18" s="46">
        <f t="shared" si="2"/>
        <v>19</v>
      </c>
      <c r="AL18" s="359">
        <v>50000.0</v>
      </c>
      <c r="AM18" s="360">
        <f t="shared" si="3"/>
        <v>950000</v>
      </c>
      <c r="AN18" s="363"/>
      <c r="AO18" s="310">
        <f t="shared" si="5"/>
        <v>950000</v>
      </c>
      <c r="AP18" s="51"/>
      <c r="AQ18" s="110"/>
      <c r="AR18" s="110"/>
      <c r="AS18" s="110"/>
      <c r="AT18" s="311" t="s">
        <v>387</v>
      </c>
      <c r="AU18" s="311">
        <v>1.74145148E8</v>
      </c>
      <c r="AV18" s="55" t="s">
        <v>386</v>
      </c>
      <c r="AW18" s="29" t="s">
        <v>388</v>
      </c>
      <c r="AX18" s="312" t="s">
        <v>346</v>
      </c>
      <c r="AY18" s="313">
        <v>30.0</v>
      </c>
      <c r="AZ18" s="311">
        <v>1.7414514E7</v>
      </c>
      <c r="BA18" s="29"/>
      <c r="BB18" s="27" t="s">
        <v>17</v>
      </c>
      <c r="BC18" s="312" t="s">
        <v>402</v>
      </c>
      <c r="BD18" s="320" t="s">
        <v>403</v>
      </c>
      <c r="BE18" s="64"/>
      <c r="BF18" s="64"/>
    </row>
    <row r="19" ht="14.25" customHeight="1">
      <c r="A19" s="271"/>
      <c r="B19" s="30"/>
      <c r="C19" s="30">
        <v>1.0</v>
      </c>
      <c r="D19" s="30" t="s">
        <v>27</v>
      </c>
      <c r="E19" s="55" t="s">
        <v>394</v>
      </c>
      <c r="F19" s="46"/>
      <c r="G19" s="135">
        <v>1.0</v>
      </c>
      <c r="H19" s="472"/>
      <c r="I19" s="153"/>
      <c r="J19" s="135">
        <v>1.0</v>
      </c>
      <c r="K19" s="135">
        <v>1.0</v>
      </c>
      <c r="L19" s="135">
        <v>1.0</v>
      </c>
      <c r="M19" s="141">
        <v>0.5</v>
      </c>
      <c r="N19" s="141" t="s">
        <v>50</v>
      </c>
      <c r="O19" s="44"/>
      <c r="P19" s="153"/>
      <c r="Q19" s="135">
        <v>1.0</v>
      </c>
      <c r="R19" s="135">
        <v>1.0</v>
      </c>
      <c r="S19" s="135">
        <v>1.0</v>
      </c>
      <c r="T19" s="135">
        <v>1.0</v>
      </c>
      <c r="U19" s="135">
        <v>1.0</v>
      </c>
      <c r="V19" s="44"/>
      <c r="W19" s="153"/>
      <c r="X19" s="135">
        <v>1.0</v>
      </c>
      <c r="Y19" s="135">
        <v>1.0</v>
      </c>
      <c r="Z19" s="135"/>
      <c r="AA19" s="135">
        <v>1.0</v>
      </c>
      <c r="AB19" s="135">
        <v>1.0</v>
      </c>
      <c r="AC19" s="44"/>
      <c r="AD19" s="153"/>
      <c r="AE19" s="135">
        <v>0.5</v>
      </c>
      <c r="AF19" s="135">
        <v>1.0</v>
      </c>
      <c r="AG19" s="135">
        <v>1.0</v>
      </c>
      <c r="AH19" s="135">
        <v>1.0</v>
      </c>
      <c r="AI19" s="135">
        <v>1.0</v>
      </c>
      <c r="AJ19" s="472"/>
      <c r="AK19" s="46">
        <f t="shared" si="2"/>
        <v>18</v>
      </c>
      <c r="AL19" s="359">
        <v>50000.0</v>
      </c>
      <c r="AM19" s="360">
        <f t="shared" si="3"/>
        <v>900000</v>
      </c>
      <c r="AN19" s="363"/>
      <c r="AO19" s="310">
        <f t="shared" si="5"/>
        <v>900000</v>
      </c>
      <c r="AP19" s="51">
        <v>40000.0</v>
      </c>
      <c r="AQ19" s="110"/>
      <c r="AR19" s="110"/>
      <c r="AS19" s="110"/>
      <c r="AT19" s="311" t="s">
        <v>395</v>
      </c>
      <c r="AU19" s="311">
        <v>1.76649054E8</v>
      </c>
      <c r="AV19" s="55" t="s">
        <v>394</v>
      </c>
      <c r="AW19" s="29" t="s">
        <v>396</v>
      </c>
      <c r="AX19" s="312" t="s">
        <v>343</v>
      </c>
      <c r="AY19" s="313" t="s">
        <v>344</v>
      </c>
      <c r="AZ19" s="311">
        <v>1.9811912728E10</v>
      </c>
      <c r="BA19" s="29"/>
      <c r="BB19" s="27" t="s">
        <v>397</v>
      </c>
      <c r="BC19" s="321" t="s">
        <v>404</v>
      </c>
      <c r="BD19" s="327" t="s">
        <v>405</v>
      </c>
      <c r="BE19" s="64"/>
      <c r="BF19" s="64"/>
    </row>
    <row r="20" ht="14.25" customHeight="1">
      <c r="A20" s="271"/>
      <c r="B20" s="30"/>
      <c r="C20" s="30">
        <v>1.0</v>
      </c>
      <c r="D20" s="30" t="s">
        <v>27</v>
      </c>
      <c r="E20" s="55" t="s">
        <v>406</v>
      </c>
      <c r="F20" s="46"/>
      <c r="G20" s="135">
        <v>1.0</v>
      </c>
      <c r="H20" s="472"/>
      <c r="I20" s="153"/>
      <c r="J20" s="135">
        <v>1.0</v>
      </c>
      <c r="K20" s="135">
        <v>1.0</v>
      </c>
      <c r="L20" s="135">
        <v>1.0</v>
      </c>
      <c r="M20" s="141">
        <v>0.5</v>
      </c>
      <c r="N20" s="135">
        <v>1.0</v>
      </c>
      <c r="O20" s="44"/>
      <c r="P20" s="153"/>
      <c r="Q20" s="135">
        <v>1.0</v>
      </c>
      <c r="R20" s="135">
        <v>1.0</v>
      </c>
      <c r="S20" s="135" t="s">
        <v>50</v>
      </c>
      <c r="T20" s="135">
        <v>1.0</v>
      </c>
      <c r="U20" s="135">
        <v>1.0</v>
      </c>
      <c r="V20" s="44"/>
      <c r="W20" s="153"/>
      <c r="X20" s="135">
        <v>1.0</v>
      </c>
      <c r="Y20" s="135">
        <v>1.0</v>
      </c>
      <c r="Z20" s="135"/>
      <c r="AA20" s="135">
        <v>1.0</v>
      </c>
      <c r="AB20" s="135">
        <v>1.0</v>
      </c>
      <c r="AC20" s="44"/>
      <c r="AD20" s="153"/>
      <c r="AE20" s="135">
        <v>0.5</v>
      </c>
      <c r="AF20" s="135">
        <v>1.0</v>
      </c>
      <c r="AG20" s="135">
        <v>1.0</v>
      </c>
      <c r="AH20" s="135">
        <v>1.0</v>
      </c>
      <c r="AI20" s="135">
        <v>1.0</v>
      </c>
      <c r="AJ20" s="44"/>
      <c r="AK20" s="46">
        <f t="shared" si="2"/>
        <v>18</v>
      </c>
      <c r="AL20" s="359">
        <v>49000.0</v>
      </c>
      <c r="AM20" s="360">
        <f t="shared" si="3"/>
        <v>882000</v>
      </c>
      <c r="AN20" s="363"/>
      <c r="AO20" s="310">
        <f t="shared" si="5"/>
        <v>882000</v>
      </c>
      <c r="AP20" s="51"/>
      <c r="AQ20" s="110"/>
      <c r="AR20" s="110"/>
      <c r="AS20" s="110"/>
      <c r="AT20" s="311" t="s">
        <v>407</v>
      </c>
      <c r="AU20" s="311">
        <v>1.55864931E8</v>
      </c>
      <c r="AV20" s="55" t="s">
        <v>406</v>
      </c>
      <c r="AW20" s="29" t="s">
        <v>408</v>
      </c>
      <c r="AX20" s="312" t="s">
        <v>346</v>
      </c>
      <c r="AY20" s="313">
        <v>30.0</v>
      </c>
      <c r="AZ20" s="311">
        <v>1.5586493E7</v>
      </c>
      <c r="BA20" s="29"/>
      <c r="BB20" s="27" t="s">
        <v>17</v>
      </c>
      <c r="BC20" s="64"/>
      <c r="BD20" s="64"/>
      <c r="BE20" s="64"/>
      <c r="BF20" s="64"/>
    </row>
    <row r="21" ht="14.25" customHeight="1">
      <c r="A21" s="271"/>
      <c r="B21" s="30"/>
      <c r="C21" s="30">
        <v>1.0</v>
      </c>
      <c r="D21" s="30" t="s">
        <v>27</v>
      </c>
      <c r="E21" s="314" t="s">
        <v>298</v>
      </c>
      <c r="F21" s="46"/>
      <c r="G21" s="135">
        <v>1.0</v>
      </c>
      <c r="H21" s="472"/>
      <c r="I21" s="153"/>
      <c r="J21" s="135">
        <v>1.0</v>
      </c>
      <c r="K21" s="135">
        <v>1.0</v>
      </c>
      <c r="L21" s="135">
        <v>1.0</v>
      </c>
      <c r="M21" s="473" t="s">
        <v>617</v>
      </c>
      <c r="N21" s="168"/>
      <c r="O21" s="168"/>
      <c r="P21" s="168"/>
      <c r="Q21" s="168"/>
      <c r="R21" s="168"/>
      <c r="S21" s="168"/>
      <c r="T21" s="168"/>
      <c r="U21" s="168"/>
      <c r="V21" s="168"/>
      <c r="W21" s="168"/>
      <c r="X21" s="168"/>
      <c r="Y21" s="168"/>
      <c r="Z21" s="168"/>
      <c r="AA21" s="168"/>
      <c r="AB21" s="168"/>
      <c r="AC21" s="168"/>
      <c r="AD21" s="168"/>
      <c r="AE21" s="168"/>
      <c r="AF21" s="168"/>
      <c r="AG21" s="168"/>
      <c r="AH21" s="168"/>
      <c r="AI21" s="168"/>
      <c r="AJ21" s="73"/>
      <c r="AK21" s="46">
        <f t="shared" si="2"/>
        <v>4</v>
      </c>
      <c r="AL21" s="359">
        <v>50000.0</v>
      </c>
      <c r="AM21" s="360">
        <f t="shared" si="3"/>
        <v>200000</v>
      </c>
      <c r="AN21" s="363"/>
      <c r="AO21" s="310">
        <f t="shared" si="5"/>
        <v>200000</v>
      </c>
      <c r="AP21" s="51"/>
      <c r="AQ21" s="39"/>
      <c r="AR21" s="110"/>
      <c r="AS21" s="110"/>
      <c r="AT21" s="311" t="s">
        <v>410</v>
      </c>
      <c r="AU21" s="311">
        <v>1.53053677E8</v>
      </c>
      <c r="AV21" s="314" t="s">
        <v>298</v>
      </c>
      <c r="AW21" s="29" t="s">
        <v>411</v>
      </c>
      <c r="AX21" s="312" t="s">
        <v>346</v>
      </c>
      <c r="AY21" s="313" t="s">
        <v>412</v>
      </c>
      <c r="AZ21" s="311">
        <v>3.6362249362E10</v>
      </c>
      <c r="BA21" s="29">
        <v>100000.0</v>
      </c>
      <c r="BB21" s="27" t="s">
        <v>413</v>
      </c>
      <c r="BC21" s="319" t="s">
        <v>425</v>
      </c>
      <c r="BD21" s="319" t="s">
        <v>426</v>
      </c>
      <c r="BE21" s="319" t="s">
        <v>427</v>
      </c>
      <c r="BF21" s="64"/>
    </row>
    <row r="22" ht="14.25" customHeight="1">
      <c r="A22" s="271"/>
      <c r="B22" s="30"/>
      <c r="C22" s="30">
        <v>1.0</v>
      </c>
      <c r="D22" s="30" t="s">
        <v>27</v>
      </c>
      <c r="E22" s="317" t="s">
        <v>151</v>
      </c>
      <c r="F22" s="46"/>
      <c r="G22" s="135">
        <v>1.0</v>
      </c>
      <c r="H22" s="472"/>
      <c r="I22" s="153"/>
      <c r="J22" s="135">
        <v>1.0</v>
      </c>
      <c r="K22" s="135">
        <v>1.0</v>
      </c>
      <c r="L22" s="135">
        <v>1.0</v>
      </c>
      <c r="M22" s="141">
        <v>0.5</v>
      </c>
      <c r="N22" s="135">
        <v>1.0</v>
      </c>
      <c r="O22" s="44"/>
      <c r="P22" s="153"/>
      <c r="Q22" s="135">
        <v>1.0</v>
      </c>
      <c r="R22" s="135">
        <v>1.0</v>
      </c>
      <c r="S22" s="141" t="s">
        <v>50</v>
      </c>
      <c r="T22" s="135">
        <v>1.0</v>
      </c>
      <c r="U22" s="135">
        <v>1.0</v>
      </c>
      <c r="V22" s="44"/>
      <c r="W22" s="153"/>
      <c r="X22" s="135">
        <v>1.0</v>
      </c>
      <c r="Y22" s="135">
        <v>1.0</v>
      </c>
      <c r="Z22" s="135"/>
      <c r="AA22" s="135">
        <v>1.0</v>
      </c>
      <c r="AB22" s="135">
        <v>1.0</v>
      </c>
      <c r="AC22" s="44"/>
      <c r="AD22" s="153"/>
      <c r="AE22" s="135">
        <v>0.5</v>
      </c>
      <c r="AF22" s="135">
        <v>1.0</v>
      </c>
      <c r="AG22" s="135">
        <v>1.0</v>
      </c>
      <c r="AH22" s="135">
        <v>1.0</v>
      </c>
      <c r="AI22" s="135">
        <v>1.0</v>
      </c>
      <c r="AJ22" s="44"/>
      <c r="AK22" s="46">
        <f t="shared" si="2"/>
        <v>18</v>
      </c>
      <c r="AL22" s="359">
        <v>50000.0</v>
      </c>
      <c r="AM22" s="360">
        <f t="shared" si="3"/>
        <v>900000</v>
      </c>
      <c r="AN22" s="363"/>
      <c r="AO22" s="310">
        <f t="shared" si="5"/>
        <v>900000</v>
      </c>
      <c r="AP22" s="51"/>
      <c r="AQ22" s="39"/>
      <c r="AR22" s="110"/>
      <c r="AS22" s="110"/>
      <c r="AT22" s="316" t="s">
        <v>152</v>
      </c>
      <c r="AU22" s="316">
        <v>1.69313393E8</v>
      </c>
      <c r="AV22" s="315" t="s">
        <v>151</v>
      </c>
      <c r="AW22" s="29" t="s">
        <v>154</v>
      </c>
      <c r="AX22" s="312" t="s">
        <v>361</v>
      </c>
      <c r="AY22" s="313" t="s">
        <v>344</v>
      </c>
      <c r="AZ22" s="316">
        <v>1.00423145E8</v>
      </c>
      <c r="BA22" s="29"/>
      <c r="BB22" s="29" t="s">
        <v>514</v>
      </c>
      <c r="BC22" s="313" t="s">
        <v>412</v>
      </c>
      <c r="BD22" s="334" t="s">
        <v>433</v>
      </c>
      <c r="BE22" s="334" t="s">
        <v>434</v>
      </c>
      <c r="BF22" s="64"/>
    </row>
    <row r="23" ht="14.25" customHeight="1">
      <c r="A23" s="271"/>
      <c r="B23" s="30"/>
      <c r="C23" s="30">
        <v>1.0</v>
      </c>
      <c r="D23" s="30" t="s">
        <v>27</v>
      </c>
      <c r="E23" s="55" t="s">
        <v>618</v>
      </c>
      <c r="F23" s="46"/>
      <c r="G23" s="46"/>
      <c r="H23" s="472"/>
      <c r="I23" s="153"/>
      <c r="J23" s="46"/>
      <c r="K23" s="46"/>
      <c r="L23" s="141">
        <v>0.5</v>
      </c>
      <c r="M23" s="141">
        <v>0.5</v>
      </c>
      <c r="N23" s="135">
        <v>1.0</v>
      </c>
      <c r="O23" s="44"/>
      <c r="P23" s="153"/>
      <c r="Q23" s="135">
        <v>1.0</v>
      </c>
      <c r="R23" s="135">
        <v>1.0</v>
      </c>
      <c r="S23" s="135">
        <v>1.0</v>
      </c>
      <c r="T23" s="135">
        <v>1.0</v>
      </c>
      <c r="U23" s="135">
        <v>1.0</v>
      </c>
      <c r="V23" s="44"/>
      <c r="W23" s="153"/>
      <c r="X23" s="135">
        <v>1.0</v>
      </c>
      <c r="Y23" s="135">
        <v>1.0</v>
      </c>
      <c r="Z23" s="135"/>
      <c r="AA23" s="135">
        <v>1.0</v>
      </c>
      <c r="AB23" s="135">
        <v>1.0</v>
      </c>
      <c r="AC23" s="44"/>
      <c r="AD23" s="153"/>
      <c r="AE23" s="135">
        <v>0.5</v>
      </c>
      <c r="AF23" s="135">
        <v>1.0</v>
      </c>
      <c r="AG23" s="135">
        <v>1.0</v>
      </c>
      <c r="AH23" s="135">
        <v>1.0</v>
      </c>
      <c r="AI23" s="135">
        <v>1.0</v>
      </c>
      <c r="AJ23" s="44"/>
      <c r="AK23" s="46">
        <f t="shared" si="2"/>
        <v>15.5</v>
      </c>
      <c r="AL23" s="359">
        <v>50000.0</v>
      </c>
      <c r="AM23" s="360">
        <f t="shared" si="3"/>
        <v>0</v>
      </c>
      <c r="AN23" s="363"/>
      <c r="AO23" s="310"/>
      <c r="AP23" s="51"/>
      <c r="AQ23" s="39"/>
      <c r="AR23" s="110"/>
      <c r="AS23" s="110"/>
      <c r="AT23" s="316" t="s">
        <v>641</v>
      </c>
      <c r="AU23" s="316">
        <v>1.78403915E8</v>
      </c>
      <c r="AV23" s="315" t="s">
        <v>618</v>
      </c>
      <c r="AW23" s="29" t="s">
        <v>642</v>
      </c>
      <c r="AX23" s="312" t="s">
        <v>346</v>
      </c>
      <c r="AY23" s="313">
        <v>30.0</v>
      </c>
      <c r="AZ23" s="316">
        <v>1.7840391E7</v>
      </c>
      <c r="BA23" s="29"/>
      <c r="BB23" s="29" t="s">
        <v>17</v>
      </c>
      <c r="BC23" s="313">
        <v>30.0</v>
      </c>
      <c r="BD23" s="334" t="s">
        <v>441</v>
      </c>
      <c r="BE23" s="334" t="s">
        <v>434</v>
      </c>
      <c r="BF23" s="64"/>
    </row>
    <row r="24" ht="14.25" customHeight="1">
      <c r="A24" s="271"/>
      <c r="B24" s="30"/>
      <c r="C24" s="30">
        <v>1.0</v>
      </c>
      <c r="D24" s="30" t="s">
        <v>27</v>
      </c>
      <c r="E24" s="209" t="s">
        <v>157</v>
      </c>
      <c r="F24" s="46"/>
      <c r="G24" s="46"/>
      <c r="H24" s="472"/>
      <c r="I24" s="153"/>
      <c r="J24" s="46"/>
      <c r="K24" s="46"/>
      <c r="L24" s="46"/>
      <c r="M24" s="141"/>
      <c r="N24" s="46"/>
      <c r="O24" s="44"/>
      <c r="P24" s="153"/>
      <c r="Q24" s="46"/>
      <c r="R24" s="46"/>
      <c r="S24" s="135">
        <v>1.0</v>
      </c>
      <c r="T24" s="135">
        <v>1.0</v>
      </c>
      <c r="U24" s="135">
        <v>1.0</v>
      </c>
      <c r="V24" s="44"/>
      <c r="W24" s="153"/>
      <c r="X24" s="135">
        <v>1.0</v>
      </c>
      <c r="Y24" s="135">
        <v>1.0</v>
      </c>
      <c r="Z24" s="135"/>
      <c r="AA24" s="135">
        <v>1.0</v>
      </c>
      <c r="AB24" s="135">
        <v>1.0</v>
      </c>
      <c r="AC24" s="44"/>
      <c r="AD24" s="153"/>
      <c r="AE24" s="135">
        <v>0.5</v>
      </c>
      <c r="AF24" s="135">
        <v>1.0</v>
      </c>
      <c r="AG24" s="135">
        <v>1.0</v>
      </c>
      <c r="AH24" s="135">
        <v>1.0</v>
      </c>
      <c r="AI24" s="135">
        <v>1.0</v>
      </c>
      <c r="AJ24" s="44"/>
      <c r="AK24" s="46">
        <f t="shared" si="2"/>
        <v>11.5</v>
      </c>
      <c r="AL24" s="359">
        <v>50000.0</v>
      </c>
      <c r="AM24" s="360">
        <f t="shared" si="3"/>
        <v>0</v>
      </c>
      <c r="AN24" s="363"/>
      <c r="AO24" s="310"/>
      <c r="AP24" s="51"/>
      <c r="AQ24" s="39"/>
      <c r="AR24" s="110"/>
      <c r="AS24" s="110"/>
      <c r="AT24" s="316" t="s">
        <v>158</v>
      </c>
      <c r="AU24" s="316">
        <v>1.73732856E8</v>
      </c>
      <c r="AV24" s="315" t="s">
        <v>157</v>
      </c>
      <c r="AW24" s="29" t="s">
        <v>159</v>
      </c>
      <c r="AX24" s="312" t="s">
        <v>346</v>
      </c>
      <c r="AY24" s="313">
        <v>30.0</v>
      </c>
      <c r="AZ24" s="316">
        <v>1.7373285E7</v>
      </c>
      <c r="BA24" s="29"/>
      <c r="BB24" s="29" t="s">
        <v>17</v>
      </c>
      <c r="BC24" s="335"/>
      <c r="BD24" s="336"/>
      <c r="BE24" s="336"/>
      <c r="BF24" s="64"/>
    </row>
    <row r="25" ht="14.25" customHeight="1">
      <c r="A25" s="271"/>
      <c r="B25" s="30"/>
      <c r="C25" s="30">
        <v>1.0</v>
      </c>
      <c r="D25" s="30" t="s">
        <v>27</v>
      </c>
      <c r="E25" s="315" t="s">
        <v>416</v>
      </c>
      <c r="F25" s="46"/>
      <c r="G25" s="160" t="s">
        <v>23</v>
      </c>
      <c r="H25" s="472"/>
      <c r="I25" s="153"/>
      <c r="J25" s="135">
        <v>1.0</v>
      </c>
      <c r="K25" s="135">
        <v>1.0</v>
      </c>
      <c r="L25" s="135">
        <v>1.0</v>
      </c>
      <c r="M25" s="141">
        <v>0.5</v>
      </c>
      <c r="N25" s="135">
        <v>1.0</v>
      </c>
      <c r="O25" s="44"/>
      <c r="P25" s="153"/>
      <c r="Q25" s="135">
        <v>1.0</v>
      </c>
      <c r="R25" s="135">
        <v>1.0</v>
      </c>
      <c r="S25" s="135">
        <v>1.0</v>
      </c>
      <c r="T25" s="135">
        <v>1.0</v>
      </c>
      <c r="U25" s="135">
        <v>1.0</v>
      </c>
      <c r="V25" s="44"/>
      <c r="W25" s="153"/>
      <c r="X25" s="135">
        <v>1.0</v>
      </c>
      <c r="Y25" s="135">
        <v>1.0</v>
      </c>
      <c r="Z25" s="135"/>
      <c r="AA25" s="135">
        <v>1.0</v>
      </c>
      <c r="AB25" s="135">
        <v>1.0</v>
      </c>
      <c r="AC25" s="44"/>
      <c r="AD25" s="153"/>
      <c r="AE25" s="135">
        <v>0.5</v>
      </c>
      <c r="AF25" s="135">
        <v>1.0</v>
      </c>
      <c r="AG25" s="135">
        <v>1.0</v>
      </c>
      <c r="AH25" s="135">
        <v>1.0</v>
      </c>
      <c r="AI25" s="135">
        <v>1.0</v>
      </c>
      <c r="AJ25" s="44"/>
      <c r="AK25" s="46">
        <f t="shared" si="2"/>
        <v>18</v>
      </c>
      <c r="AL25" s="359">
        <v>49000.0</v>
      </c>
      <c r="AM25" s="360">
        <f t="shared" si="3"/>
        <v>882000</v>
      </c>
      <c r="AN25" s="363"/>
      <c r="AO25" s="310">
        <f t="shared" ref="AO25:AO37" si="6">AK25*AL25</f>
        <v>882000</v>
      </c>
      <c r="AP25" s="51"/>
      <c r="AQ25" s="39"/>
      <c r="AR25" s="110"/>
      <c r="AS25" s="110"/>
      <c r="AT25" s="316" t="s">
        <v>42</v>
      </c>
      <c r="AU25" s="316">
        <v>1.32923299E8</v>
      </c>
      <c r="AV25" s="315" t="s">
        <v>416</v>
      </c>
      <c r="AW25" s="29" t="s">
        <v>161</v>
      </c>
      <c r="AX25" s="312" t="s">
        <v>346</v>
      </c>
      <c r="AY25" s="313">
        <v>30.0</v>
      </c>
      <c r="AZ25" s="316">
        <v>7089105.0</v>
      </c>
      <c r="BA25" s="29"/>
      <c r="BB25" s="29" t="s">
        <v>516</v>
      </c>
      <c r="BC25" s="335"/>
      <c r="BD25" s="336"/>
      <c r="BE25" s="336"/>
      <c r="BF25" s="64"/>
    </row>
    <row r="26" ht="14.25" customHeight="1">
      <c r="A26" s="271"/>
      <c r="B26" s="30"/>
      <c r="C26" s="30">
        <v>1.0</v>
      </c>
      <c r="D26" s="30" t="s">
        <v>27</v>
      </c>
      <c r="E26" s="55" t="s">
        <v>418</v>
      </c>
      <c r="F26" s="46"/>
      <c r="G26" s="135">
        <v>1.0</v>
      </c>
      <c r="H26" s="472"/>
      <c r="I26" s="153"/>
      <c r="J26" s="135">
        <v>1.0</v>
      </c>
      <c r="K26" s="135">
        <v>1.0</v>
      </c>
      <c r="L26" s="135">
        <v>1.0</v>
      </c>
      <c r="M26" s="141">
        <v>0.5</v>
      </c>
      <c r="N26" s="135">
        <v>1.0</v>
      </c>
      <c r="O26" s="44"/>
      <c r="P26" s="153"/>
      <c r="Q26" s="135">
        <v>1.0</v>
      </c>
      <c r="R26" s="135">
        <v>1.0</v>
      </c>
      <c r="S26" s="135">
        <v>1.0</v>
      </c>
      <c r="T26" s="135">
        <v>1.0</v>
      </c>
      <c r="U26" s="135">
        <v>1.0</v>
      </c>
      <c r="V26" s="44"/>
      <c r="W26" s="153"/>
      <c r="X26" s="135">
        <v>1.0</v>
      </c>
      <c r="Y26" s="135">
        <v>1.0</v>
      </c>
      <c r="Z26" s="135"/>
      <c r="AA26" s="135">
        <v>1.0</v>
      </c>
      <c r="AB26" s="135">
        <v>1.0</v>
      </c>
      <c r="AC26" s="44"/>
      <c r="AD26" s="153"/>
      <c r="AE26" s="135">
        <v>0.5</v>
      </c>
      <c r="AF26" s="135">
        <v>1.0</v>
      </c>
      <c r="AG26" s="135">
        <v>1.0</v>
      </c>
      <c r="AH26" s="135">
        <v>1.0</v>
      </c>
      <c r="AI26" s="135">
        <v>1.0</v>
      </c>
      <c r="AJ26" s="44"/>
      <c r="AK26" s="46">
        <f t="shared" si="2"/>
        <v>19</v>
      </c>
      <c r="AL26" s="359">
        <v>35000.0</v>
      </c>
      <c r="AM26" s="360">
        <f t="shared" si="3"/>
        <v>665000</v>
      </c>
      <c r="AN26" s="474"/>
      <c r="AO26" s="310">
        <f t="shared" si="6"/>
        <v>665000</v>
      </c>
      <c r="AP26" s="51"/>
      <c r="AQ26" s="39"/>
      <c r="AR26" s="39">
        <v>40000.0</v>
      </c>
      <c r="AS26" s="39"/>
      <c r="AT26" s="311" t="s">
        <v>419</v>
      </c>
      <c r="AU26" s="311" t="s">
        <v>420</v>
      </c>
      <c r="AV26" s="55" t="s">
        <v>418</v>
      </c>
      <c r="AW26" s="29" t="s">
        <v>421</v>
      </c>
      <c r="AX26" s="312" t="s">
        <v>346</v>
      </c>
      <c r="AY26" s="313">
        <v>30.0</v>
      </c>
      <c r="AZ26" s="311">
        <v>1.8762584E7</v>
      </c>
      <c r="BA26" s="29"/>
      <c r="BB26" s="27" t="s">
        <v>17</v>
      </c>
      <c r="BC26" s="64"/>
      <c r="BD26" s="64"/>
      <c r="BE26" s="64"/>
      <c r="BF26" s="64"/>
    </row>
    <row r="27" ht="14.25" customHeight="1">
      <c r="A27" s="271"/>
      <c r="B27" s="30"/>
      <c r="C27" s="30">
        <v>1.0</v>
      </c>
      <c r="D27" s="30" t="s">
        <v>27</v>
      </c>
      <c r="E27" s="317" t="s">
        <v>422</v>
      </c>
      <c r="F27" s="46"/>
      <c r="G27" s="135">
        <v>1.0</v>
      </c>
      <c r="H27" s="472"/>
      <c r="I27" s="153"/>
      <c r="J27" s="135">
        <v>1.0</v>
      </c>
      <c r="K27" s="141" t="s">
        <v>50</v>
      </c>
      <c r="L27" s="135">
        <v>1.0</v>
      </c>
      <c r="M27" s="141">
        <v>0.5</v>
      </c>
      <c r="N27" s="135">
        <v>1.0</v>
      </c>
      <c r="O27" s="44"/>
      <c r="P27" s="153"/>
      <c r="Q27" s="135">
        <v>1.0</v>
      </c>
      <c r="R27" s="135">
        <v>1.0</v>
      </c>
      <c r="S27" s="135">
        <v>1.0</v>
      </c>
      <c r="T27" s="135">
        <v>1.0</v>
      </c>
      <c r="U27" s="135">
        <v>1.0</v>
      </c>
      <c r="V27" s="44"/>
      <c r="W27" s="153"/>
      <c r="X27" s="135">
        <v>1.0</v>
      </c>
      <c r="Y27" s="135">
        <v>1.0</v>
      </c>
      <c r="Z27" s="135"/>
      <c r="AA27" s="135">
        <v>1.0</v>
      </c>
      <c r="AB27" s="135">
        <v>1.0</v>
      </c>
      <c r="AC27" s="44"/>
      <c r="AD27" s="153"/>
      <c r="AE27" s="135">
        <v>0.5</v>
      </c>
      <c r="AF27" s="135">
        <v>1.0</v>
      </c>
      <c r="AG27" s="135">
        <v>1.0</v>
      </c>
      <c r="AH27" s="135">
        <v>1.0</v>
      </c>
      <c r="AI27" s="135">
        <v>1.0</v>
      </c>
      <c r="AJ27" s="44"/>
      <c r="AK27" s="46">
        <f t="shared" si="2"/>
        <v>18</v>
      </c>
      <c r="AL27" s="359">
        <v>47000.0</v>
      </c>
      <c r="AM27" s="360">
        <f t="shared" si="3"/>
        <v>846000</v>
      </c>
      <c r="AN27" s="363"/>
      <c r="AO27" s="310">
        <f t="shared" si="6"/>
        <v>846000</v>
      </c>
      <c r="AP27" s="51"/>
      <c r="AQ27" s="110"/>
      <c r="AR27" s="110"/>
      <c r="AS27" s="110"/>
      <c r="AT27" s="311" t="s">
        <v>423</v>
      </c>
      <c r="AU27" s="311">
        <v>1.83292439E8</v>
      </c>
      <c r="AV27" s="317" t="s">
        <v>422</v>
      </c>
      <c r="AW27" s="29" t="s">
        <v>424</v>
      </c>
      <c r="AX27" s="312" t="s">
        <v>346</v>
      </c>
      <c r="AY27" s="313">
        <v>30.0</v>
      </c>
      <c r="AZ27" s="311">
        <v>1.8329243E7</v>
      </c>
      <c r="BA27" s="29"/>
      <c r="BB27" s="27" t="s">
        <v>17</v>
      </c>
      <c r="BC27" s="64"/>
      <c r="BD27" s="64"/>
      <c r="BE27" s="64"/>
      <c r="BF27" s="64"/>
    </row>
    <row r="28" ht="14.25" customHeight="1">
      <c r="A28" s="271"/>
      <c r="B28" s="30"/>
      <c r="C28" s="30">
        <v>1.0</v>
      </c>
      <c r="D28" s="30" t="s">
        <v>27</v>
      </c>
      <c r="E28" s="55" t="s">
        <v>428</v>
      </c>
      <c r="F28" s="46"/>
      <c r="G28" s="135">
        <v>1.0</v>
      </c>
      <c r="H28" s="472"/>
      <c r="I28" s="153"/>
      <c r="J28" s="135">
        <v>1.0</v>
      </c>
      <c r="K28" s="135">
        <v>1.0</v>
      </c>
      <c r="L28" s="135">
        <v>1.0</v>
      </c>
      <c r="M28" s="141">
        <v>0.5</v>
      </c>
      <c r="N28" s="135">
        <v>1.0</v>
      </c>
      <c r="O28" s="44"/>
      <c r="P28" s="153"/>
      <c r="Q28" s="135">
        <v>1.0</v>
      </c>
      <c r="R28" s="135">
        <v>1.0</v>
      </c>
      <c r="S28" s="135">
        <v>1.0</v>
      </c>
      <c r="T28" s="135">
        <v>1.0</v>
      </c>
      <c r="U28" s="135">
        <v>1.0</v>
      </c>
      <c r="V28" s="44"/>
      <c r="W28" s="153"/>
      <c r="X28" s="135">
        <v>1.0</v>
      </c>
      <c r="Y28" s="135">
        <v>1.0</v>
      </c>
      <c r="Z28" s="135"/>
      <c r="AA28" s="135">
        <v>1.0</v>
      </c>
      <c r="AB28" s="135">
        <v>1.0</v>
      </c>
      <c r="AC28" s="44"/>
      <c r="AD28" s="153"/>
      <c r="AE28" s="135">
        <v>0.5</v>
      </c>
      <c r="AF28" s="135">
        <v>1.0</v>
      </c>
      <c r="AG28" s="135">
        <v>1.0</v>
      </c>
      <c r="AH28" s="135">
        <v>1.0</v>
      </c>
      <c r="AI28" s="135">
        <v>1.0</v>
      </c>
      <c r="AJ28" s="44"/>
      <c r="AK28" s="46">
        <f t="shared" si="2"/>
        <v>19</v>
      </c>
      <c r="AL28" s="359">
        <v>50000.0</v>
      </c>
      <c r="AM28" s="360">
        <f t="shared" si="3"/>
        <v>950000</v>
      </c>
      <c r="AN28" s="363"/>
      <c r="AO28" s="310">
        <f t="shared" si="6"/>
        <v>950000</v>
      </c>
      <c r="AP28" s="51"/>
      <c r="AQ28" s="51">
        <v>40000.0</v>
      </c>
      <c r="AR28" s="110"/>
      <c r="AS28" s="110"/>
      <c r="AT28" s="311" t="s">
        <v>429</v>
      </c>
      <c r="AU28" s="311">
        <v>1.67494986E8</v>
      </c>
      <c r="AV28" s="55" t="s">
        <v>428</v>
      </c>
      <c r="AW28" s="29" t="s">
        <v>430</v>
      </c>
      <c r="AX28" s="312" t="s">
        <v>346</v>
      </c>
      <c r="AY28" s="313">
        <v>30.0</v>
      </c>
      <c r="AZ28" s="311">
        <v>1.6749498E7</v>
      </c>
      <c r="BA28" s="29"/>
      <c r="BB28" s="27" t="s">
        <v>17</v>
      </c>
      <c r="BC28" s="64"/>
      <c r="BD28" s="64"/>
      <c r="BE28" s="64"/>
      <c r="BF28" s="64"/>
    </row>
    <row r="29" ht="14.25" customHeight="1">
      <c r="A29" s="271"/>
      <c r="B29" s="30"/>
      <c r="C29" s="30">
        <v>1.0</v>
      </c>
      <c r="D29" s="30" t="s">
        <v>27</v>
      </c>
      <c r="E29" s="315" t="s">
        <v>169</v>
      </c>
      <c r="F29" s="46"/>
      <c r="G29" s="135">
        <v>1.0</v>
      </c>
      <c r="H29" s="472"/>
      <c r="I29" s="153"/>
      <c r="J29" s="135">
        <v>1.0</v>
      </c>
      <c r="K29" s="135">
        <v>1.0</v>
      </c>
      <c r="L29" s="135">
        <v>1.0</v>
      </c>
      <c r="M29" s="141">
        <v>0.5</v>
      </c>
      <c r="N29" s="135">
        <v>1.0</v>
      </c>
      <c r="O29" s="44"/>
      <c r="P29" s="153"/>
      <c r="Q29" s="135">
        <v>1.0</v>
      </c>
      <c r="R29" s="135">
        <v>1.0</v>
      </c>
      <c r="S29" s="135">
        <v>1.0</v>
      </c>
      <c r="T29" s="135">
        <v>1.0</v>
      </c>
      <c r="U29" s="135">
        <v>1.0</v>
      </c>
      <c r="V29" s="44"/>
      <c r="W29" s="153"/>
      <c r="X29" s="135">
        <v>1.0</v>
      </c>
      <c r="Y29" s="135">
        <v>1.0</v>
      </c>
      <c r="Z29" s="135"/>
      <c r="AA29" s="135">
        <v>1.0</v>
      </c>
      <c r="AB29" s="135">
        <v>1.0</v>
      </c>
      <c r="AC29" s="44"/>
      <c r="AD29" s="153"/>
      <c r="AE29" s="135">
        <v>0.5</v>
      </c>
      <c r="AF29" s="135">
        <v>1.0</v>
      </c>
      <c r="AG29" s="135">
        <v>1.0</v>
      </c>
      <c r="AH29" s="135">
        <v>1.0</v>
      </c>
      <c r="AI29" s="135">
        <v>1.0</v>
      </c>
      <c r="AJ29" s="44"/>
      <c r="AK29" s="46">
        <f t="shared" si="2"/>
        <v>19</v>
      </c>
      <c r="AL29" s="359">
        <v>50000.0</v>
      </c>
      <c r="AM29" s="360">
        <f t="shared" si="3"/>
        <v>950000</v>
      </c>
      <c r="AN29" s="363"/>
      <c r="AO29" s="310">
        <f t="shared" si="6"/>
        <v>950000</v>
      </c>
      <c r="AP29" s="51"/>
      <c r="AQ29" s="39"/>
      <c r="AR29" s="39"/>
      <c r="AS29" s="39"/>
      <c r="AT29" s="316" t="s">
        <v>45</v>
      </c>
      <c r="AU29" s="316">
        <v>2.47982582E8</v>
      </c>
      <c r="AV29" s="315" t="s">
        <v>169</v>
      </c>
      <c r="AW29" s="29" t="s">
        <v>170</v>
      </c>
      <c r="AX29" s="312" t="s">
        <v>346</v>
      </c>
      <c r="AY29" s="313">
        <v>30.0</v>
      </c>
      <c r="AZ29" s="316">
        <v>2.4798258E7</v>
      </c>
      <c r="BA29" s="29"/>
      <c r="BB29" s="29" t="s">
        <v>17</v>
      </c>
      <c r="BC29" s="64"/>
      <c r="BD29" s="64"/>
      <c r="BE29" s="64"/>
      <c r="BF29" s="64"/>
    </row>
    <row r="30" ht="14.25" customHeight="1">
      <c r="A30" s="271"/>
      <c r="B30" s="30"/>
      <c r="C30" s="30">
        <v>1.0</v>
      </c>
      <c r="D30" s="30" t="s">
        <v>27</v>
      </c>
      <c r="E30" s="317" t="s">
        <v>517</v>
      </c>
      <c r="F30" s="46"/>
      <c r="G30" s="135">
        <v>1.0</v>
      </c>
      <c r="H30" s="472"/>
      <c r="I30" s="153"/>
      <c r="J30" s="135">
        <v>1.0</v>
      </c>
      <c r="K30" s="135">
        <v>1.0</v>
      </c>
      <c r="L30" s="135">
        <v>1.0</v>
      </c>
      <c r="M30" s="141">
        <v>0.5</v>
      </c>
      <c r="N30" s="135">
        <v>1.0</v>
      </c>
      <c r="O30" s="44"/>
      <c r="P30" s="153"/>
      <c r="Q30" s="135">
        <v>1.0</v>
      </c>
      <c r="R30" s="135">
        <v>1.0</v>
      </c>
      <c r="S30" s="135">
        <v>1.0</v>
      </c>
      <c r="T30" s="135">
        <v>1.0</v>
      </c>
      <c r="U30" s="135">
        <v>1.0</v>
      </c>
      <c r="V30" s="44"/>
      <c r="W30" s="153"/>
      <c r="X30" s="135" t="s">
        <v>23</v>
      </c>
      <c r="Y30" s="135">
        <v>1.0</v>
      </c>
      <c r="Z30" s="135"/>
      <c r="AA30" s="135">
        <v>1.0</v>
      </c>
      <c r="AB30" s="135">
        <v>1.0</v>
      </c>
      <c r="AC30" s="44"/>
      <c r="AD30" s="153"/>
      <c r="AE30" s="135">
        <v>0.5</v>
      </c>
      <c r="AF30" s="135">
        <v>1.0</v>
      </c>
      <c r="AG30" s="135">
        <v>1.0</v>
      </c>
      <c r="AH30" s="135">
        <v>1.0</v>
      </c>
      <c r="AI30" s="135">
        <v>1.0</v>
      </c>
      <c r="AJ30" s="44"/>
      <c r="AK30" s="46">
        <f t="shared" si="2"/>
        <v>18</v>
      </c>
      <c r="AL30" s="359">
        <v>50000.0</v>
      </c>
      <c r="AM30" s="360">
        <f t="shared" si="3"/>
        <v>900000</v>
      </c>
      <c r="AN30" s="361"/>
      <c r="AO30" s="310">
        <f t="shared" si="6"/>
        <v>900000</v>
      </c>
      <c r="AP30" s="51"/>
      <c r="AQ30" s="110"/>
      <c r="AR30" s="110"/>
      <c r="AS30" s="110"/>
      <c r="AT30" s="311" t="s">
        <v>518</v>
      </c>
      <c r="AU30" s="311">
        <v>1.51983979E8</v>
      </c>
      <c r="AV30" s="311" t="s">
        <v>517</v>
      </c>
      <c r="AW30" s="29" t="s">
        <v>519</v>
      </c>
      <c r="AX30" s="312" t="s">
        <v>346</v>
      </c>
      <c r="AY30" s="313">
        <v>30.0</v>
      </c>
      <c r="AZ30" s="311">
        <v>1.5198397E7</v>
      </c>
      <c r="BA30" s="29"/>
      <c r="BB30" s="27" t="s">
        <v>17</v>
      </c>
      <c r="BC30" s="64"/>
      <c r="BD30" s="64"/>
      <c r="BE30" s="64"/>
      <c r="BF30" s="64"/>
    </row>
    <row r="31" ht="14.25" customHeight="1">
      <c r="A31" s="271"/>
      <c r="B31" s="30"/>
      <c r="C31" s="30">
        <v>1.0</v>
      </c>
      <c r="D31" s="30" t="s">
        <v>27</v>
      </c>
      <c r="E31" s="317" t="s">
        <v>302</v>
      </c>
      <c r="F31" s="46"/>
      <c r="G31" s="135">
        <v>1.0</v>
      </c>
      <c r="H31" s="472"/>
      <c r="I31" s="153"/>
      <c r="J31" s="135">
        <v>1.0</v>
      </c>
      <c r="K31" s="135">
        <v>1.0</v>
      </c>
      <c r="L31" s="135">
        <v>1.0</v>
      </c>
      <c r="M31" s="141">
        <v>0.5</v>
      </c>
      <c r="N31" s="135">
        <v>1.0</v>
      </c>
      <c r="O31" s="44"/>
      <c r="P31" s="153"/>
      <c r="Q31" s="135">
        <v>1.0</v>
      </c>
      <c r="R31" s="135">
        <v>1.0</v>
      </c>
      <c r="S31" s="135">
        <v>1.0</v>
      </c>
      <c r="T31" s="135">
        <v>1.0</v>
      </c>
      <c r="U31" s="135">
        <v>1.0</v>
      </c>
      <c r="V31" s="44"/>
      <c r="W31" s="153"/>
      <c r="X31" s="135"/>
      <c r="Y31" s="135">
        <v>1.0</v>
      </c>
      <c r="Z31" s="135"/>
      <c r="AA31" s="135">
        <v>1.0</v>
      </c>
      <c r="AB31" s="135">
        <v>1.0</v>
      </c>
      <c r="AC31" s="44"/>
      <c r="AD31" s="153"/>
      <c r="AE31" s="135">
        <v>0.5</v>
      </c>
      <c r="AF31" s="135">
        <v>1.0</v>
      </c>
      <c r="AG31" s="135">
        <v>1.0</v>
      </c>
      <c r="AH31" s="135">
        <v>1.0</v>
      </c>
      <c r="AI31" s="135">
        <v>1.0</v>
      </c>
      <c r="AJ31" s="44"/>
      <c r="AK31" s="46">
        <f t="shared" si="2"/>
        <v>18</v>
      </c>
      <c r="AL31" s="359">
        <v>48000.0</v>
      </c>
      <c r="AM31" s="360">
        <f t="shared" si="3"/>
        <v>864000</v>
      </c>
      <c r="AN31" s="361"/>
      <c r="AO31" s="310">
        <f t="shared" si="6"/>
        <v>864000</v>
      </c>
      <c r="AP31" s="51"/>
      <c r="AQ31" s="39"/>
      <c r="AR31" s="110"/>
      <c r="AS31" s="110"/>
      <c r="AT31" s="311" t="s">
        <v>303</v>
      </c>
      <c r="AU31" s="311">
        <v>1.71035112E8</v>
      </c>
      <c r="AV31" s="317" t="s">
        <v>302</v>
      </c>
      <c r="AW31" s="29" t="s">
        <v>304</v>
      </c>
      <c r="AX31" s="312" t="s">
        <v>346</v>
      </c>
      <c r="AY31" s="313">
        <v>30.0</v>
      </c>
      <c r="AZ31" s="311">
        <v>1.7103511E7</v>
      </c>
      <c r="BA31" s="29"/>
      <c r="BB31" s="27" t="s">
        <v>17</v>
      </c>
      <c r="BC31" s="64"/>
      <c r="BD31" s="64"/>
      <c r="BE31" s="64"/>
      <c r="BF31" s="64"/>
    </row>
    <row r="32" ht="14.25" customHeight="1">
      <c r="A32" s="271"/>
      <c r="B32" s="30"/>
      <c r="C32" s="30">
        <v>1.0</v>
      </c>
      <c r="D32" s="30" t="s">
        <v>27</v>
      </c>
      <c r="E32" s="317" t="s">
        <v>520</v>
      </c>
      <c r="F32" s="46"/>
      <c r="G32" s="135">
        <v>1.0</v>
      </c>
      <c r="H32" s="472"/>
      <c r="I32" s="153"/>
      <c r="J32" s="141" t="s">
        <v>50</v>
      </c>
      <c r="K32" s="135">
        <v>1.0</v>
      </c>
      <c r="L32" s="135">
        <v>1.0</v>
      </c>
      <c r="M32" s="141">
        <v>0.5</v>
      </c>
      <c r="N32" s="135">
        <v>1.0</v>
      </c>
      <c r="O32" s="44"/>
      <c r="P32" s="153"/>
      <c r="Q32" s="135">
        <v>1.0</v>
      </c>
      <c r="R32" s="141" t="s">
        <v>50</v>
      </c>
      <c r="S32" s="135">
        <v>1.0</v>
      </c>
      <c r="T32" s="135">
        <v>1.0</v>
      </c>
      <c r="U32" s="135">
        <v>1.0</v>
      </c>
      <c r="V32" s="44"/>
      <c r="W32" s="153"/>
      <c r="X32" s="135">
        <v>1.0</v>
      </c>
      <c r="Y32" s="135">
        <v>1.0</v>
      </c>
      <c r="Z32" s="135"/>
      <c r="AA32" s="135">
        <v>1.0</v>
      </c>
      <c r="AB32" s="135">
        <v>1.0</v>
      </c>
      <c r="AC32" s="44"/>
      <c r="AD32" s="153"/>
      <c r="AE32" s="135">
        <v>0.5</v>
      </c>
      <c r="AF32" s="135">
        <v>1.0</v>
      </c>
      <c r="AG32" s="135">
        <v>1.0</v>
      </c>
      <c r="AH32" s="135">
        <v>1.0</v>
      </c>
      <c r="AI32" s="135">
        <v>1.0</v>
      </c>
      <c r="AJ32" s="44"/>
      <c r="AK32" s="46">
        <f t="shared" si="2"/>
        <v>17</v>
      </c>
      <c r="AL32" s="359">
        <v>50000.0</v>
      </c>
      <c r="AM32" s="360">
        <f t="shared" si="3"/>
        <v>850000</v>
      </c>
      <c r="AN32" s="361"/>
      <c r="AO32" s="310">
        <f t="shared" si="6"/>
        <v>850000</v>
      </c>
      <c r="AP32" s="51"/>
      <c r="AQ32" s="110"/>
      <c r="AR32" s="110"/>
      <c r="AS32" s="110"/>
      <c r="AT32" s="311" t="s">
        <v>521</v>
      </c>
      <c r="AU32" s="311">
        <v>1.61263575E8</v>
      </c>
      <c r="AV32" s="311" t="s">
        <v>520</v>
      </c>
      <c r="AW32" s="29" t="s">
        <v>522</v>
      </c>
      <c r="AX32" s="312" t="s">
        <v>346</v>
      </c>
      <c r="AY32" s="313">
        <v>30.0</v>
      </c>
      <c r="AZ32" s="311">
        <v>1.6126357E7</v>
      </c>
      <c r="BA32" s="29"/>
      <c r="BB32" s="27" t="s">
        <v>17</v>
      </c>
      <c r="BC32" s="64"/>
      <c r="BD32" s="64"/>
      <c r="BE32" s="64"/>
      <c r="BF32" s="64"/>
    </row>
    <row r="33" ht="14.25" customHeight="1">
      <c r="A33" s="271"/>
      <c r="B33" s="30"/>
      <c r="C33" s="30">
        <v>1.0</v>
      </c>
      <c r="D33" s="30" t="s">
        <v>27</v>
      </c>
      <c r="E33" s="315" t="s">
        <v>177</v>
      </c>
      <c r="F33" s="46"/>
      <c r="G33" s="135">
        <v>1.0</v>
      </c>
      <c r="H33" s="472"/>
      <c r="I33" s="153"/>
      <c r="J33" s="135">
        <v>1.0</v>
      </c>
      <c r="K33" s="135">
        <v>1.0</v>
      </c>
      <c r="L33" s="135">
        <v>1.0</v>
      </c>
      <c r="M33" s="141">
        <v>0.5</v>
      </c>
      <c r="N33" s="135">
        <v>1.0</v>
      </c>
      <c r="O33" s="44"/>
      <c r="P33" s="153"/>
      <c r="Q33" s="135">
        <v>1.0</v>
      </c>
      <c r="R33" s="135">
        <v>1.0</v>
      </c>
      <c r="S33" s="135">
        <v>1.0</v>
      </c>
      <c r="T33" s="135">
        <v>1.0</v>
      </c>
      <c r="U33" s="135">
        <v>1.0</v>
      </c>
      <c r="V33" s="44"/>
      <c r="W33" s="153"/>
      <c r="X33" s="135">
        <v>1.0</v>
      </c>
      <c r="Y33" s="135">
        <v>1.0</v>
      </c>
      <c r="Z33" s="135"/>
      <c r="AA33" s="135">
        <v>1.0</v>
      </c>
      <c r="AB33" s="135">
        <v>1.0</v>
      </c>
      <c r="AC33" s="44"/>
      <c r="AD33" s="153"/>
      <c r="AE33" s="135">
        <v>0.5</v>
      </c>
      <c r="AF33" s="135">
        <v>1.0</v>
      </c>
      <c r="AG33" s="135">
        <v>1.0</v>
      </c>
      <c r="AH33" s="135">
        <v>1.0</v>
      </c>
      <c r="AI33" s="135">
        <v>1.0</v>
      </c>
      <c r="AJ33" s="44"/>
      <c r="AK33" s="46">
        <f t="shared" si="2"/>
        <v>19</v>
      </c>
      <c r="AL33" s="359">
        <v>50000.0</v>
      </c>
      <c r="AM33" s="360">
        <f t="shared" si="3"/>
        <v>950000</v>
      </c>
      <c r="AN33" s="361"/>
      <c r="AO33" s="310">
        <f t="shared" si="6"/>
        <v>950000</v>
      </c>
      <c r="AP33" s="51"/>
      <c r="AQ33" s="39"/>
      <c r="AR33" s="110"/>
      <c r="AS33" s="110"/>
      <c r="AT33" s="316" t="s">
        <v>178</v>
      </c>
      <c r="AU33" s="316">
        <v>1.00611635E8</v>
      </c>
      <c r="AV33" s="315" t="s">
        <v>177</v>
      </c>
      <c r="AW33" s="29" t="s">
        <v>179</v>
      </c>
      <c r="AX33" s="312" t="s">
        <v>346</v>
      </c>
      <c r="AY33" s="313">
        <v>30.0</v>
      </c>
      <c r="AZ33" s="316">
        <v>1.0061163E7</v>
      </c>
      <c r="BA33" s="29"/>
      <c r="BB33" s="29" t="s">
        <v>17</v>
      </c>
      <c r="BC33" s="64"/>
      <c r="BD33" s="64"/>
      <c r="BE33" s="64"/>
      <c r="BF33" s="64"/>
    </row>
    <row r="34" ht="14.25" customHeight="1">
      <c r="A34" s="291"/>
      <c r="B34" s="30"/>
      <c r="C34" s="30">
        <v>1.0</v>
      </c>
      <c r="D34" s="30" t="s">
        <v>27</v>
      </c>
      <c r="E34" s="317" t="s">
        <v>446</v>
      </c>
      <c r="F34" s="46"/>
      <c r="G34" s="135">
        <v>1.0</v>
      </c>
      <c r="H34" s="472"/>
      <c r="I34" s="153"/>
      <c r="J34" s="135">
        <v>1.0</v>
      </c>
      <c r="K34" s="135">
        <v>1.0</v>
      </c>
      <c r="L34" s="135">
        <v>1.0</v>
      </c>
      <c r="M34" s="141">
        <v>0.5</v>
      </c>
      <c r="N34" s="135">
        <v>1.0</v>
      </c>
      <c r="O34" s="44"/>
      <c r="P34" s="153"/>
      <c r="Q34" s="135">
        <v>1.0</v>
      </c>
      <c r="R34" s="135">
        <v>1.0</v>
      </c>
      <c r="S34" s="135">
        <v>1.0</v>
      </c>
      <c r="T34" s="135">
        <v>1.0</v>
      </c>
      <c r="U34" s="135">
        <v>1.0</v>
      </c>
      <c r="V34" s="44"/>
      <c r="W34" s="153"/>
      <c r="X34" s="135">
        <v>1.0</v>
      </c>
      <c r="Y34" s="135">
        <v>1.0</v>
      </c>
      <c r="Z34" s="135"/>
      <c r="AA34" s="135">
        <v>1.0</v>
      </c>
      <c r="AB34" s="135">
        <v>1.0</v>
      </c>
      <c r="AC34" s="44"/>
      <c r="AD34" s="153"/>
      <c r="AE34" s="135">
        <v>0.5</v>
      </c>
      <c r="AF34" s="135">
        <v>1.0</v>
      </c>
      <c r="AG34" s="135">
        <v>1.0</v>
      </c>
      <c r="AH34" s="135">
        <v>1.0</v>
      </c>
      <c r="AI34" s="135">
        <v>1.0</v>
      </c>
      <c r="AJ34" s="44"/>
      <c r="AK34" s="46">
        <f t="shared" si="2"/>
        <v>19</v>
      </c>
      <c r="AL34" s="359">
        <v>50000.0</v>
      </c>
      <c r="AM34" s="360">
        <f t="shared" si="3"/>
        <v>950000</v>
      </c>
      <c r="AN34" s="361"/>
      <c r="AO34" s="310">
        <f t="shared" si="6"/>
        <v>950000</v>
      </c>
      <c r="AP34" s="51"/>
      <c r="AQ34" s="110"/>
      <c r="AR34" s="110"/>
      <c r="AS34" s="110"/>
      <c r="AT34" s="311" t="s">
        <v>447</v>
      </c>
      <c r="AU34" s="311">
        <v>1.83249347E8</v>
      </c>
      <c r="AV34" s="317" t="s">
        <v>446</v>
      </c>
      <c r="AW34" s="29" t="s">
        <v>448</v>
      </c>
      <c r="AX34" s="312" t="s">
        <v>365</v>
      </c>
      <c r="AY34" s="313" t="s">
        <v>344</v>
      </c>
      <c r="AZ34" s="311">
        <v>5.1043661E7</v>
      </c>
      <c r="BA34" s="29"/>
      <c r="BB34" s="27" t="s">
        <v>449</v>
      </c>
      <c r="BC34" s="64"/>
      <c r="BD34" s="64"/>
      <c r="BE34" s="64"/>
      <c r="BF34" s="64"/>
    </row>
    <row r="35" ht="14.25" customHeight="1">
      <c r="A35" s="291"/>
      <c r="B35" s="30"/>
      <c r="C35" s="30">
        <v>1.0</v>
      </c>
      <c r="D35" s="30" t="s">
        <v>27</v>
      </c>
      <c r="E35" s="317" t="s">
        <v>523</v>
      </c>
      <c r="F35" s="46"/>
      <c r="G35" s="160" t="s">
        <v>23</v>
      </c>
      <c r="H35" s="472"/>
      <c r="I35" s="153"/>
      <c r="J35" s="135">
        <v>1.0</v>
      </c>
      <c r="K35" s="135">
        <v>1.0</v>
      </c>
      <c r="L35" s="135">
        <v>1.0</v>
      </c>
      <c r="M35" s="141">
        <v>0.5</v>
      </c>
      <c r="N35" s="135">
        <v>1.0</v>
      </c>
      <c r="O35" s="44"/>
      <c r="P35" s="153"/>
      <c r="Q35" s="135">
        <v>1.0</v>
      </c>
      <c r="R35" s="135">
        <v>1.0</v>
      </c>
      <c r="S35" s="135">
        <v>1.0</v>
      </c>
      <c r="T35" s="135">
        <v>1.0</v>
      </c>
      <c r="U35" s="135">
        <v>1.0</v>
      </c>
      <c r="V35" s="44"/>
      <c r="W35" s="153"/>
      <c r="X35" s="135">
        <v>1.0</v>
      </c>
      <c r="Y35" s="135">
        <v>1.0</v>
      </c>
      <c r="Z35" s="135"/>
      <c r="AA35" s="135">
        <v>1.0</v>
      </c>
      <c r="AB35" s="135">
        <v>1.0</v>
      </c>
      <c r="AC35" s="44"/>
      <c r="AD35" s="153"/>
      <c r="AE35" s="135">
        <v>0.5</v>
      </c>
      <c r="AF35" s="135">
        <v>1.0</v>
      </c>
      <c r="AG35" s="135">
        <v>1.0</v>
      </c>
      <c r="AH35" s="135">
        <v>1.0</v>
      </c>
      <c r="AI35" s="135">
        <v>1.0</v>
      </c>
      <c r="AJ35" s="44"/>
      <c r="AK35" s="46">
        <f t="shared" si="2"/>
        <v>18</v>
      </c>
      <c r="AL35" s="359">
        <v>50000.0</v>
      </c>
      <c r="AM35" s="360">
        <f t="shared" si="3"/>
        <v>900000</v>
      </c>
      <c r="AN35" s="361"/>
      <c r="AO35" s="310">
        <f t="shared" si="6"/>
        <v>900000</v>
      </c>
      <c r="AP35" s="51"/>
      <c r="AQ35" s="39"/>
      <c r="AR35" s="110"/>
      <c r="AS35" s="110"/>
      <c r="AT35" s="316" t="s">
        <v>524</v>
      </c>
      <c r="AU35" s="316">
        <v>2.12054151E8</v>
      </c>
      <c r="AV35" s="315" t="s">
        <v>523</v>
      </c>
      <c r="AW35" s="29" t="s">
        <v>525</v>
      </c>
      <c r="AX35" s="312" t="s">
        <v>346</v>
      </c>
      <c r="AY35" s="313">
        <v>30.0</v>
      </c>
      <c r="AZ35" s="316">
        <v>2.1205415E7</v>
      </c>
      <c r="BA35" s="29"/>
      <c r="BB35" s="27" t="s">
        <v>17</v>
      </c>
      <c r="BC35" s="64"/>
      <c r="BD35" s="64"/>
      <c r="BE35" s="64"/>
      <c r="BF35" s="64"/>
    </row>
    <row r="36" ht="14.25" customHeight="1">
      <c r="A36" s="291"/>
      <c r="B36" s="30"/>
      <c r="C36" s="30">
        <v>1.0</v>
      </c>
      <c r="D36" s="30" t="s">
        <v>27</v>
      </c>
      <c r="E36" s="55" t="s">
        <v>619</v>
      </c>
      <c r="F36" s="46"/>
      <c r="G36" s="135"/>
      <c r="H36" s="472"/>
      <c r="I36" s="153"/>
      <c r="J36" s="135"/>
      <c r="K36" s="135"/>
      <c r="L36" s="135">
        <v>1.0</v>
      </c>
      <c r="M36" s="141">
        <v>0.5</v>
      </c>
      <c r="N36" s="135">
        <v>1.0</v>
      </c>
      <c r="O36" s="44"/>
      <c r="P36" s="153"/>
      <c r="Q36" s="135">
        <v>1.0</v>
      </c>
      <c r="R36" s="135">
        <v>1.0</v>
      </c>
      <c r="S36" s="135">
        <v>1.0</v>
      </c>
      <c r="T36" s="135">
        <v>1.0</v>
      </c>
      <c r="U36" s="135">
        <v>1.0</v>
      </c>
      <c r="V36" s="44"/>
      <c r="W36" s="153"/>
      <c r="X36" s="160" t="s">
        <v>23</v>
      </c>
      <c r="Y36" s="135">
        <v>1.0</v>
      </c>
      <c r="Z36" s="167" t="s">
        <v>620</v>
      </c>
      <c r="AA36" s="168"/>
      <c r="AB36" s="168"/>
      <c r="AC36" s="168"/>
      <c r="AD36" s="168"/>
      <c r="AE36" s="168"/>
      <c r="AF36" s="168"/>
      <c r="AG36" s="168"/>
      <c r="AH36" s="168"/>
      <c r="AI36" s="168"/>
      <c r="AJ36" s="73"/>
      <c r="AK36" s="46">
        <f t="shared" si="2"/>
        <v>8.5</v>
      </c>
      <c r="AL36" s="359">
        <v>30000.0</v>
      </c>
      <c r="AM36" s="360">
        <f t="shared" si="3"/>
        <v>255000</v>
      </c>
      <c r="AN36" s="363"/>
      <c r="AO36" s="310">
        <f t="shared" si="6"/>
        <v>255000</v>
      </c>
      <c r="AP36" s="51"/>
      <c r="AQ36" s="39"/>
      <c r="AR36" s="110"/>
      <c r="AS36" s="110"/>
      <c r="AT36" s="316" t="s">
        <v>643</v>
      </c>
      <c r="AU36" s="316">
        <v>2.08494929E8</v>
      </c>
      <c r="AV36" s="55" t="s">
        <v>619</v>
      </c>
      <c r="AW36" s="29" t="s">
        <v>644</v>
      </c>
      <c r="AX36" s="312" t="s">
        <v>346</v>
      </c>
      <c r="AY36" s="313">
        <v>30.0</v>
      </c>
      <c r="AZ36" s="316">
        <v>2.0849492E7</v>
      </c>
      <c r="BA36" s="29"/>
      <c r="BB36" s="29" t="s">
        <v>17</v>
      </c>
      <c r="BC36" s="64"/>
      <c r="BD36" s="64"/>
      <c r="BE36" s="64"/>
      <c r="BF36" s="64"/>
    </row>
    <row r="37" ht="14.25" customHeight="1">
      <c r="A37" s="291"/>
      <c r="B37" s="30"/>
      <c r="C37" s="30">
        <v>1.0</v>
      </c>
      <c r="D37" s="30" t="s">
        <v>27</v>
      </c>
      <c r="E37" s="315" t="s">
        <v>184</v>
      </c>
      <c r="F37" s="46"/>
      <c r="G37" s="135">
        <v>1.0</v>
      </c>
      <c r="H37" s="472"/>
      <c r="I37" s="153"/>
      <c r="J37" s="135">
        <v>1.0</v>
      </c>
      <c r="K37" s="135">
        <v>1.0</v>
      </c>
      <c r="L37" s="135">
        <v>1.0</v>
      </c>
      <c r="M37" s="141">
        <v>0.5</v>
      </c>
      <c r="N37" s="135">
        <v>1.0</v>
      </c>
      <c r="O37" s="44"/>
      <c r="P37" s="153"/>
      <c r="Q37" s="135">
        <v>1.0</v>
      </c>
      <c r="R37" s="135">
        <v>1.0</v>
      </c>
      <c r="S37" s="135">
        <v>1.0</v>
      </c>
      <c r="T37" s="135">
        <v>1.0</v>
      </c>
      <c r="U37" s="135">
        <v>1.0</v>
      </c>
      <c r="V37" s="44"/>
      <c r="W37" s="153"/>
      <c r="X37" s="135">
        <v>1.0</v>
      </c>
      <c r="Y37" s="135">
        <v>1.0</v>
      </c>
      <c r="Z37" s="135"/>
      <c r="AA37" s="135">
        <v>1.0</v>
      </c>
      <c r="AB37" s="135">
        <v>1.0</v>
      </c>
      <c r="AC37" s="44"/>
      <c r="AD37" s="153"/>
      <c r="AE37" s="135">
        <v>0.5</v>
      </c>
      <c r="AF37" s="135">
        <v>1.0</v>
      </c>
      <c r="AG37" s="135">
        <v>1.0</v>
      </c>
      <c r="AH37" s="135">
        <v>1.0</v>
      </c>
      <c r="AI37" s="135">
        <v>1.0</v>
      </c>
      <c r="AJ37" s="44"/>
      <c r="AK37" s="46">
        <f t="shared" si="2"/>
        <v>19</v>
      </c>
      <c r="AL37" s="359">
        <v>50000.0</v>
      </c>
      <c r="AM37" s="360">
        <f t="shared" si="3"/>
        <v>950000</v>
      </c>
      <c r="AN37" s="361"/>
      <c r="AO37" s="310">
        <f t="shared" si="6"/>
        <v>950000</v>
      </c>
      <c r="AP37" s="51"/>
      <c r="AQ37" s="39"/>
      <c r="AR37" s="110"/>
      <c r="AS37" s="110"/>
      <c r="AT37" s="316" t="s">
        <v>185</v>
      </c>
      <c r="AU37" s="316">
        <v>1.57443062E8</v>
      </c>
      <c r="AV37" s="315" t="s">
        <v>184</v>
      </c>
      <c r="AW37" s="29" t="s">
        <v>186</v>
      </c>
      <c r="AX37" s="312" t="s">
        <v>346</v>
      </c>
      <c r="AY37" s="313">
        <v>30.0</v>
      </c>
      <c r="AZ37" s="316">
        <v>1.5744306E7</v>
      </c>
      <c r="BA37" s="29"/>
      <c r="BB37" s="29" t="s">
        <v>17</v>
      </c>
      <c r="BC37" s="64"/>
      <c r="BD37" s="64"/>
      <c r="BE37" s="64"/>
      <c r="BF37" s="64"/>
    </row>
    <row r="38" ht="14.25" customHeight="1">
      <c r="A38" s="291"/>
      <c r="B38" s="30"/>
      <c r="C38" s="30">
        <v>1.0</v>
      </c>
      <c r="D38" s="30" t="s">
        <v>27</v>
      </c>
      <c r="E38" s="209" t="s">
        <v>621</v>
      </c>
      <c r="F38" s="46"/>
      <c r="G38" s="46"/>
      <c r="H38" s="472"/>
      <c r="I38" s="153"/>
      <c r="J38" s="135"/>
      <c r="K38" s="135"/>
      <c r="L38" s="141"/>
      <c r="M38" s="141"/>
      <c r="N38" s="135"/>
      <c r="O38" s="44"/>
      <c r="P38" s="153"/>
      <c r="Q38" s="135"/>
      <c r="R38" s="135">
        <v>1.0</v>
      </c>
      <c r="S38" s="135">
        <v>1.0</v>
      </c>
      <c r="T38" s="135">
        <v>1.0</v>
      </c>
      <c r="U38" s="135">
        <v>1.0</v>
      </c>
      <c r="V38" s="44"/>
      <c r="W38" s="153"/>
      <c r="X38" s="135">
        <v>1.0</v>
      </c>
      <c r="Y38" s="135">
        <v>1.0</v>
      </c>
      <c r="Z38" s="135"/>
      <c r="AA38" s="135">
        <v>1.0</v>
      </c>
      <c r="AB38" s="135">
        <v>1.0</v>
      </c>
      <c r="AC38" s="44"/>
      <c r="AD38" s="153"/>
      <c r="AE38" s="135">
        <v>0.5</v>
      </c>
      <c r="AF38" s="135">
        <v>1.0</v>
      </c>
      <c r="AG38" s="135">
        <v>1.0</v>
      </c>
      <c r="AH38" s="135">
        <v>1.0</v>
      </c>
      <c r="AI38" s="135">
        <v>1.0</v>
      </c>
      <c r="AJ38" s="44"/>
      <c r="AK38" s="46">
        <f t="shared" si="2"/>
        <v>12.5</v>
      </c>
      <c r="AL38" s="359">
        <v>50000.0</v>
      </c>
      <c r="AM38" s="360">
        <f t="shared" si="3"/>
        <v>0</v>
      </c>
      <c r="AN38" s="363"/>
      <c r="AO38" s="310"/>
      <c r="AP38" s="51"/>
      <c r="AQ38" s="51">
        <v>40000.0</v>
      </c>
      <c r="AR38" s="110"/>
      <c r="AS38" s="110"/>
      <c r="AT38" s="316" t="s">
        <v>645</v>
      </c>
      <c r="AU38" s="316">
        <v>1.47393377E8</v>
      </c>
      <c r="AV38" s="315" t="s">
        <v>621</v>
      </c>
      <c r="AW38" s="29" t="s">
        <v>646</v>
      </c>
      <c r="AX38" s="312" t="s">
        <v>346</v>
      </c>
      <c r="AY38" s="313">
        <v>30.0</v>
      </c>
      <c r="AZ38" s="316">
        <v>1.4739337E7</v>
      </c>
      <c r="BA38" s="29"/>
      <c r="BB38" s="29" t="s">
        <v>17</v>
      </c>
      <c r="BC38" s="64"/>
      <c r="BD38" s="64"/>
      <c r="BE38" s="64"/>
      <c r="BF38" s="64"/>
    </row>
    <row r="39" ht="14.25" customHeight="1">
      <c r="A39" s="291"/>
      <c r="B39" s="30"/>
      <c r="C39" s="30">
        <v>1.0</v>
      </c>
      <c r="D39" s="30" t="s">
        <v>27</v>
      </c>
      <c r="E39" s="209" t="s">
        <v>622</v>
      </c>
      <c r="F39" s="46"/>
      <c r="G39" s="46"/>
      <c r="H39" s="472"/>
      <c r="I39" s="153"/>
      <c r="J39" s="135"/>
      <c r="K39" s="135"/>
      <c r="L39" s="141"/>
      <c r="M39" s="141"/>
      <c r="N39" s="135"/>
      <c r="O39" s="44"/>
      <c r="P39" s="153"/>
      <c r="Q39" s="135"/>
      <c r="R39" s="135">
        <v>1.0</v>
      </c>
      <c r="S39" s="135">
        <v>1.0</v>
      </c>
      <c r="T39" s="135">
        <v>1.0</v>
      </c>
      <c r="U39" s="135">
        <v>1.0</v>
      </c>
      <c r="V39" s="44"/>
      <c r="W39" s="153"/>
      <c r="X39" s="135">
        <v>1.0</v>
      </c>
      <c r="Y39" s="135">
        <v>1.0</v>
      </c>
      <c r="Z39" s="135"/>
      <c r="AA39" s="135">
        <v>1.0</v>
      </c>
      <c r="AB39" s="135">
        <v>1.0</v>
      </c>
      <c r="AC39" s="44"/>
      <c r="AD39" s="153"/>
      <c r="AE39" s="135">
        <v>0.5</v>
      </c>
      <c r="AF39" s="135">
        <v>1.0</v>
      </c>
      <c r="AG39" s="135">
        <v>1.0</v>
      </c>
      <c r="AH39" s="135">
        <v>1.0</v>
      </c>
      <c r="AI39" s="135">
        <v>1.0</v>
      </c>
      <c r="AJ39" s="44"/>
      <c r="AK39" s="46">
        <f t="shared" si="2"/>
        <v>12.5</v>
      </c>
      <c r="AL39" s="359">
        <v>50000.0</v>
      </c>
      <c r="AM39" s="360">
        <f t="shared" si="3"/>
        <v>0</v>
      </c>
      <c r="AN39" s="363"/>
      <c r="AO39" s="310"/>
      <c r="AP39" s="51"/>
      <c r="AQ39" s="51">
        <v>40000.0</v>
      </c>
      <c r="AR39" s="110"/>
      <c r="AS39" s="110"/>
      <c r="AT39" s="316" t="s">
        <v>647</v>
      </c>
      <c r="AU39" s="316" t="s">
        <v>648</v>
      </c>
      <c r="AV39" s="315" t="s">
        <v>622</v>
      </c>
      <c r="AW39" s="29" t="s">
        <v>649</v>
      </c>
      <c r="AX39" s="312" t="s">
        <v>346</v>
      </c>
      <c r="AY39" s="313">
        <v>30.0</v>
      </c>
      <c r="AZ39" s="316">
        <v>1.8188018E7</v>
      </c>
      <c r="BA39" s="29"/>
      <c r="BB39" s="29" t="s">
        <v>17</v>
      </c>
      <c r="BC39" s="64"/>
      <c r="BD39" s="64"/>
      <c r="BE39" s="64"/>
      <c r="BF39" s="64"/>
    </row>
    <row r="40" ht="14.25" customHeight="1">
      <c r="A40" s="291"/>
      <c r="B40" s="30"/>
      <c r="C40" s="30">
        <v>1.0</v>
      </c>
      <c r="D40" s="30" t="s">
        <v>27</v>
      </c>
      <c r="E40" s="315" t="s">
        <v>191</v>
      </c>
      <c r="F40" s="46"/>
      <c r="G40" s="160" t="s">
        <v>23</v>
      </c>
      <c r="H40" s="472"/>
      <c r="I40" s="153"/>
      <c r="J40" s="135">
        <v>1.0</v>
      </c>
      <c r="K40" s="135">
        <v>1.0</v>
      </c>
      <c r="L40" s="135">
        <v>1.0</v>
      </c>
      <c r="M40" s="160" t="s">
        <v>23</v>
      </c>
      <c r="N40" s="135">
        <v>1.0</v>
      </c>
      <c r="O40" s="44"/>
      <c r="P40" s="153"/>
      <c r="Q40" s="160" t="s">
        <v>23</v>
      </c>
      <c r="R40" s="135">
        <v>1.0</v>
      </c>
      <c r="S40" s="135">
        <v>1.0</v>
      </c>
      <c r="T40" s="160" t="s">
        <v>23</v>
      </c>
      <c r="U40" s="135">
        <v>1.0</v>
      </c>
      <c r="V40" s="44"/>
      <c r="W40" s="153"/>
      <c r="X40" s="135">
        <v>1.0</v>
      </c>
      <c r="Y40" s="160" t="s">
        <v>23</v>
      </c>
      <c r="Z40" s="135"/>
      <c r="AA40" s="160" t="s">
        <v>23</v>
      </c>
      <c r="AB40" s="167" t="s">
        <v>623</v>
      </c>
      <c r="AC40" s="168"/>
      <c r="AD40" s="168"/>
      <c r="AE40" s="168"/>
      <c r="AF40" s="168"/>
      <c r="AG40" s="168"/>
      <c r="AH40" s="168"/>
      <c r="AI40" s="168"/>
      <c r="AJ40" s="73"/>
      <c r="AK40" s="46">
        <f t="shared" si="2"/>
        <v>8</v>
      </c>
      <c r="AL40" s="359">
        <v>49000.0</v>
      </c>
      <c r="AM40" s="360">
        <f t="shared" si="3"/>
        <v>392000</v>
      </c>
      <c r="AN40" s="361"/>
      <c r="AO40" s="310">
        <f t="shared" ref="AO40:AO53" si="7">AK40*AL40</f>
        <v>392000</v>
      </c>
      <c r="AP40" s="51">
        <v>40000.0</v>
      </c>
      <c r="AQ40" s="39"/>
      <c r="AR40" s="39">
        <v>40000.0</v>
      </c>
      <c r="AS40" s="39"/>
      <c r="AT40" s="311" t="s">
        <v>56</v>
      </c>
      <c r="AU40" s="311">
        <v>1.82793205E8</v>
      </c>
      <c r="AV40" s="315" t="s">
        <v>191</v>
      </c>
      <c r="AW40" s="29" t="s">
        <v>192</v>
      </c>
      <c r="AX40" s="312" t="s">
        <v>361</v>
      </c>
      <c r="AY40" s="313" t="s">
        <v>344</v>
      </c>
      <c r="AZ40" s="311">
        <v>525063.0</v>
      </c>
      <c r="BA40" s="29"/>
      <c r="BB40" s="27" t="s">
        <v>457</v>
      </c>
      <c r="BC40" s="64"/>
      <c r="BD40" s="64"/>
      <c r="BE40" s="64"/>
      <c r="BF40" s="64"/>
    </row>
    <row r="41" ht="14.25" customHeight="1">
      <c r="A41" s="291"/>
      <c r="B41" s="30"/>
      <c r="C41" s="30">
        <v>1.0</v>
      </c>
      <c r="D41" s="30" t="s">
        <v>27</v>
      </c>
      <c r="E41" s="317" t="s">
        <v>193</v>
      </c>
      <c r="F41" s="46"/>
      <c r="G41" s="135">
        <v>1.0</v>
      </c>
      <c r="H41" s="472"/>
      <c r="I41" s="153"/>
      <c r="J41" s="135">
        <v>1.0</v>
      </c>
      <c r="K41" s="135">
        <v>1.0</v>
      </c>
      <c r="L41" s="135">
        <v>1.0</v>
      </c>
      <c r="M41" s="141">
        <v>0.5</v>
      </c>
      <c r="N41" s="135">
        <v>1.0</v>
      </c>
      <c r="O41" s="44"/>
      <c r="P41" s="153"/>
      <c r="Q41" s="135">
        <v>1.0</v>
      </c>
      <c r="R41" s="141" t="s">
        <v>50</v>
      </c>
      <c r="S41" s="135">
        <v>1.0</v>
      </c>
      <c r="T41" s="135">
        <v>1.0</v>
      </c>
      <c r="U41" s="135">
        <v>1.0</v>
      </c>
      <c r="V41" s="44"/>
      <c r="W41" s="153"/>
      <c r="X41" s="135">
        <v>1.0</v>
      </c>
      <c r="Y41" s="135">
        <v>1.0</v>
      </c>
      <c r="Z41" s="135"/>
      <c r="AA41" s="135">
        <v>1.0</v>
      </c>
      <c r="AB41" s="135">
        <v>1.0</v>
      </c>
      <c r="AC41" s="44"/>
      <c r="AD41" s="153"/>
      <c r="AE41" s="135">
        <v>0.5</v>
      </c>
      <c r="AF41" s="135">
        <v>1.0</v>
      </c>
      <c r="AG41" s="135">
        <v>1.0</v>
      </c>
      <c r="AH41" s="135">
        <v>1.0</v>
      </c>
      <c r="AI41" s="135">
        <v>1.0</v>
      </c>
      <c r="AJ41" s="44"/>
      <c r="AK41" s="46">
        <f t="shared" si="2"/>
        <v>18</v>
      </c>
      <c r="AL41" s="359">
        <v>50000.0</v>
      </c>
      <c r="AM41" s="360">
        <f t="shared" si="3"/>
        <v>900000</v>
      </c>
      <c r="AN41" s="361"/>
      <c r="AO41" s="310">
        <f t="shared" si="7"/>
        <v>900000</v>
      </c>
      <c r="AP41" s="51"/>
      <c r="AQ41" s="110"/>
      <c r="AR41" s="110"/>
      <c r="AS41" s="110"/>
      <c r="AT41" s="311" t="s">
        <v>194</v>
      </c>
      <c r="AU41" s="311">
        <v>1.49009868E8</v>
      </c>
      <c r="AV41" s="311" t="s">
        <v>193</v>
      </c>
      <c r="AW41" s="29" t="s">
        <v>195</v>
      </c>
      <c r="AX41" s="312" t="s">
        <v>346</v>
      </c>
      <c r="AY41" s="313">
        <v>30.0</v>
      </c>
      <c r="AZ41" s="311">
        <v>1.4900986E7</v>
      </c>
      <c r="BA41" s="29"/>
      <c r="BB41" s="27" t="s">
        <v>17</v>
      </c>
      <c r="BC41" s="64"/>
      <c r="BD41" s="64"/>
      <c r="BE41" s="64"/>
      <c r="BF41" s="64"/>
    </row>
    <row r="42" ht="15.75" customHeight="1">
      <c r="A42" s="291"/>
      <c r="B42" s="30"/>
      <c r="C42" s="30">
        <v>1.0</v>
      </c>
      <c r="D42" s="30" t="s">
        <v>27</v>
      </c>
      <c r="E42" s="314" t="s">
        <v>199</v>
      </c>
      <c r="F42" s="46"/>
      <c r="G42" s="160" t="s">
        <v>23</v>
      </c>
      <c r="H42" s="472"/>
      <c r="I42" s="153"/>
      <c r="J42" s="135">
        <v>1.0</v>
      </c>
      <c r="K42" s="135">
        <v>1.0</v>
      </c>
      <c r="L42" s="135">
        <v>1.0</v>
      </c>
      <c r="M42" s="141" t="s">
        <v>50</v>
      </c>
      <c r="N42" s="135">
        <v>1.0</v>
      </c>
      <c r="O42" s="44"/>
      <c r="P42" s="153"/>
      <c r="Q42" s="135">
        <v>1.0</v>
      </c>
      <c r="R42" s="135">
        <v>1.0</v>
      </c>
      <c r="S42" s="135">
        <v>1.0</v>
      </c>
      <c r="T42" s="135">
        <v>1.0</v>
      </c>
      <c r="U42" s="135">
        <v>1.0</v>
      </c>
      <c r="V42" s="44"/>
      <c r="W42" s="153"/>
      <c r="X42" s="135">
        <v>1.0</v>
      </c>
      <c r="Y42" s="135">
        <v>1.0</v>
      </c>
      <c r="Z42" s="135"/>
      <c r="AA42" s="135">
        <v>1.0</v>
      </c>
      <c r="AB42" s="135">
        <v>1.0</v>
      </c>
      <c r="AC42" s="44"/>
      <c r="AD42" s="153"/>
      <c r="AE42" s="135">
        <v>0.5</v>
      </c>
      <c r="AF42" s="135">
        <v>1.0</v>
      </c>
      <c r="AG42" s="135">
        <v>1.0</v>
      </c>
      <c r="AH42" s="135">
        <v>1.0</v>
      </c>
      <c r="AI42" s="135">
        <v>1.0</v>
      </c>
      <c r="AJ42" s="44"/>
      <c r="AK42" s="46">
        <f t="shared" si="2"/>
        <v>17.5</v>
      </c>
      <c r="AL42" s="359">
        <v>49000.0</v>
      </c>
      <c r="AM42" s="360">
        <f t="shared" si="3"/>
        <v>857500</v>
      </c>
      <c r="AN42" s="361"/>
      <c r="AO42" s="310">
        <f t="shared" si="7"/>
        <v>857500</v>
      </c>
      <c r="AP42" s="51"/>
      <c r="AQ42" s="39"/>
      <c r="AR42" s="110"/>
      <c r="AS42" s="110"/>
      <c r="AT42" s="311" t="s">
        <v>200</v>
      </c>
      <c r="AU42" s="311">
        <v>1.093486E8</v>
      </c>
      <c r="AV42" s="314" t="s">
        <v>199</v>
      </c>
      <c r="AW42" s="29" t="s">
        <v>201</v>
      </c>
      <c r="AX42" s="312" t="s">
        <v>346</v>
      </c>
      <c r="AY42" s="313">
        <v>30.0</v>
      </c>
      <c r="AZ42" s="311">
        <v>1.093486E7</v>
      </c>
      <c r="BA42" s="29"/>
      <c r="BB42" s="27" t="s">
        <v>17</v>
      </c>
      <c r="BC42" s="64"/>
      <c r="BD42" s="64"/>
      <c r="BE42" s="64"/>
      <c r="BF42" s="64"/>
    </row>
    <row r="43" ht="14.25" customHeight="1">
      <c r="A43" s="291"/>
      <c r="B43" s="30"/>
      <c r="C43" s="30">
        <v>1.0</v>
      </c>
      <c r="D43" s="30" t="s">
        <v>27</v>
      </c>
      <c r="E43" s="315" t="s">
        <v>202</v>
      </c>
      <c r="F43" s="46"/>
      <c r="G43" s="135">
        <v>1.0</v>
      </c>
      <c r="H43" s="472"/>
      <c r="I43" s="153"/>
      <c r="J43" s="135">
        <v>1.0</v>
      </c>
      <c r="K43" s="135">
        <v>1.0</v>
      </c>
      <c r="L43" s="135">
        <v>1.0</v>
      </c>
      <c r="M43" s="141">
        <v>0.5</v>
      </c>
      <c r="N43" s="135">
        <v>1.0</v>
      </c>
      <c r="O43" s="44"/>
      <c r="P43" s="153"/>
      <c r="Q43" s="135">
        <v>1.0</v>
      </c>
      <c r="R43" s="135">
        <v>1.0</v>
      </c>
      <c r="S43" s="135">
        <v>1.0</v>
      </c>
      <c r="T43" s="135">
        <v>1.0</v>
      </c>
      <c r="U43" s="135">
        <v>1.0</v>
      </c>
      <c r="V43" s="44"/>
      <c r="W43" s="153"/>
      <c r="X43" s="135">
        <v>1.0</v>
      </c>
      <c r="Y43" s="135">
        <v>1.0</v>
      </c>
      <c r="Z43" s="135"/>
      <c r="AA43" s="135">
        <v>1.0</v>
      </c>
      <c r="AB43" s="135">
        <v>1.0</v>
      </c>
      <c r="AC43" s="44"/>
      <c r="AD43" s="153"/>
      <c r="AE43" s="135">
        <v>0.5</v>
      </c>
      <c r="AF43" s="135">
        <v>1.0</v>
      </c>
      <c r="AG43" s="135">
        <v>1.0</v>
      </c>
      <c r="AH43" s="135">
        <v>1.0</v>
      </c>
      <c r="AI43" s="135">
        <v>1.0</v>
      </c>
      <c r="AJ43" s="44"/>
      <c r="AK43" s="46">
        <f t="shared" si="2"/>
        <v>19</v>
      </c>
      <c r="AL43" s="359">
        <v>50000.0</v>
      </c>
      <c r="AM43" s="360">
        <f t="shared" si="3"/>
        <v>950000</v>
      </c>
      <c r="AN43" s="361"/>
      <c r="AO43" s="310">
        <f t="shared" si="7"/>
        <v>950000</v>
      </c>
      <c r="AP43" s="51"/>
      <c r="AQ43" s="39">
        <v>40000.0</v>
      </c>
      <c r="AR43" s="110"/>
      <c r="AS43" s="110"/>
      <c r="AT43" s="316" t="s">
        <v>203</v>
      </c>
      <c r="AU43" s="316">
        <v>2.26206787E8</v>
      </c>
      <c r="AV43" s="315" t="s">
        <v>202</v>
      </c>
      <c r="AW43" s="29" t="s">
        <v>204</v>
      </c>
      <c r="AX43" s="312" t="s">
        <v>346</v>
      </c>
      <c r="AY43" s="313">
        <v>30.0</v>
      </c>
      <c r="AZ43" s="316">
        <v>2.2620678E7</v>
      </c>
      <c r="BA43" s="29"/>
      <c r="BB43" s="29" t="s">
        <v>17</v>
      </c>
      <c r="BC43" s="340"/>
      <c r="BD43" s="340"/>
      <c r="BE43" s="340"/>
      <c r="BF43" s="340"/>
    </row>
    <row r="44" ht="14.25" customHeight="1">
      <c r="A44" s="291"/>
      <c r="B44" s="30"/>
      <c r="C44" s="30">
        <v>1.0</v>
      </c>
      <c r="D44" s="30" t="s">
        <v>27</v>
      </c>
      <c r="E44" s="315" t="s">
        <v>205</v>
      </c>
      <c r="F44" s="46"/>
      <c r="G44" s="135">
        <v>1.0</v>
      </c>
      <c r="H44" s="472"/>
      <c r="I44" s="153"/>
      <c r="J44" s="135">
        <v>1.0</v>
      </c>
      <c r="K44" s="135">
        <v>1.0</v>
      </c>
      <c r="L44" s="135">
        <v>1.0</v>
      </c>
      <c r="M44" s="141">
        <v>0.5</v>
      </c>
      <c r="N44" s="135">
        <v>1.0</v>
      </c>
      <c r="O44" s="44"/>
      <c r="P44" s="153"/>
      <c r="Q44" s="135">
        <v>1.0</v>
      </c>
      <c r="R44" s="135">
        <v>1.0</v>
      </c>
      <c r="S44" s="135">
        <v>1.0</v>
      </c>
      <c r="T44" s="135" t="s">
        <v>23</v>
      </c>
      <c r="U44" s="135">
        <v>1.0</v>
      </c>
      <c r="V44" s="44"/>
      <c r="W44" s="153"/>
      <c r="X44" s="135">
        <v>1.0</v>
      </c>
      <c r="Y44" s="135">
        <v>1.0</v>
      </c>
      <c r="Z44" s="135"/>
      <c r="AA44" s="135">
        <v>1.0</v>
      </c>
      <c r="AB44" s="135">
        <v>1.0</v>
      </c>
      <c r="AC44" s="44"/>
      <c r="AD44" s="153"/>
      <c r="AE44" s="135">
        <v>0.5</v>
      </c>
      <c r="AF44" s="135">
        <v>1.0</v>
      </c>
      <c r="AG44" s="135">
        <v>1.0</v>
      </c>
      <c r="AH44" s="135">
        <v>1.0</v>
      </c>
      <c r="AI44" s="135">
        <v>1.0</v>
      </c>
      <c r="AJ44" s="44"/>
      <c r="AK44" s="46">
        <f t="shared" si="2"/>
        <v>18</v>
      </c>
      <c r="AL44" s="359">
        <v>50000.0</v>
      </c>
      <c r="AM44" s="360">
        <f t="shared" si="3"/>
        <v>900000</v>
      </c>
      <c r="AN44" s="363"/>
      <c r="AO44" s="310">
        <f t="shared" si="7"/>
        <v>900000</v>
      </c>
      <c r="AP44" s="51"/>
      <c r="AQ44" s="39"/>
      <c r="AR44" s="110"/>
      <c r="AS44" s="110"/>
      <c r="AT44" s="316" t="s">
        <v>62</v>
      </c>
      <c r="AU44" s="316">
        <v>1.72546595E8</v>
      </c>
      <c r="AV44" s="315" t="s">
        <v>205</v>
      </c>
      <c r="AW44" s="29" t="s">
        <v>206</v>
      </c>
      <c r="AX44" s="312" t="s">
        <v>389</v>
      </c>
      <c r="AY44" s="313" t="s">
        <v>344</v>
      </c>
      <c r="AZ44" s="316">
        <v>7.9718408E7</v>
      </c>
      <c r="BA44" s="29"/>
      <c r="BB44" s="29" t="s">
        <v>527</v>
      </c>
      <c r="BC44" s="340"/>
      <c r="BD44" s="340"/>
      <c r="BE44" s="340"/>
      <c r="BF44" s="340"/>
    </row>
    <row r="45" ht="14.25" customHeight="1">
      <c r="A45" s="291"/>
      <c r="B45" s="30"/>
      <c r="C45" s="30">
        <v>1.0</v>
      </c>
      <c r="D45" s="30" t="s">
        <v>27</v>
      </c>
      <c r="E45" s="317" t="s">
        <v>528</v>
      </c>
      <c r="F45" s="46"/>
      <c r="G45" s="135">
        <v>1.0</v>
      </c>
      <c r="H45" s="472"/>
      <c r="I45" s="153"/>
      <c r="J45" s="135">
        <v>1.0</v>
      </c>
      <c r="K45" s="135">
        <v>1.0</v>
      </c>
      <c r="L45" s="135">
        <v>1.0</v>
      </c>
      <c r="M45" s="141">
        <v>0.5</v>
      </c>
      <c r="N45" s="135">
        <v>1.0</v>
      </c>
      <c r="O45" s="44"/>
      <c r="P45" s="153"/>
      <c r="Q45" s="135">
        <v>1.0</v>
      </c>
      <c r="R45" s="135">
        <v>1.0</v>
      </c>
      <c r="S45" s="135">
        <v>1.0</v>
      </c>
      <c r="T45" s="135">
        <v>1.0</v>
      </c>
      <c r="U45" s="135">
        <v>1.0</v>
      </c>
      <c r="V45" s="44"/>
      <c r="W45" s="153"/>
      <c r="X45" s="135">
        <v>1.0</v>
      </c>
      <c r="Y45" s="135">
        <v>1.0</v>
      </c>
      <c r="Z45" s="135"/>
      <c r="AA45" s="135">
        <v>1.0</v>
      </c>
      <c r="AB45" s="135">
        <v>1.0</v>
      </c>
      <c r="AC45" s="44"/>
      <c r="AD45" s="153"/>
      <c r="AE45" s="135">
        <v>0.5</v>
      </c>
      <c r="AF45" s="135">
        <v>1.0</v>
      </c>
      <c r="AG45" s="135">
        <v>1.0</v>
      </c>
      <c r="AH45" s="135">
        <v>1.0</v>
      </c>
      <c r="AI45" s="135">
        <v>1.0</v>
      </c>
      <c r="AJ45" s="44"/>
      <c r="AK45" s="46">
        <f t="shared" si="2"/>
        <v>19</v>
      </c>
      <c r="AL45" s="359">
        <v>50000.0</v>
      </c>
      <c r="AM45" s="360">
        <f t="shared" si="3"/>
        <v>950000</v>
      </c>
      <c r="AN45" s="363"/>
      <c r="AO45" s="310">
        <f t="shared" si="7"/>
        <v>950000</v>
      </c>
      <c r="AP45" s="51"/>
      <c r="AQ45" s="110"/>
      <c r="AR45" s="110"/>
      <c r="AS45" s="110"/>
      <c r="AT45" s="311" t="s">
        <v>529</v>
      </c>
      <c r="AU45" s="311">
        <v>1.63830531E8</v>
      </c>
      <c r="AV45" s="311" t="s">
        <v>530</v>
      </c>
      <c r="AW45" s="29" t="s">
        <v>531</v>
      </c>
      <c r="AX45" s="312" t="s">
        <v>346</v>
      </c>
      <c r="AY45" s="313">
        <v>30.0</v>
      </c>
      <c r="AZ45" s="311">
        <v>1.6383053E7</v>
      </c>
      <c r="BA45" s="29"/>
      <c r="BB45" s="27" t="s">
        <v>17</v>
      </c>
      <c r="BC45" s="340"/>
      <c r="BD45" s="340"/>
      <c r="BE45" s="340"/>
      <c r="BF45" s="340"/>
    </row>
    <row r="46" ht="14.25" customHeight="1">
      <c r="A46" s="291"/>
      <c r="B46" s="30"/>
      <c r="C46" s="30">
        <v>1.0</v>
      </c>
      <c r="D46" s="30" t="s">
        <v>92</v>
      </c>
      <c r="E46" s="315" t="s">
        <v>532</v>
      </c>
      <c r="F46" s="46"/>
      <c r="G46" s="135">
        <v>1.0</v>
      </c>
      <c r="H46" s="472"/>
      <c r="I46" s="153"/>
      <c r="J46" s="135">
        <v>1.0</v>
      </c>
      <c r="K46" s="135">
        <v>1.0</v>
      </c>
      <c r="L46" s="135">
        <v>1.0</v>
      </c>
      <c r="M46" s="141">
        <v>0.5</v>
      </c>
      <c r="N46" s="135">
        <v>1.0</v>
      </c>
      <c r="O46" s="44"/>
      <c r="P46" s="153"/>
      <c r="Q46" s="135">
        <v>1.0</v>
      </c>
      <c r="R46" s="141" t="s">
        <v>50</v>
      </c>
      <c r="S46" s="135">
        <v>1.0</v>
      </c>
      <c r="T46" s="135">
        <v>1.0</v>
      </c>
      <c r="U46" s="135">
        <v>1.0</v>
      </c>
      <c r="V46" s="44"/>
      <c r="W46" s="153"/>
      <c r="X46" s="135">
        <v>1.0</v>
      </c>
      <c r="Y46" s="135">
        <v>1.0</v>
      </c>
      <c r="Z46" s="135"/>
      <c r="AA46" s="135">
        <v>1.0</v>
      </c>
      <c r="AB46" s="135">
        <v>1.0</v>
      </c>
      <c r="AC46" s="44"/>
      <c r="AD46" s="153"/>
      <c r="AE46" s="135">
        <v>0.5</v>
      </c>
      <c r="AF46" s="135">
        <v>1.0</v>
      </c>
      <c r="AG46" s="135">
        <v>1.0</v>
      </c>
      <c r="AH46" s="135">
        <v>1.0</v>
      </c>
      <c r="AI46" s="135">
        <v>1.0</v>
      </c>
      <c r="AJ46" s="44"/>
      <c r="AK46" s="46">
        <f t="shared" si="2"/>
        <v>18</v>
      </c>
      <c r="AL46" s="359">
        <v>30000.0</v>
      </c>
      <c r="AM46" s="360">
        <f t="shared" si="3"/>
        <v>540000</v>
      </c>
      <c r="AN46" s="361"/>
      <c r="AO46" s="310">
        <f t="shared" si="7"/>
        <v>540000</v>
      </c>
      <c r="AP46" s="51"/>
      <c r="AQ46" s="39"/>
      <c r="AR46" s="110"/>
      <c r="AS46" s="110"/>
      <c r="AT46" s="316" t="s">
        <v>533</v>
      </c>
      <c r="AU46" s="316">
        <v>2.01456398E8</v>
      </c>
      <c r="AV46" s="315" t="s">
        <v>534</v>
      </c>
      <c r="AW46" s="29" t="s">
        <v>535</v>
      </c>
      <c r="AX46" s="312" t="s">
        <v>389</v>
      </c>
      <c r="AY46" s="313" t="s">
        <v>344</v>
      </c>
      <c r="AZ46" s="316">
        <v>8.2350349E7</v>
      </c>
      <c r="BA46" s="29"/>
      <c r="BB46" s="29" t="s">
        <v>536</v>
      </c>
      <c r="BC46" s="340"/>
      <c r="BD46" s="340"/>
      <c r="BE46" s="340"/>
      <c r="BF46" s="340"/>
    </row>
    <row r="47" ht="14.25" customHeight="1">
      <c r="A47" s="291"/>
      <c r="B47" s="30"/>
      <c r="C47" s="30">
        <v>1.0</v>
      </c>
      <c r="D47" s="30" t="s">
        <v>27</v>
      </c>
      <c r="E47" s="315" t="s">
        <v>213</v>
      </c>
      <c r="F47" s="46"/>
      <c r="G47" s="135">
        <v>1.0</v>
      </c>
      <c r="H47" s="472"/>
      <c r="I47" s="153"/>
      <c r="J47" s="135">
        <v>1.0</v>
      </c>
      <c r="K47" s="135">
        <v>1.0</v>
      </c>
      <c r="L47" s="135">
        <v>1.0</v>
      </c>
      <c r="M47" s="141">
        <v>0.5</v>
      </c>
      <c r="N47" s="135">
        <v>1.0</v>
      </c>
      <c r="O47" s="44"/>
      <c r="P47" s="153"/>
      <c r="Q47" s="135">
        <v>1.0</v>
      </c>
      <c r="R47" s="135">
        <v>1.0</v>
      </c>
      <c r="S47" s="135">
        <v>1.0</v>
      </c>
      <c r="T47" s="135">
        <v>1.0</v>
      </c>
      <c r="U47" s="135">
        <v>1.0</v>
      </c>
      <c r="V47" s="44"/>
      <c r="W47" s="153"/>
      <c r="X47" s="135">
        <v>1.0</v>
      </c>
      <c r="Y47" s="135">
        <v>1.0</v>
      </c>
      <c r="Z47" s="135"/>
      <c r="AA47" s="135">
        <v>1.0</v>
      </c>
      <c r="AB47" s="135">
        <v>1.0</v>
      </c>
      <c r="AC47" s="44"/>
      <c r="AD47" s="153"/>
      <c r="AE47" s="135">
        <v>0.5</v>
      </c>
      <c r="AF47" s="135">
        <v>1.0</v>
      </c>
      <c r="AG47" s="135">
        <v>1.0</v>
      </c>
      <c r="AH47" s="135">
        <v>1.0</v>
      </c>
      <c r="AI47" s="135">
        <v>1.0</v>
      </c>
      <c r="AJ47" s="44"/>
      <c r="AK47" s="46">
        <f t="shared" si="2"/>
        <v>19</v>
      </c>
      <c r="AL47" s="359">
        <v>57000.0</v>
      </c>
      <c r="AM47" s="360">
        <f t="shared" si="3"/>
        <v>1083000</v>
      </c>
      <c r="AN47" s="361"/>
      <c r="AO47" s="310">
        <f t="shared" si="7"/>
        <v>1083000</v>
      </c>
      <c r="AP47" s="51"/>
      <c r="AQ47" s="51">
        <v>40000.0</v>
      </c>
      <c r="AR47" s="110"/>
      <c r="AS47" s="110"/>
      <c r="AT47" s="316" t="s">
        <v>462</v>
      </c>
      <c r="AU47" s="316" t="s">
        <v>463</v>
      </c>
      <c r="AV47" s="315" t="s">
        <v>213</v>
      </c>
      <c r="AW47" s="29" t="s">
        <v>215</v>
      </c>
      <c r="AX47" s="312" t="s">
        <v>361</v>
      </c>
      <c r="AY47" s="313" t="s">
        <v>344</v>
      </c>
      <c r="AZ47" s="316">
        <v>3.03921152E8</v>
      </c>
      <c r="BA47" s="29"/>
      <c r="BB47" s="29" t="s">
        <v>537</v>
      </c>
      <c r="BC47" s="64"/>
      <c r="BD47" s="64"/>
      <c r="BE47" s="64"/>
      <c r="BF47" s="64"/>
    </row>
    <row r="48" ht="14.25" customHeight="1">
      <c r="A48" s="291"/>
      <c r="B48" s="30"/>
      <c r="C48" s="30">
        <v>1.0</v>
      </c>
      <c r="D48" s="30" t="s">
        <v>27</v>
      </c>
      <c r="E48" s="314" t="s">
        <v>216</v>
      </c>
      <c r="F48" s="46"/>
      <c r="G48" s="135">
        <v>1.0</v>
      </c>
      <c r="H48" s="472"/>
      <c r="I48" s="153"/>
      <c r="J48" s="135">
        <v>1.0</v>
      </c>
      <c r="K48" s="135">
        <v>1.0</v>
      </c>
      <c r="L48" s="135">
        <v>1.0</v>
      </c>
      <c r="M48" s="141">
        <v>0.5</v>
      </c>
      <c r="N48" s="135">
        <v>1.0</v>
      </c>
      <c r="O48" s="44"/>
      <c r="P48" s="153"/>
      <c r="Q48" s="135">
        <v>1.0</v>
      </c>
      <c r="R48" s="135">
        <v>1.0</v>
      </c>
      <c r="S48" s="135">
        <v>1.0</v>
      </c>
      <c r="T48" s="135">
        <v>1.0</v>
      </c>
      <c r="U48" s="135">
        <v>1.0</v>
      </c>
      <c r="V48" s="44"/>
      <c r="W48" s="153"/>
      <c r="X48" s="135">
        <v>1.0</v>
      </c>
      <c r="Y48" s="135">
        <v>1.0</v>
      </c>
      <c r="Z48" s="135"/>
      <c r="AA48" s="135">
        <v>1.0</v>
      </c>
      <c r="AB48" s="135">
        <v>1.0</v>
      </c>
      <c r="AC48" s="44"/>
      <c r="AD48" s="153"/>
      <c r="AE48" s="135">
        <v>0.5</v>
      </c>
      <c r="AF48" s="135">
        <v>1.0</v>
      </c>
      <c r="AG48" s="135">
        <v>1.0</v>
      </c>
      <c r="AH48" s="135">
        <v>1.0</v>
      </c>
      <c r="AI48" s="135">
        <v>1.0</v>
      </c>
      <c r="AJ48" s="44"/>
      <c r="AK48" s="46">
        <f t="shared" si="2"/>
        <v>19</v>
      </c>
      <c r="AL48" s="359">
        <v>50000.0</v>
      </c>
      <c r="AM48" s="360">
        <f t="shared" si="3"/>
        <v>950000</v>
      </c>
      <c r="AN48" s="361"/>
      <c r="AO48" s="310">
        <f t="shared" si="7"/>
        <v>950000</v>
      </c>
      <c r="AP48" s="51"/>
      <c r="AQ48" s="39"/>
      <c r="AR48" s="110"/>
      <c r="AS48" s="110"/>
      <c r="AT48" s="311" t="s">
        <v>217</v>
      </c>
      <c r="AU48" s="311">
        <v>8.6058499E7</v>
      </c>
      <c r="AV48" s="314" t="s">
        <v>216</v>
      </c>
      <c r="AW48" s="29" t="s">
        <v>218</v>
      </c>
      <c r="AX48" s="312" t="s">
        <v>346</v>
      </c>
      <c r="AY48" s="313">
        <v>30.0</v>
      </c>
      <c r="AZ48" s="311">
        <v>8605849.0</v>
      </c>
      <c r="BA48" s="29"/>
      <c r="BB48" s="27" t="s">
        <v>17</v>
      </c>
      <c r="BC48" s="64"/>
      <c r="BD48" s="64"/>
      <c r="BE48" s="64"/>
      <c r="BF48" s="64"/>
    </row>
    <row r="49" ht="14.25" customHeight="1">
      <c r="A49" s="291"/>
      <c r="B49" s="30"/>
      <c r="C49" s="30">
        <v>1.0</v>
      </c>
      <c r="D49" s="30" t="s">
        <v>27</v>
      </c>
      <c r="E49" s="315" t="s">
        <v>219</v>
      </c>
      <c r="F49" s="46"/>
      <c r="G49" s="135">
        <v>1.0</v>
      </c>
      <c r="H49" s="472"/>
      <c r="I49" s="153"/>
      <c r="J49" s="135">
        <v>1.0</v>
      </c>
      <c r="K49" s="135">
        <v>1.0</v>
      </c>
      <c r="L49" s="135">
        <v>1.0</v>
      </c>
      <c r="M49" s="141">
        <v>0.5</v>
      </c>
      <c r="N49" s="135">
        <v>1.0</v>
      </c>
      <c r="O49" s="44"/>
      <c r="P49" s="153"/>
      <c r="Q49" s="135">
        <v>1.0</v>
      </c>
      <c r="R49" s="135">
        <v>1.0</v>
      </c>
      <c r="S49" s="135">
        <v>1.0</v>
      </c>
      <c r="T49" s="135">
        <v>1.0</v>
      </c>
      <c r="U49" s="135">
        <v>1.0</v>
      </c>
      <c r="V49" s="44"/>
      <c r="W49" s="153"/>
      <c r="X49" s="135">
        <v>1.0</v>
      </c>
      <c r="Y49" s="135">
        <v>1.0</v>
      </c>
      <c r="Z49" s="135"/>
      <c r="AA49" s="135">
        <v>1.0</v>
      </c>
      <c r="AB49" s="135">
        <v>1.0</v>
      </c>
      <c r="AC49" s="44"/>
      <c r="AD49" s="153"/>
      <c r="AE49" s="135">
        <v>0.5</v>
      </c>
      <c r="AF49" s="135">
        <v>1.0</v>
      </c>
      <c r="AG49" s="135">
        <v>1.0</v>
      </c>
      <c r="AH49" s="135">
        <v>1.0</v>
      </c>
      <c r="AI49" s="135">
        <v>1.0</v>
      </c>
      <c r="AJ49" s="44"/>
      <c r="AK49" s="46">
        <f t="shared" si="2"/>
        <v>19</v>
      </c>
      <c r="AL49" s="359">
        <v>50000.0</v>
      </c>
      <c r="AM49" s="360">
        <f t="shared" si="3"/>
        <v>950000</v>
      </c>
      <c r="AN49" s="361"/>
      <c r="AO49" s="310">
        <f t="shared" si="7"/>
        <v>950000</v>
      </c>
      <c r="AP49" s="51"/>
      <c r="AQ49" s="51">
        <v>40000.0</v>
      </c>
      <c r="AR49" s="110"/>
      <c r="AS49" s="110"/>
      <c r="AT49" s="316" t="s">
        <v>72</v>
      </c>
      <c r="AU49" s="316" t="s">
        <v>466</v>
      </c>
      <c r="AV49" s="315" t="s">
        <v>219</v>
      </c>
      <c r="AW49" s="29" t="s">
        <v>220</v>
      </c>
      <c r="AX49" s="312" t="s">
        <v>346</v>
      </c>
      <c r="AY49" s="313">
        <v>30.0</v>
      </c>
      <c r="AZ49" s="316">
        <v>8536281.0</v>
      </c>
      <c r="BA49" s="29"/>
      <c r="BB49" s="29" t="s">
        <v>17</v>
      </c>
      <c r="BC49" s="340"/>
      <c r="BD49" s="340"/>
      <c r="BE49" s="340"/>
      <c r="BF49" s="340"/>
    </row>
    <row r="50" ht="14.25" customHeight="1">
      <c r="A50" s="291"/>
      <c r="B50" s="30"/>
      <c r="C50" s="30">
        <v>1.0</v>
      </c>
      <c r="D50" s="30" t="s">
        <v>27</v>
      </c>
      <c r="E50" s="315" t="s">
        <v>221</v>
      </c>
      <c r="F50" s="46"/>
      <c r="G50" s="135">
        <v>1.0</v>
      </c>
      <c r="H50" s="472"/>
      <c r="I50" s="153"/>
      <c r="J50" s="135">
        <v>1.0</v>
      </c>
      <c r="K50" s="135">
        <v>1.0</v>
      </c>
      <c r="L50" s="135">
        <v>1.0</v>
      </c>
      <c r="M50" s="141">
        <v>0.5</v>
      </c>
      <c r="N50" s="135">
        <v>1.0</v>
      </c>
      <c r="O50" s="44"/>
      <c r="P50" s="153"/>
      <c r="Q50" s="135">
        <v>1.0</v>
      </c>
      <c r="R50" s="135">
        <v>1.0</v>
      </c>
      <c r="S50" s="135">
        <v>1.0</v>
      </c>
      <c r="T50" s="135" t="s">
        <v>50</v>
      </c>
      <c r="U50" s="135" t="s">
        <v>50</v>
      </c>
      <c r="V50" s="44"/>
      <c r="W50" s="153"/>
      <c r="X50" s="135">
        <v>1.0</v>
      </c>
      <c r="Y50" s="135">
        <v>1.0</v>
      </c>
      <c r="Z50" s="135"/>
      <c r="AA50" s="135">
        <v>1.0</v>
      </c>
      <c r="AB50" s="135">
        <v>1.0</v>
      </c>
      <c r="AC50" s="44"/>
      <c r="AD50" s="153"/>
      <c r="AE50" s="135">
        <v>0.5</v>
      </c>
      <c r="AF50" s="135">
        <v>1.0</v>
      </c>
      <c r="AG50" s="135">
        <v>1.0</v>
      </c>
      <c r="AH50" s="135">
        <v>1.0</v>
      </c>
      <c r="AI50" s="135">
        <v>1.0</v>
      </c>
      <c r="AJ50" s="44"/>
      <c r="AK50" s="46">
        <f t="shared" si="2"/>
        <v>17</v>
      </c>
      <c r="AL50" s="359">
        <v>50000.0</v>
      </c>
      <c r="AM50" s="360">
        <f t="shared" si="3"/>
        <v>850000</v>
      </c>
      <c r="AN50" s="361"/>
      <c r="AO50" s="310">
        <f t="shared" si="7"/>
        <v>850000</v>
      </c>
      <c r="AP50" s="51"/>
      <c r="AQ50" s="39"/>
      <c r="AR50" s="110"/>
      <c r="AS50" s="110"/>
      <c r="AT50" s="316" t="s">
        <v>222</v>
      </c>
      <c r="AU50" s="316">
        <v>1.22534316E8</v>
      </c>
      <c r="AV50" s="315" t="s">
        <v>221</v>
      </c>
      <c r="AW50" s="29" t="s">
        <v>223</v>
      </c>
      <c r="AX50" s="312" t="s">
        <v>346</v>
      </c>
      <c r="AY50" s="313">
        <v>30.0</v>
      </c>
      <c r="AZ50" s="316">
        <v>1.2253431E7</v>
      </c>
      <c r="BA50" s="29"/>
      <c r="BB50" s="29" t="s">
        <v>17</v>
      </c>
      <c r="BC50" s="64"/>
      <c r="BD50" s="64"/>
      <c r="BE50" s="64"/>
      <c r="BF50" s="64"/>
    </row>
    <row r="51" ht="14.25" customHeight="1">
      <c r="A51" s="291"/>
      <c r="B51" s="30"/>
      <c r="C51" s="30">
        <v>1.0</v>
      </c>
      <c r="D51" s="30" t="s">
        <v>27</v>
      </c>
      <c r="E51" s="315" t="s">
        <v>224</v>
      </c>
      <c r="F51" s="46"/>
      <c r="G51" s="135">
        <v>1.0</v>
      </c>
      <c r="H51" s="472"/>
      <c r="I51" s="153"/>
      <c r="J51" s="141">
        <v>0.5</v>
      </c>
      <c r="K51" s="135">
        <v>1.0</v>
      </c>
      <c r="L51" s="135">
        <v>1.0</v>
      </c>
      <c r="M51" s="141">
        <v>0.5</v>
      </c>
      <c r="N51" s="135">
        <v>1.0</v>
      </c>
      <c r="O51" s="44"/>
      <c r="P51" s="153"/>
      <c r="Q51" s="135">
        <v>1.0</v>
      </c>
      <c r="R51" s="135">
        <v>1.0</v>
      </c>
      <c r="S51" s="135">
        <v>1.0</v>
      </c>
      <c r="T51" s="135">
        <v>1.0</v>
      </c>
      <c r="U51" s="135">
        <v>1.0</v>
      </c>
      <c r="V51" s="44"/>
      <c r="W51" s="153"/>
      <c r="X51" s="135">
        <v>1.0</v>
      </c>
      <c r="Y51" s="135">
        <v>1.0</v>
      </c>
      <c r="Z51" s="135"/>
      <c r="AA51" s="135">
        <v>1.0</v>
      </c>
      <c r="AB51" s="135">
        <v>1.0</v>
      </c>
      <c r="AC51" s="44"/>
      <c r="AD51" s="153"/>
      <c r="AE51" s="135">
        <v>0.5</v>
      </c>
      <c r="AF51" s="135">
        <v>1.0</v>
      </c>
      <c r="AG51" s="135">
        <v>1.0</v>
      </c>
      <c r="AH51" s="135">
        <v>1.0</v>
      </c>
      <c r="AI51" s="135">
        <v>1.0</v>
      </c>
      <c r="AJ51" s="44"/>
      <c r="AK51" s="46">
        <f t="shared" si="2"/>
        <v>18.5</v>
      </c>
      <c r="AL51" s="359">
        <v>57000.0</v>
      </c>
      <c r="AM51" s="360">
        <f t="shared" si="3"/>
        <v>1054500</v>
      </c>
      <c r="AN51" s="363"/>
      <c r="AO51" s="310">
        <f t="shared" si="7"/>
        <v>1054500</v>
      </c>
      <c r="AP51" s="51"/>
      <c r="AQ51" s="51">
        <v>40000.0</v>
      </c>
      <c r="AR51" s="110"/>
      <c r="AS51" s="110"/>
      <c r="AT51" s="311" t="s">
        <v>225</v>
      </c>
      <c r="AU51" s="311">
        <v>1.27038864E8</v>
      </c>
      <c r="AV51" s="315" t="s">
        <v>224</v>
      </c>
      <c r="AW51" s="29" t="s">
        <v>226</v>
      </c>
      <c r="AX51" s="312" t="s">
        <v>346</v>
      </c>
      <c r="AY51" s="313">
        <v>30.0</v>
      </c>
      <c r="AZ51" s="311">
        <v>1.2703886E7</v>
      </c>
      <c r="BA51" s="29"/>
      <c r="BB51" s="27" t="s">
        <v>17</v>
      </c>
      <c r="BC51" s="64"/>
      <c r="BD51" s="64"/>
      <c r="BE51" s="64"/>
      <c r="BF51" s="64"/>
    </row>
    <row r="52" ht="14.25" customHeight="1">
      <c r="A52" s="291"/>
      <c r="B52" s="30"/>
      <c r="C52" s="30">
        <v>1.0</v>
      </c>
      <c r="D52" s="30" t="s">
        <v>27</v>
      </c>
      <c r="E52" s="317" t="s">
        <v>467</v>
      </c>
      <c r="F52" s="46"/>
      <c r="G52" s="135">
        <v>1.0</v>
      </c>
      <c r="H52" s="472"/>
      <c r="I52" s="153"/>
      <c r="J52" s="160" t="s">
        <v>23</v>
      </c>
      <c r="K52" s="160" t="s">
        <v>23</v>
      </c>
      <c r="L52" s="473" t="s">
        <v>617</v>
      </c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168"/>
      <c r="Y52" s="168"/>
      <c r="Z52" s="168"/>
      <c r="AA52" s="168"/>
      <c r="AB52" s="168"/>
      <c r="AC52" s="168"/>
      <c r="AD52" s="168"/>
      <c r="AE52" s="168"/>
      <c r="AF52" s="168"/>
      <c r="AG52" s="168"/>
      <c r="AH52" s="168"/>
      <c r="AI52" s="168"/>
      <c r="AJ52" s="73"/>
      <c r="AK52" s="46">
        <f t="shared" si="2"/>
        <v>1</v>
      </c>
      <c r="AL52" s="359">
        <v>49000.0</v>
      </c>
      <c r="AM52" s="360">
        <f t="shared" si="3"/>
        <v>49000</v>
      </c>
      <c r="AN52" s="361"/>
      <c r="AO52" s="310">
        <f t="shared" si="7"/>
        <v>49000</v>
      </c>
      <c r="AP52" s="51"/>
      <c r="AQ52" s="39"/>
      <c r="AR52" s="110"/>
      <c r="AS52" s="110"/>
      <c r="AT52" s="316" t="s">
        <v>468</v>
      </c>
      <c r="AU52" s="316">
        <v>1.36814001E8</v>
      </c>
      <c r="AV52" s="339" t="s">
        <v>467</v>
      </c>
      <c r="AW52" s="29" t="s">
        <v>469</v>
      </c>
      <c r="AX52" s="312" t="s">
        <v>346</v>
      </c>
      <c r="AY52" s="313">
        <v>30.0</v>
      </c>
      <c r="AZ52" s="316">
        <v>1.36814E7</v>
      </c>
      <c r="BA52" s="29">
        <v>100000.0</v>
      </c>
      <c r="BB52" s="27" t="s">
        <v>17</v>
      </c>
      <c r="BC52" s="64"/>
      <c r="BD52" s="64"/>
      <c r="BE52" s="64"/>
      <c r="BF52" s="64"/>
    </row>
    <row r="53" ht="14.25" customHeight="1">
      <c r="A53" s="64"/>
      <c r="B53" s="30"/>
      <c r="C53" s="30">
        <v>1.0</v>
      </c>
      <c r="D53" s="30" t="s">
        <v>27</v>
      </c>
      <c r="E53" s="315" t="s">
        <v>227</v>
      </c>
      <c r="F53" s="46"/>
      <c r="G53" s="135">
        <v>1.0</v>
      </c>
      <c r="H53" s="472"/>
      <c r="I53" s="153"/>
      <c r="J53" s="141" t="s">
        <v>50</v>
      </c>
      <c r="K53" s="135">
        <v>1.0</v>
      </c>
      <c r="L53" s="135">
        <v>1.0</v>
      </c>
      <c r="M53" s="141">
        <v>0.5</v>
      </c>
      <c r="N53" s="135">
        <v>1.0</v>
      </c>
      <c r="O53" s="44"/>
      <c r="P53" s="153"/>
      <c r="Q53" s="135">
        <v>1.0</v>
      </c>
      <c r="R53" s="135">
        <v>1.0</v>
      </c>
      <c r="S53" s="135">
        <v>1.0</v>
      </c>
      <c r="T53" s="135">
        <v>1.0</v>
      </c>
      <c r="U53" s="135">
        <v>1.0</v>
      </c>
      <c r="V53" s="44"/>
      <c r="W53" s="153"/>
      <c r="X53" s="135">
        <v>1.0</v>
      </c>
      <c r="Y53" s="135">
        <v>1.0</v>
      </c>
      <c r="Z53" s="135"/>
      <c r="AA53" s="135">
        <v>1.0</v>
      </c>
      <c r="AB53" s="135">
        <v>1.0</v>
      </c>
      <c r="AC53" s="44"/>
      <c r="AD53" s="153"/>
      <c r="AE53" s="135">
        <v>0.5</v>
      </c>
      <c r="AF53" s="135">
        <v>1.0</v>
      </c>
      <c r="AG53" s="135">
        <v>1.0</v>
      </c>
      <c r="AH53" s="135">
        <v>1.0</v>
      </c>
      <c r="AI53" s="135">
        <v>1.0</v>
      </c>
      <c r="AJ53" s="44"/>
      <c r="AK53" s="46">
        <f t="shared" si="2"/>
        <v>18</v>
      </c>
      <c r="AL53" s="359">
        <v>50000.0</v>
      </c>
      <c r="AM53" s="360">
        <f t="shared" si="3"/>
        <v>900000</v>
      </c>
      <c r="AN53" s="361"/>
      <c r="AO53" s="310">
        <f t="shared" si="7"/>
        <v>900000</v>
      </c>
      <c r="AP53" s="51"/>
      <c r="AQ53" s="39"/>
      <c r="AR53" s="110"/>
      <c r="AS53" s="110"/>
      <c r="AT53" s="316" t="s">
        <v>69</v>
      </c>
      <c r="AU53" s="316">
        <v>1.78988697E8</v>
      </c>
      <c r="AV53" s="315" t="s">
        <v>227</v>
      </c>
      <c r="AW53" s="29" t="s">
        <v>228</v>
      </c>
      <c r="AX53" s="312" t="s">
        <v>346</v>
      </c>
      <c r="AY53" s="313">
        <v>30.0</v>
      </c>
      <c r="AZ53" s="316">
        <v>1.7898869E7</v>
      </c>
      <c r="BA53" s="29"/>
      <c r="BB53" s="29" t="s">
        <v>17</v>
      </c>
      <c r="BC53" s="64"/>
      <c r="BD53" s="64"/>
      <c r="BE53" s="64"/>
      <c r="BF53" s="64"/>
    </row>
    <row r="54" ht="14.25" customHeight="1">
      <c r="A54" s="64"/>
      <c r="B54" s="30"/>
      <c r="C54" s="30">
        <v>1.0</v>
      </c>
      <c r="D54" s="30" t="s">
        <v>27</v>
      </c>
      <c r="E54" s="209" t="s">
        <v>235</v>
      </c>
      <c r="F54" s="46"/>
      <c r="G54" s="46"/>
      <c r="H54" s="472"/>
      <c r="I54" s="153"/>
      <c r="J54" s="46"/>
      <c r="K54" s="46"/>
      <c r="L54" s="46"/>
      <c r="M54" s="141"/>
      <c r="N54" s="46"/>
      <c r="O54" s="44"/>
      <c r="P54" s="153"/>
      <c r="Q54" s="46"/>
      <c r="R54" s="46"/>
      <c r="S54" s="135">
        <v>1.0</v>
      </c>
      <c r="T54" s="135">
        <v>1.0</v>
      </c>
      <c r="U54" s="135">
        <v>1.0</v>
      </c>
      <c r="V54" s="44"/>
      <c r="W54" s="153"/>
      <c r="X54" s="135">
        <v>1.0</v>
      </c>
      <c r="Y54" s="135">
        <v>1.0</v>
      </c>
      <c r="Z54" s="135"/>
      <c r="AA54" s="135">
        <v>1.0</v>
      </c>
      <c r="AB54" s="135">
        <v>1.0</v>
      </c>
      <c r="AC54" s="44"/>
      <c r="AD54" s="153"/>
      <c r="AE54" s="135">
        <v>0.5</v>
      </c>
      <c r="AF54" s="135">
        <v>1.0</v>
      </c>
      <c r="AG54" s="135">
        <v>1.0</v>
      </c>
      <c r="AH54" s="135">
        <v>1.0</v>
      </c>
      <c r="AI54" s="135">
        <v>1.0</v>
      </c>
      <c r="AJ54" s="44"/>
      <c r="AK54" s="46">
        <f t="shared" si="2"/>
        <v>11.5</v>
      </c>
      <c r="AL54" s="359">
        <v>50000.0</v>
      </c>
      <c r="AM54" s="360">
        <f t="shared" si="3"/>
        <v>0</v>
      </c>
      <c r="AN54" s="363"/>
      <c r="AO54" s="310"/>
      <c r="AP54" s="51"/>
      <c r="AQ54" s="39"/>
      <c r="AR54" s="110"/>
      <c r="AS54" s="110"/>
      <c r="AT54" s="316" t="s">
        <v>236</v>
      </c>
      <c r="AU54" s="316">
        <v>1.30634907E8</v>
      </c>
      <c r="AV54" s="315" t="s">
        <v>650</v>
      </c>
      <c r="AW54" s="29" t="s">
        <v>238</v>
      </c>
      <c r="AX54" s="312" t="s">
        <v>343</v>
      </c>
      <c r="AY54" s="313" t="s">
        <v>344</v>
      </c>
      <c r="AZ54" s="316">
        <v>1.9821311151E10</v>
      </c>
      <c r="BA54" s="29"/>
      <c r="BB54" s="29" t="s">
        <v>651</v>
      </c>
      <c r="BC54" s="64"/>
      <c r="BD54" s="64"/>
      <c r="BE54" s="64"/>
      <c r="BF54" s="64"/>
    </row>
    <row r="55" ht="14.25" customHeight="1">
      <c r="A55" s="64"/>
      <c r="B55" s="30"/>
      <c r="C55" s="30">
        <v>1.0</v>
      </c>
      <c r="D55" s="30" t="s">
        <v>27</v>
      </c>
      <c r="E55" s="315" t="s">
        <v>239</v>
      </c>
      <c r="F55" s="46"/>
      <c r="G55" s="135">
        <v>1.0</v>
      </c>
      <c r="H55" s="472"/>
      <c r="I55" s="153"/>
      <c r="J55" s="135">
        <v>1.0</v>
      </c>
      <c r="K55" s="135">
        <v>1.0</v>
      </c>
      <c r="L55" s="135">
        <v>1.0</v>
      </c>
      <c r="M55" s="141">
        <v>0.5</v>
      </c>
      <c r="N55" s="135">
        <v>1.0</v>
      </c>
      <c r="O55" s="44"/>
      <c r="P55" s="153"/>
      <c r="Q55" s="135">
        <v>1.0</v>
      </c>
      <c r="R55" s="135">
        <v>1.0</v>
      </c>
      <c r="S55" s="135">
        <v>1.0</v>
      </c>
      <c r="T55" s="135">
        <v>1.0</v>
      </c>
      <c r="U55" s="135">
        <v>1.0</v>
      </c>
      <c r="V55" s="44"/>
      <c r="W55" s="153"/>
      <c r="X55" s="135">
        <v>1.0</v>
      </c>
      <c r="Y55" s="135">
        <v>1.0</v>
      </c>
      <c r="Z55" s="135"/>
      <c r="AA55" s="135">
        <v>1.0</v>
      </c>
      <c r="AB55" s="135">
        <v>1.0</v>
      </c>
      <c r="AC55" s="44"/>
      <c r="AD55" s="153"/>
      <c r="AE55" s="135">
        <v>0.5</v>
      </c>
      <c r="AF55" s="135">
        <v>1.0</v>
      </c>
      <c r="AG55" s="135">
        <v>1.0</v>
      </c>
      <c r="AH55" s="135">
        <v>1.0</v>
      </c>
      <c r="AI55" s="135">
        <v>1.0</v>
      </c>
      <c r="AJ55" s="44"/>
      <c r="AK55" s="46">
        <f t="shared" si="2"/>
        <v>19</v>
      </c>
      <c r="AL55" s="359">
        <v>50000.0</v>
      </c>
      <c r="AM55" s="360">
        <f t="shared" si="3"/>
        <v>950000</v>
      </c>
      <c r="AN55" s="363"/>
      <c r="AO55" s="310">
        <f t="shared" ref="AO55:AO63" si="8">AK55*AL55</f>
        <v>950000</v>
      </c>
      <c r="AP55" s="51"/>
      <c r="AQ55" s="51">
        <v>40000.0</v>
      </c>
      <c r="AR55" s="110"/>
      <c r="AS55" s="110"/>
      <c r="AT55" s="316" t="s">
        <v>74</v>
      </c>
      <c r="AU55" s="316">
        <v>1.77786527E8</v>
      </c>
      <c r="AV55" s="315" t="s">
        <v>239</v>
      </c>
      <c r="AW55" s="29" t="s">
        <v>240</v>
      </c>
      <c r="AX55" s="312" t="s">
        <v>346</v>
      </c>
      <c r="AY55" s="313">
        <v>30.0</v>
      </c>
      <c r="AZ55" s="316">
        <v>1.7778652E7</v>
      </c>
      <c r="BA55" s="29"/>
      <c r="BB55" s="29" t="s">
        <v>17</v>
      </c>
      <c r="BC55" s="64"/>
      <c r="BD55" s="64"/>
      <c r="BE55" s="64"/>
      <c r="BF55" s="64"/>
    </row>
    <row r="56" ht="14.25" customHeight="1">
      <c r="A56" s="64"/>
      <c r="B56" s="30"/>
      <c r="C56" s="30">
        <v>1.0</v>
      </c>
      <c r="D56" s="30" t="s">
        <v>92</v>
      </c>
      <c r="E56" s="317" t="s">
        <v>313</v>
      </c>
      <c r="F56" s="46"/>
      <c r="G56" s="135">
        <v>1.0</v>
      </c>
      <c r="H56" s="472"/>
      <c r="I56" s="153"/>
      <c r="J56" s="135">
        <v>1.0</v>
      </c>
      <c r="K56" s="135">
        <v>1.0</v>
      </c>
      <c r="L56" s="135">
        <v>1.0</v>
      </c>
      <c r="M56" s="141">
        <v>0.5</v>
      </c>
      <c r="N56" s="135">
        <v>1.0</v>
      </c>
      <c r="O56" s="44"/>
      <c r="P56" s="153"/>
      <c r="Q56" s="135">
        <v>1.0</v>
      </c>
      <c r="R56" s="135">
        <v>1.0</v>
      </c>
      <c r="S56" s="135">
        <v>1.0</v>
      </c>
      <c r="T56" s="135">
        <v>1.0</v>
      </c>
      <c r="U56" s="135">
        <v>1.0</v>
      </c>
      <c r="V56" s="44"/>
      <c r="W56" s="153"/>
      <c r="X56" s="135">
        <v>1.0</v>
      </c>
      <c r="Y56" s="135">
        <v>1.0</v>
      </c>
      <c r="Z56" s="135"/>
      <c r="AA56" s="135">
        <v>1.0</v>
      </c>
      <c r="AB56" s="135">
        <v>1.0</v>
      </c>
      <c r="AC56" s="44"/>
      <c r="AD56" s="153"/>
      <c r="AE56" s="135">
        <v>0.5</v>
      </c>
      <c r="AF56" s="135">
        <v>1.0</v>
      </c>
      <c r="AG56" s="135">
        <v>1.0</v>
      </c>
      <c r="AH56" s="135">
        <v>1.0</v>
      </c>
      <c r="AI56" s="135">
        <v>1.0</v>
      </c>
      <c r="AJ56" s="44"/>
      <c r="AK56" s="46">
        <f t="shared" si="2"/>
        <v>19</v>
      </c>
      <c r="AL56" s="359">
        <v>50000.0</v>
      </c>
      <c r="AM56" s="360">
        <f t="shared" si="3"/>
        <v>950000</v>
      </c>
      <c r="AN56" s="361"/>
      <c r="AO56" s="310">
        <f t="shared" si="8"/>
        <v>950000</v>
      </c>
      <c r="AP56" s="51"/>
      <c r="AQ56" s="39"/>
      <c r="AR56" s="110"/>
      <c r="AS56" s="110"/>
      <c r="AT56" s="311" t="s">
        <v>474</v>
      </c>
      <c r="AU56" s="311">
        <v>1.24760879E8</v>
      </c>
      <c r="AV56" s="317" t="s">
        <v>313</v>
      </c>
      <c r="AW56" s="29" t="s">
        <v>475</v>
      </c>
      <c r="AX56" s="312" t="s">
        <v>346</v>
      </c>
      <c r="AY56" s="313">
        <v>30.0</v>
      </c>
      <c r="AZ56" s="311">
        <v>1.2476087E7</v>
      </c>
      <c r="BA56" s="29"/>
      <c r="BB56" s="27" t="s">
        <v>17</v>
      </c>
      <c r="BC56" s="64"/>
      <c r="BD56" s="64"/>
      <c r="BE56" s="64"/>
      <c r="BF56" s="64"/>
    </row>
    <row r="57" ht="14.25" customHeight="1">
      <c r="A57" s="64"/>
      <c r="B57" s="30"/>
      <c r="C57" s="30">
        <v>1.0</v>
      </c>
      <c r="D57" s="30" t="s">
        <v>27</v>
      </c>
      <c r="E57" s="333" t="s">
        <v>251</v>
      </c>
      <c r="F57" s="46"/>
      <c r="G57" s="135">
        <v>1.0</v>
      </c>
      <c r="H57" s="472"/>
      <c r="I57" s="153"/>
      <c r="J57" s="135">
        <v>1.0</v>
      </c>
      <c r="K57" s="135">
        <v>1.0</v>
      </c>
      <c r="L57" s="135">
        <v>1.0</v>
      </c>
      <c r="M57" s="141">
        <v>0.5</v>
      </c>
      <c r="N57" s="135">
        <v>1.0</v>
      </c>
      <c r="O57" s="44"/>
      <c r="P57" s="153"/>
      <c r="Q57" s="135">
        <v>1.0</v>
      </c>
      <c r="R57" s="135">
        <v>1.0</v>
      </c>
      <c r="S57" s="141" t="s">
        <v>50</v>
      </c>
      <c r="T57" s="135">
        <v>1.0</v>
      </c>
      <c r="U57" s="135">
        <v>1.0</v>
      </c>
      <c r="V57" s="44"/>
      <c r="W57" s="153"/>
      <c r="X57" s="135">
        <v>1.0</v>
      </c>
      <c r="Y57" s="135">
        <v>1.0</v>
      </c>
      <c r="Z57" s="135"/>
      <c r="AA57" s="135">
        <v>1.0</v>
      </c>
      <c r="AB57" s="135">
        <v>1.0</v>
      </c>
      <c r="AC57" s="44"/>
      <c r="AD57" s="153"/>
      <c r="AE57" s="135">
        <v>0.5</v>
      </c>
      <c r="AF57" s="135">
        <v>1.0</v>
      </c>
      <c r="AG57" s="135">
        <v>1.0</v>
      </c>
      <c r="AH57" s="135">
        <v>1.0</v>
      </c>
      <c r="AI57" s="135">
        <v>1.0</v>
      </c>
      <c r="AJ57" s="44"/>
      <c r="AK57" s="46">
        <f t="shared" si="2"/>
        <v>18</v>
      </c>
      <c r="AL57" s="359">
        <v>49000.0</v>
      </c>
      <c r="AM57" s="360">
        <f t="shared" si="3"/>
        <v>882000</v>
      </c>
      <c r="AN57" s="363"/>
      <c r="AO57" s="310">
        <f t="shared" si="8"/>
        <v>882000</v>
      </c>
      <c r="AP57" s="51"/>
      <c r="AQ57" s="39"/>
      <c r="AR57" s="110"/>
      <c r="AS57" s="110"/>
      <c r="AT57" s="316" t="s">
        <v>81</v>
      </c>
      <c r="AU57" s="316">
        <v>2.13681745E8</v>
      </c>
      <c r="AV57" s="333" t="s">
        <v>251</v>
      </c>
      <c r="AW57" s="29" t="s">
        <v>252</v>
      </c>
      <c r="AX57" s="312" t="s">
        <v>346</v>
      </c>
      <c r="AY57" s="313">
        <v>30.0</v>
      </c>
      <c r="AZ57" s="316">
        <v>2.1368174E7</v>
      </c>
      <c r="BA57" s="29"/>
      <c r="BB57" s="29" t="s">
        <v>17</v>
      </c>
      <c r="BC57" s="64"/>
      <c r="BD57" s="64"/>
      <c r="BE57" s="64"/>
      <c r="BF57" s="64"/>
    </row>
    <row r="58" ht="13.5" customHeight="1">
      <c r="A58" s="64"/>
      <c r="B58" s="30"/>
      <c r="C58" s="30">
        <v>1.0</v>
      </c>
      <c r="D58" s="30" t="s">
        <v>27</v>
      </c>
      <c r="E58" s="314" t="s">
        <v>253</v>
      </c>
      <c r="F58" s="46"/>
      <c r="G58" s="135">
        <v>1.0</v>
      </c>
      <c r="H58" s="472"/>
      <c r="I58" s="153"/>
      <c r="J58" s="135">
        <v>1.0</v>
      </c>
      <c r="K58" s="135">
        <v>1.0</v>
      </c>
      <c r="L58" s="135">
        <v>1.0</v>
      </c>
      <c r="M58" s="141">
        <v>0.5</v>
      </c>
      <c r="N58" s="135">
        <v>1.0</v>
      </c>
      <c r="O58" s="44"/>
      <c r="P58" s="153"/>
      <c r="Q58" s="372" t="s">
        <v>7</v>
      </c>
      <c r="R58" s="168"/>
      <c r="S58" s="73"/>
      <c r="T58" s="135">
        <v>1.0</v>
      </c>
      <c r="U58" s="135">
        <v>1.0</v>
      </c>
      <c r="V58" s="44"/>
      <c r="W58" s="153"/>
      <c r="X58" s="135">
        <v>1.0</v>
      </c>
      <c r="Y58" s="135">
        <v>1.0</v>
      </c>
      <c r="Z58" s="135"/>
      <c r="AA58" s="135">
        <v>1.0</v>
      </c>
      <c r="AB58" s="135">
        <v>1.0</v>
      </c>
      <c r="AC58" s="44"/>
      <c r="AD58" s="153"/>
      <c r="AE58" s="135">
        <v>0.5</v>
      </c>
      <c r="AF58" s="135">
        <v>1.0</v>
      </c>
      <c r="AG58" s="135">
        <v>1.0</v>
      </c>
      <c r="AH58" s="135">
        <v>1.0</v>
      </c>
      <c r="AI58" s="135">
        <v>1.0</v>
      </c>
      <c r="AJ58" s="44"/>
      <c r="AK58" s="46">
        <f t="shared" si="2"/>
        <v>16</v>
      </c>
      <c r="AL58" s="359">
        <v>49000.0</v>
      </c>
      <c r="AM58" s="360">
        <f t="shared" si="3"/>
        <v>784000</v>
      </c>
      <c r="AN58" s="363"/>
      <c r="AO58" s="310">
        <f t="shared" si="8"/>
        <v>784000</v>
      </c>
      <c r="AP58" s="51"/>
      <c r="AQ58" s="39"/>
      <c r="AR58" s="110"/>
      <c r="AS58" s="110"/>
      <c r="AT58" s="311" t="s">
        <v>254</v>
      </c>
      <c r="AU58" s="311">
        <v>1.83354523E8</v>
      </c>
      <c r="AV58" s="314" t="s">
        <v>253</v>
      </c>
      <c r="AW58" s="207" t="s">
        <v>255</v>
      </c>
      <c r="AX58" s="312" t="s">
        <v>346</v>
      </c>
      <c r="AY58" s="313">
        <v>30.0</v>
      </c>
      <c r="AZ58" s="311">
        <v>1.8335452E7</v>
      </c>
      <c r="BA58" s="29"/>
      <c r="BB58" s="27" t="s">
        <v>17</v>
      </c>
      <c r="BC58" s="64"/>
      <c r="BD58" s="64"/>
      <c r="BE58" s="64"/>
      <c r="BF58" s="64"/>
    </row>
    <row r="59" ht="14.25" customHeight="1">
      <c r="A59" s="64"/>
      <c r="B59" s="30"/>
      <c r="C59" s="30">
        <v>1.0</v>
      </c>
      <c r="D59" s="30"/>
      <c r="E59" s="315" t="s">
        <v>263</v>
      </c>
      <c r="F59" s="46"/>
      <c r="G59" s="135">
        <v>1.0</v>
      </c>
      <c r="H59" s="472"/>
      <c r="I59" s="153"/>
      <c r="J59" s="135">
        <v>1.0</v>
      </c>
      <c r="K59" s="135">
        <v>1.0</v>
      </c>
      <c r="L59" s="135">
        <v>1.0</v>
      </c>
      <c r="M59" s="141">
        <v>0.5</v>
      </c>
      <c r="N59" s="135">
        <v>1.0</v>
      </c>
      <c r="O59" s="44"/>
      <c r="P59" s="153"/>
      <c r="Q59" s="135">
        <v>1.0</v>
      </c>
      <c r="R59" s="135">
        <v>1.0</v>
      </c>
      <c r="S59" s="135">
        <v>1.0</v>
      </c>
      <c r="T59" s="135">
        <v>1.0</v>
      </c>
      <c r="U59" s="135">
        <v>1.0</v>
      </c>
      <c r="V59" s="44"/>
      <c r="W59" s="153"/>
      <c r="X59" s="135">
        <v>1.0</v>
      </c>
      <c r="Y59" s="135">
        <v>1.0</v>
      </c>
      <c r="Z59" s="135"/>
      <c r="AA59" s="135">
        <v>1.0</v>
      </c>
      <c r="AB59" s="135">
        <v>1.0</v>
      </c>
      <c r="AC59" s="44"/>
      <c r="AD59" s="153"/>
      <c r="AE59" s="135">
        <v>0.5</v>
      </c>
      <c r="AF59" s="135">
        <v>1.0</v>
      </c>
      <c r="AG59" s="135">
        <v>1.0</v>
      </c>
      <c r="AH59" s="135">
        <v>1.0</v>
      </c>
      <c r="AI59" s="135">
        <v>1.0</v>
      </c>
      <c r="AJ59" s="44"/>
      <c r="AK59" s="46">
        <f t="shared" si="2"/>
        <v>19</v>
      </c>
      <c r="AL59" s="359">
        <v>65000.0</v>
      </c>
      <c r="AM59" s="360">
        <f t="shared" si="3"/>
        <v>1235000</v>
      </c>
      <c r="AN59" s="363"/>
      <c r="AO59" s="310">
        <f t="shared" si="8"/>
        <v>1235000</v>
      </c>
      <c r="AP59" s="51"/>
      <c r="AQ59" s="51">
        <v>40000.0</v>
      </c>
      <c r="AR59" s="110"/>
      <c r="AS59" s="110"/>
      <c r="AT59" s="316" t="s">
        <v>87</v>
      </c>
      <c r="AU59" s="316">
        <v>1.15659634E8</v>
      </c>
      <c r="AV59" s="315" t="s">
        <v>263</v>
      </c>
      <c r="AW59" s="207" t="s">
        <v>264</v>
      </c>
      <c r="AX59" s="312" t="s">
        <v>346</v>
      </c>
      <c r="AY59" s="313">
        <v>30.0</v>
      </c>
      <c r="AZ59" s="316">
        <v>1.1565963E7</v>
      </c>
      <c r="BA59" s="29"/>
      <c r="BB59" s="29" t="s">
        <v>17</v>
      </c>
      <c r="BC59" s="64"/>
      <c r="BD59" s="64"/>
      <c r="BE59" s="64"/>
      <c r="BF59" s="64"/>
    </row>
    <row r="60" ht="14.25" customHeight="1">
      <c r="A60" s="64"/>
      <c r="B60" s="30"/>
      <c r="C60" s="30">
        <v>1.0</v>
      </c>
      <c r="D60" s="30"/>
      <c r="E60" s="317" t="s">
        <v>486</v>
      </c>
      <c r="F60" s="46"/>
      <c r="G60" s="135">
        <v>1.0</v>
      </c>
      <c r="H60" s="472"/>
      <c r="I60" s="153"/>
      <c r="J60" s="135">
        <v>1.0</v>
      </c>
      <c r="K60" s="135">
        <v>1.0</v>
      </c>
      <c r="L60" s="135">
        <v>1.0</v>
      </c>
      <c r="M60" s="141">
        <v>0.5</v>
      </c>
      <c r="N60" s="135">
        <v>1.0</v>
      </c>
      <c r="O60" s="44"/>
      <c r="P60" s="153"/>
      <c r="Q60" s="135">
        <v>1.0</v>
      </c>
      <c r="R60" s="135">
        <v>1.0</v>
      </c>
      <c r="S60" s="135">
        <v>1.0</v>
      </c>
      <c r="T60" s="135">
        <v>1.0</v>
      </c>
      <c r="U60" s="135">
        <v>1.0</v>
      </c>
      <c r="V60" s="44"/>
      <c r="W60" s="153"/>
      <c r="X60" s="135">
        <v>1.0</v>
      </c>
      <c r="Y60" s="135">
        <v>1.0</v>
      </c>
      <c r="Z60" s="135"/>
      <c r="AA60" s="135">
        <v>1.0</v>
      </c>
      <c r="AB60" s="135">
        <v>1.0</v>
      </c>
      <c r="AC60" s="44"/>
      <c r="AD60" s="153"/>
      <c r="AE60" s="135">
        <v>0.5</v>
      </c>
      <c r="AF60" s="135">
        <v>1.0</v>
      </c>
      <c r="AG60" s="135">
        <v>1.0</v>
      </c>
      <c r="AH60" s="135">
        <v>1.0</v>
      </c>
      <c r="AI60" s="135">
        <v>1.0</v>
      </c>
      <c r="AJ60" s="44"/>
      <c r="AK60" s="46">
        <f t="shared" si="2"/>
        <v>19</v>
      </c>
      <c r="AL60" s="359">
        <v>50000.0</v>
      </c>
      <c r="AM60" s="360">
        <f t="shared" si="3"/>
        <v>950000</v>
      </c>
      <c r="AN60" s="363"/>
      <c r="AO60" s="310">
        <f t="shared" si="8"/>
        <v>950000</v>
      </c>
      <c r="AP60" s="51"/>
      <c r="AQ60" s="110"/>
      <c r="AR60" s="110"/>
      <c r="AS60" s="110"/>
      <c r="AT60" s="311" t="s">
        <v>487</v>
      </c>
      <c r="AU60" s="311">
        <v>1.01765881E8</v>
      </c>
      <c r="AV60" s="317" t="s">
        <v>486</v>
      </c>
      <c r="AW60" s="29" t="s">
        <v>488</v>
      </c>
      <c r="AX60" s="312" t="s">
        <v>346</v>
      </c>
      <c r="AY60" s="313">
        <v>30.0</v>
      </c>
      <c r="AZ60" s="311">
        <v>1.0176588E7</v>
      </c>
      <c r="BA60" s="29"/>
      <c r="BB60" s="27" t="s">
        <v>17</v>
      </c>
      <c r="BC60" s="64"/>
      <c r="BD60" s="64"/>
      <c r="BE60" s="64"/>
      <c r="BF60" s="64"/>
    </row>
    <row r="61" ht="14.25" customHeight="1">
      <c r="A61" s="64"/>
      <c r="B61" s="30"/>
      <c r="C61" s="30">
        <v>1.0</v>
      </c>
      <c r="D61" s="30"/>
      <c r="E61" s="317" t="s">
        <v>489</v>
      </c>
      <c r="F61" s="46"/>
      <c r="G61" s="135">
        <v>1.0</v>
      </c>
      <c r="H61" s="472"/>
      <c r="I61" s="153"/>
      <c r="J61" s="135">
        <v>1.0</v>
      </c>
      <c r="K61" s="135">
        <v>1.0</v>
      </c>
      <c r="L61" s="135">
        <v>1.0</v>
      </c>
      <c r="M61" s="141">
        <v>0.5</v>
      </c>
      <c r="N61" s="135">
        <v>1.0</v>
      </c>
      <c r="O61" s="44"/>
      <c r="P61" s="153"/>
      <c r="Q61" s="135">
        <v>1.0</v>
      </c>
      <c r="R61" s="135">
        <v>1.0</v>
      </c>
      <c r="S61" s="135">
        <v>1.0</v>
      </c>
      <c r="T61" s="135">
        <v>1.0</v>
      </c>
      <c r="U61" s="135">
        <v>1.0</v>
      </c>
      <c r="V61" s="44"/>
      <c r="W61" s="153"/>
      <c r="X61" s="135">
        <v>1.0</v>
      </c>
      <c r="Y61" s="135">
        <v>1.0</v>
      </c>
      <c r="Z61" s="135"/>
      <c r="AA61" s="135">
        <v>1.0</v>
      </c>
      <c r="AB61" s="135">
        <v>1.0</v>
      </c>
      <c r="AC61" s="44"/>
      <c r="AD61" s="153"/>
      <c r="AE61" s="135">
        <v>0.5</v>
      </c>
      <c r="AF61" s="135">
        <v>1.0</v>
      </c>
      <c r="AG61" s="135">
        <v>1.0</v>
      </c>
      <c r="AH61" s="135">
        <v>1.0</v>
      </c>
      <c r="AI61" s="135">
        <v>1.0</v>
      </c>
      <c r="AJ61" s="44"/>
      <c r="AK61" s="46">
        <f t="shared" si="2"/>
        <v>19</v>
      </c>
      <c r="AL61" s="359">
        <v>47000.0</v>
      </c>
      <c r="AM61" s="360">
        <f t="shared" si="3"/>
        <v>893000</v>
      </c>
      <c r="AN61" s="363"/>
      <c r="AO61" s="310">
        <f t="shared" si="8"/>
        <v>893000</v>
      </c>
      <c r="AP61" s="51"/>
      <c r="AQ61" s="39"/>
      <c r="AR61" s="110"/>
      <c r="AS61" s="110"/>
      <c r="AT61" s="316" t="s">
        <v>490</v>
      </c>
      <c r="AU61" s="316">
        <v>1.03191092E8</v>
      </c>
      <c r="AV61" s="316" t="s">
        <v>489</v>
      </c>
      <c r="AW61" s="29" t="s">
        <v>491</v>
      </c>
      <c r="AX61" s="312" t="s">
        <v>346</v>
      </c>
      <c r="AY61" s="313">
        <v>30.0</v>
      </c>
      <c r="AZ61" s="316">
        <v>1.0319109E7</v>
      </c>
      <c r="BA61" s="29"/>
      <c r="BB61" s="29" t="s">
        <v>17</v>
      </c>
      <c r="BC61" s="64"/>
      <c r="BD61" s="64"/>
      <c r="BE61" s="64"/>
      <c r="BF61" s="64"/>
    </row>
    <row r="62" ht="14.25" customHeight="1">
      <c r="A62" s="64"/>
      <c r="B62" s="30"/>
      <c r="C62" s="30">
        <v>1.0</v>
      </c>
      <c r="D62" s="30"/>
      <c r="E62" s="315" t="s">
        <v>272</v>
      </c>
      <c r="F62" s="46"/>
      <c r="G62" s="160" t="s">
        <v>23</v>
      </c>
      <c r="H62" s="472"/>
      <c r="I62" s="153"/>
      <c r="J62" s="141" t="s">
        <v>50</v>
      </c>
      <c r="K62" s="135">
        <v>1.0</v>
      </c>
      <c r="L62" s="135">
        <v>1.0</v>
      </c>
      <c r="M62" s="141">
        <v>0.5</v>
      </c>
      <c r="N62" s="135">
        <v>1.0</v>
      </c>
      <c r="O62" s="44"/>
      <c r="P62" s="153"/>
      <c r="Q62" s="135">
        <v>1.0</v>
      </c>
      <c r="R62" s="135">
        <v>1.0</v>
      </c>
      <c r="S62" s="135">
        <v>1.0</v>
      </c>
      <c r="T62" s="135">
        <v>1.0</v>
      </c>
      <c r="U62" s="135">
        <v>1.0</v>
      </c>
      <c r="V62" s="44"/>
      <c r="W62" s="153"/>
      <c r="X62" s="135">
        <v>1.0</v>
      </c>
      <c r="Y62" s="135">
        <v>1.0</v>
      </c>
      <c r="Z62" s="135"/>
      <c r="AA62" s="135">
        <v>1.0</v>
      </c>
      <c r="AB62" s="135">
        <v>1.0</v>
      </c>
      <c r="AC62" s="44"/>
      <c r="AD62" s="153"/>
      <c r="AE62" s="135">
        <v>0.5</v>
      </c>
      <c r="AF62" s="135">
        <v>1.0</v>
      </c>
      <c r="AG62" s="135">
        <v>1.0</v>
      </c>
      <c r="AH62" s="135">
        <v>1.0</v>
      </c>
      <c r="AI62" s="135">
        <v>1.0</v>
      </c>
      <c r="AJ62" s="44"/>
      <c r="AK62" s="46">
        <f t="shared" si="2"/>
        <v>17</v>
      </c>
      <c r="AL62" s="359">
        <v>50000.0</v>
      </c>
      <c r="AM62" s="360">
        <f t="shared" si="3"/>
        <v>850000</v>
      </c>
      <c r="AN62" s="363"/>
      <c r="AO62" s="310">
        <f t="shared" si="8"/>
        <v>850000</v>
      </c>
      <c r="AP62" s="51"/>
      <c r="AQ62" s="51">
        <v>40000.0</v>
      </c>
      <c r="AR62" s="39"/>
      <c r="AS62" s="39"/>
      <c r="AT62" s="311" t="s">
        <v>273</v>
      </c>
      <c r="AU62" s="311">
        <v>1.77397245E8</v>
      </c>
      <c r="AV62" s="315" t="s">
        <v>272</v>
      </c>
      <c r="AW62" s="29" t="s">
        <v>274</v>
      </c>
      <c r="AX62" s="312" t="s">
        <v>346</v>
      </c>
      <c r="AY62" s="313">
        <v>30.0</v>
      </c>
      <c r="AZ62" s="311">
        <v>1.7739724E7</v>
      </c>
      <c r="BA62" s="29"/>
      <c r="BB62" s="27" t="s">
        <v>17</v>
      </c>
      <c r="BC62" s="64"/>
      <c r="BD62" s="64"/>
      <c r="BE62" s="64"/>
      <c r="BF62" s="64"/>
    </row>
    <row r="63" ht="14.25" customHeight="1">
      <c r="A63" s="64"/>
      <c r="B63" s="30"/>
      <c r="C63" s="30">
        <v>1.0</v>
      </c>
      <c r="D63" s="30"/>
      <c r="E63" s="315" t="s">
        <v>279</v>
      </c>
      <c r="F63" s="46"/>
      <c r="G63" s="135">
        <v>1.0</v>
      </c>
      <c r="H63" s="472"/>
      <c r="I63" s="153"/>
      <c r="J63" s="141" t="s">
        <v>50</v>
      </c>
      <c r="K63" s="135">
        <v>1.0</v>
      </c>
      <c r="L63" s="135">
        <v>1.0</v>
      </c>
      <c r="M63" s="141">
        <v>0.5</v>
      </c>
      <c r="N63" s="135">
        <v>1.0</v>
      </c>
      <c r="O63" s="44"/>
      <c r="P63" s="153"/>
      <c r="Q63" s="135">
        <v>1.0</v>
      </c>
      <c r="R63" s="135">
        <v>1.0</v>
      </c>
      <c r="S63" s="135">
        <v>1.0</v>
      </c>
      <c r="T63" s="135" t="s">
        <v>50</v>
      </c>
      <c r="U63" s="135" t="s">
        <v>50</v>
      </c>
      <c r="V63" s="44"/>
      <c r="W63" s="153"/>
      <c r="X63" s="135">
        <v>1.0</v>
      </c>
      <c r="Y63" s="135">
        <v>1.0</v>
      </c>
      <c r="Z63" s="135"/>
      <c r="AA63" s="135">
        <v>1.0</v>
      </c>
      <c r="AB63" s="135">
        <v>1.0</v>
      </c>
      <c r="AC63" s="44"/>
      <c r="AD63" s="153"/>
      <c r="AE63" s="135">
        <v>0.5</v>
      </c>
      <c r="AF63" s="135">
        <v>1.0</v>
      </c>
      <c r="AG63" s="135">
        <v>1.0</v>
      </c>
      <c r="AH63" s="135">
        <v>1.0</v>
      </c>
      <c r="AI63" s="135">
        <v>1.0</v>
      </c>
      <c r="AJ63" s="44"/>
      <c r="AK63" s="46">
        <f t="shared" si="2"/>
        <v>16</v>
      </c>
      <c r="AL63" s="359">
        <v>57000.0</v>
      </c>
      <c r="AM63" s="360">
        <f t="shared" si="3"/>
        <v>912000</v>
      </c>
      <c r="AN63" s="363"/>
      <c r="AO63" s="310">
        <f t="shared" si="8"/>
        <v>912000</v>
      </c>
      <c r="AP63" s="51">
        <v>40000.0</v>
      </c>
      <c r="AQ63" s="39"/>
      <c r="AR63" s="39">
        <v>40000.0</v>
      </c>
      <c r="AS63" s="39"/>
      <c r="AT63" s="311" t="s">
        <v>89</v>
      </c>
      <c r="AU63" s="311">
        <v>1.30694586E8</v>
      </c>
      <c r="AV63" s="315" t="s">
        <v>279</v>
      </c>
      <c r="AW63" s="29" t="s">
        <v>282</v>
      </c>
      <c r="AX63" s="312" t="s">
        <v>343</v>
      </c>
      <c r="AY63" s="313" t="s">
        <v>344</v>
      </c>
      <c r="AZ63" s="311">
        <v>1.0013887502E10</v>
      </c>
      <c r="BA63" s="29"/>
      <c r="BB63" s="27" t="s">
        <v>652</v>
      </c>
      <c r="BC63" s="64"/>
      <c r="BD63" s="64"/>
      <c r="BE63" s="64"/>
      <c r="BF63" s="64"/>
    </row>
    <row r="64" ht="14.25" customHeight="1">
      <c r="A64" s="64"/>
      <c r="B64" s="30"/>
      <c r="C64" s="30"/>
      <c r="D64" s="30"/>
      <c r="E64" s="209" t="s">
        <v>653</v>
      </c>
      <c r="F64" s="46"/>
      <c r="G64" s="46"/>
      <c r="H64" s="472"/>
      <c r="I64" s="153"/>
      <c r="J64" s="135"/>
      <c r="K64" s="135"/>
      <c r="L64" s="141"/>
      <c r="M64" s="141"/>
      <c r="N64" s="135"/>
      <c r="O64" s="44"/>
      <c r="P64" s="153"/>
      <c r="Q64" s="135"/>
      <c r="R64" s="135"/>
      <c r="S64" s="135"/>
      <c r="T64" s="135"/>
      <c r="U64" s="135"/>
      <c r="V64" s="44"/>
      <c r="W64" s="153"/>
      <c r="X64" s="135"/>
      <c r="Y64" s="135"/>
      <c r="Z64" s="135"/>
      <c r="AA64" s="135"/>
      <c r="AB64" s="135"/>
      <c r="AC64" s="44"/>
      <c r="AD64" s="153"/>
      <c r="AE64" s="135"/>
      <c r="AF64" s="135"/>
      <c r="AG64" s="135"/>
      <c r="AH64" s="135"/>
      <c r="AI64" s="135"/>
      <c r="AJ64" s="44"/>
      <c r="AK64" s="46"/>
      <c r="AL64" s="359"/>
      <c r="AM64" s="360"/>
      <c r="AN64" s="363"/>
      <c r="AO64" s="310"/>
      <c r="AP64" s="51"/>
      <c r="AQ64" s="51"/>
      <c r="AR64" s="110"/>
      <c r="AS64" s="110"/>
      <c r="AT64" s="316" t="s">
        <v>51</v>
      </c>
      <c r="AU64" s="316"/>
      <c r="AV64" s="315"/>
      <c r="AW64" s="29"/>
      <c r="AX64" s="312"/>
      <c r="AY64" s="313"/>
      <c r="AZ64" s="316"/>
      <c r="BA64" s="29"/>
      <c r="BB64" s="29"/>
      <c r="BC64" s="64"/>
      <c r="BD64" s="64"/>
      <c r="BE64" s="64"/>
      <c r="BF64" s="64"/>
    </row>
    <row r="65" ht="14.25" customHeight="1">
      <c r="A65" s="64"/>
      <c r="B65" s="30"/>
      <c r="C65" s="30"/>
      <c r="D65" s="30"/>
      <c r="E65" s="209" t="s">
        <v>654</v>
      </c>
      <c r="F65" s="46"/>
      <c r="G65" s="46"/>
      <c r="H65" s="472"/>
      <c r="I65" s="153"/>
      <c r="J65" s="135"/>
      <c r="K65" s="135"/>
      <c r="L65" s="141"/>
      <c r="M65" s="141"/>
      <c r="N65" s="135"/>
      <c r="O65" s="44"/>
      <c r="P65" s="153"/>
      <c r="Q65" s="135"/>
      <c r="R65" s="135"/>
      <c r="S65" s="135"/>
      <c r="T65" s="135"/>
      <c r="U65" s="135"/>
      <c r="V65" s="44"/>
      <c r="W65" s="153"/>
      <c r="X65" s="135"/>
      <c r="Y65" s="135"/>
      <c r="Z65" s="135"/>
      <c r="AA65" s="135"/>
      <c r="AB65" s="135"/>
      <c r="AC65" s="44"/>
      <c r="AD65" s="153"/>
      <c r="AE65" s="135"/>
      <c r="AF65" s="135"/>
      <c r="AG65" s="135"/>
      <c r="AH65" s="135"/>
      <c r="AI65" s="135"/>
      <c r="AJ65" s="44"/>
      <c r="AK65" s="46"/>
      <c r="AL65" s="359"/>
      <c r="AM65" s="360"/>
      <c r="AN65" s="363"/>
      <c r="AO65" s="310"/>
      <c r="AP65" s="51"/>
      <c r="AQ65" s="51"/>
      <c r="AR65" s="110"/>
      <c r="AS65" s="110"/>
      <c r="AT65" s="316" t="s">
        <v>655</v>
      </c>
      <c r="AU65" s="316"/>
      <c r="AV65" s="315"/>
      <c r="AW65" s="29"/>
      <c r="AX65" s="312"/>
      <c r="AY65" s="313"/>
      <c r="AZ65" s="316"/>
      <c r="BA65" s="29"/>
      <c r="BB65" s="29"/>
      <c r="BC65" s="64"/>
      <c r="BD65" s="64"/>
      <c r="BE65" s="64"/>
      <c r="BF65" s="64"/>
    </row>
    <row r="66" ht="14.25" customHeight="1">
      <c r="A66" s="64"/>
      <c r="B66" s="30"/>
      <c r="C66" s="30"/>
      <c r="D66" s="30"/>
      <c r="E66" s="209" t="s">
        <v>305</v>
      </c>
      <c r="F66" s="46"/>
      <c r="G66" s="46"/>
      <c r="H66" s="472"/>
      <c r="I66" s="153"/>
      <c r="J66" s="135"/>
      <c r="K66" s="135"/>
      <c r="L66" s="141"/>
      <c r="M66" s="141"/>
      <c r="N66" s="135"/>
      <c r="O66" s="44"/>
      <c r="P66" s="153"/>
      <c r="Q66" s="135"/>
      <c r="R66" s="135"/>
      <c r="S66" s="135"/>
      <c r="T66" s="135"/>
      <c r="U66" s="135"/>
      <c r="V66" s="44"/>
      <c r="W66" s="153"/>
      <c r="X66" s="135"/>
      <c r="Y66" s="135"/>
      <c r="Z66" s="135"/>
      <c r="AA66" s="135"/>
      <c r="AB66" s="135"/>
      <c r="AC66" s="44"/>
      <c r="AD66" s="153"/>
      <c r="AE66" s="135"/>
      <c r="AF66" s="135"/>
      <c r="AG66" s="135"/>
      <c r="AH66" s="135"/>
      <c r="AI66" s="135"/>
      <c r="AJ66" s="44"/>
      <c r="AK66" s="46"/>
      <c r="AL66" s="359"/>
      <c r="AM66" s="360"/>
      <c r="AN66" s="363"/>
      <c r="AO66" s="310"/>
      <c r="AP66" s="51"/>
      <c r="AQ66" s="51"/>
      <c r="AR66" s="110"/>
      <c r="AS66" s="110"/>
      <c r="AT66" s="316" t="s">
        <v>458</v>
      </c>
      <c r="AU66" s="316"/>
      <c r="AV66" s="315"/>
      <c r="AW66" s="29"/>
      <c r="AX66" s="312"/>
      <c r="AY66" s="313"/>
      <c r="AZ66" s="316"/>
      <c r="BA66" s="29"/>
      <c r="BB66" s="29"/>
      <c r="BC66" s="64"/>
      <c r="BD66" s="64"/>
      <c r="BE66" s="64"/>
      <c r="BF66" s="64"/>
    </row>
    <row r="67" ht="14.25" customHeight="1">
      <c r="A67" s="64"/>
      <c r="B67" s="30"/>
      <c r="C67" s="30"/>
      <c r="D67" s="30"/>
      <c r="E67" s="209" t="s">
        <v>656</v>
      </c>
      <c r="F67" s="46"/>
      <c r="G67" s="46"/>
      <c r="H67" s="472"/>
      <c r="I67" s="153"/>
      <c r="J67" s="135"/>
      <c r="K67" s="135"/>
      <c r="L67" s="141"/>
      <c r="M67" s="141"/>
      <c r="N67" s="135"/>
      <c r="O67" s="44"/>
      <c r="P67" s="153"/>
      <c r="Q67" s="135"/>
      <c r="R67" s="135"/>
      <c r="S67" s="135"/>
      <c r="T67" s="135"/>
      <c r="U67" s="135"/>
      <c r="V67" s="44"/>
      <c r="W67" s="153"/>
      <c r="X67" s="135"/>
      <c r="Y67" s="135"/>
      <c r="Z67" s="135"/>
      <c r="AA67" s="135"/>
      <c r="AB67" s="135"/>
      <c r="AC67" s="44"/>
      <c r="AD67" s="153"/>
      <c r="AE67" s="135"/>
      <c r="AF67" s="135"/>
      <c r="AG67" s="135"/>
      <c r="AH67" s="135"/>
      <c r="AI67" s="135"/>
      <c r="AJ67" s="44"/>
      <c r="AK67" s="46"/>
      <c r="AL67" s="359"/>
      <c r="AM67" s="360"/>
      <c r="AN67" s="363"/>
      <c r="AO67" s="310"/>
      <c r="AP67" s="51"/>
      <c r="AQ67" s="51"/>
      <c r="AR67" s="110"/>
      <c r="AS67" s="110"/>
      <c r="AT67" s="316" t="s">
        <v>657</v>
      </c>
      <c r="AU67" s="316"/>
      <c r="AV67" s="315"/>
      <c r="AW67" s="29"/>
      <c r="AX67" s="312"/>
      <c r="AY67" s="313"/>
      <c r="AZ67" s="316"/>
      <c r="BA67" s="29"/>
      <c r="BB67" s="29"/>
      <c r="BC67" s="64"/>
      <c r="BD67" s="64"/>
      <c r="BE67" s="64"/>
      <c r="BF67" s="64"/>
    </row>
    <row r="68" ht="14.25" customHeight="1">
      <c r="A68" s="64"/>
      <c r="B68" s="30"/>
      <c r="C68" s="30"/>
      <c r="D68" s="30"/>
      <c r="E68" s="209"/>
      <c r="F68" s="46"/>
      <c r="G68" s="46"/>
      <c r="H68" s="472"/>
      <c r="I68" s="153"/>
      <c r="J68" s="135"/>
      <c r="K68" s="135"/>
      <c r="L68" s="141"/>
      <c r="M68" s="141"/>
      <c r="N68" s="135"/>
      <c r="O68" s="44"/>
      <c r="P68" s="153"/>
      <c r="Q68" s="135"/>
      <c r="R68" s="135"/>
      <c r="S68" s="135"/>
      <c r="T68" s="135"/>
      <c r="U68" s="135"/>
      <c r="V68" s="44"/>
      <c r="W68" s="153"/>
      <c r="X68" s="135"/>
      <c r="Y68" s="135"/>
      <c r="Z68" s="135"/>
      <c r="AA68" s="135"/>
      <c r="AB68" s="135"/>
      <c r="AC68" s="44"/>
      <c r="AD68" s="153"/>
      <c r="AE68" s="135"/>
      <c r="AF68" s="135"/>
      <c r="AG68" s="135"/>
      <c r="AH68" s="135"/>
      <c r="AI68" s="135"/>
      <c r="AJ68" s="44"/>
      <c r="AK68" s="46"/>
      <c r="AL68" s="359"/>
      <c r="AM68" s="360"/>
      <c r="AN68" s="363"/>
      <c r="AO68" s="310"/>
      <c r="AP68" s="51"/>
      <c r="AQ68" s="51"/>
      <c r="AR68" s="110"/>
      <c r="AS68" s="110"/>
      <c r="AT68" s="316"/>
      <c r="AU68" s="316"/>
      <c r="AV68" s="315"/>
      <c r="AW68" s="29"/>
      <c r="AX68" s="312"/>
      <c r="AY68" s="313"/>
      <c r="AZ68" s="316"/>
      <c r="BA68" s="29"/>
      <c r="BB68" s="29"/>
      <c r="BC68" s="64"/>
      <c r="BD68" s="64"/>
      <c r="BE68" s="64"/>
      <c r="BF68" s="64"/>
    </row>
    <row r="69" ht="14.25" customHeight="1">
      <c r="A69" s="64"/>
      <c r="B69" s="30"/>
      <c r="C69" s="30"/>
      <c r="D69" s="30"/>
      <c r="E69" s="209"/>
      <c r="F69" s="46"/>
      <c r="G69" s="46"/>
      <c r="H69" s="472"/>
      <c r="I69" s="153"/>
      <c r="J69" s="135"/>
      <c r="K69" s="135"/>
      <c r="L69" s="141"/>
      <c r="M69" s="141"/>
      <c r="N69" s="135"/>
      <c r="O69" s="44"/>
      <c r="P69" s="153"/>
      <c r="Q69" s="135"/>
      <c r="R69" s="135"/>
      <c r="S69" s="135"/>
      <c r="T69" s="135"/>
      <c r="U69" s="135"/>
      <c r="V69" s="44"/>
      <c r="W69" s="153"/>
      <c r="X69" s="135"/>
      <c r="Y69" s="135"/>
      <c r="Z69" s="135"/>
      <c r="AA69" s="135"/>
      <c r="AB69" s="135"/>
      <c r="AC69" s="44"/>
      <c r="AD69" s="153"/>
      <c r="AE69" s="135"/>
      <c r="AF69" s="135"/>
      <c r="AG69" s="135"/>
      <c r="AH69" s="135"/>
      <c r="AI69" s="135"/>
      <c r="AJ69" s="44"/>
      <c r="AK69" s="46"/>
      <c r="AL69" s="359"/>
      <c r="AM69" s="360"/>
      <c r="AN69" s="363"/>
      <c r="AO69" s="310"/>
      <c r="AP69" s="51"/>
      <c r="AQ69" s="51"/>
      <c r="AR69" s="110"/>
      <c r="AS69" s="110"/>
      <c r="AT69" s="316"/>
      <c r="AU69" s="316"/>
      <c r="AV69" s="315"/>
      <c r="AW69" s="29"/>
      <c r="AX69" s="312"/>
      <c r="AY69" s="313"/>
      <c r="AZ69" s="316"/>
      <c r="BA69" s="29"/>
      <c r="BB69" s="29"/>
      <c r="BC69" s="64"/>
      <c r="BD69" s="64"/>
      <c r="BE69" s="64"/>
      <c r="BF69" s="64"/>
    </row>
    <row r="70" ht="14.25" customHeight="1">
      <c r="A70" s="64"/>
      <c r="B70" s="377"/>
      <c r="C70" s="377"/>
      <c r="D70" s="377"/>
      <c r="E70" s="378"/>
      <c r="F70" s="379"/>
      <c r="G70" s="379"/>
      <c r="H70" s="379"/>
      <c r="I70" s="379"/>
      <c r="J70" s="151"/>
      <c r="K70" s="151"/>
      <c r="L70" s="379"/>
      <c r="M70" s="379"/>
      <c r="N70" s="379"/>
      <c r="O70" s="379"/>
      <c r="P70" s="379"/>
      <c r="Q70" s="151"/>
      <c r="R70" s="151"/>
      <c r="S70" s="379"/>
      <c r="T70" s="379"/>
      <c r="U70" s="379"/>
      <c r="V70" s="379"/>
      <c r="W70" s="151"/>
      <c r="X70" s="151"/>
      <c r="Y70" s="151"/>
      <c r="Z70" s="379"/>
      <c r="AA70" s="379"/>
      <c r="AB70" s="379"/>
      <c r="AC70" s="379"/>
      <c r="AD70" s="379"/>
      <c r="AE70" s="151"/>
      <c r="AF70" s="151"/>
      <c r="AG70" s="379"/>
      <c r="AH70" s="379"/>
      <c r="AI70" s="379"/>
      <c r="AJ70" s="379"/>
      <c r="AK70" s="380"/>
      <c r="AL70" s="381"/>
      <c r="AM70" s="382"/>
      <c r="AN70" s="383"/>
      <c r="AO70" s="384"/>
      <c r="AP70" s="385"/>
      <c r="AQ70" s="386"/>
      <c r="AR70" s="387"/>
      <c r="AS70" s="387"/>
      <c r="AT70" s="388"/>
      <c r="AU70" s="388"/>
      <c r="AV70" s="378"/>
      <c r="AW70" s="389"/>
      <c r="AX70" s="390"/>
      <c r="AY70" s="391"/>
      <c r="AZ70" s="388"/>
      <c r="BA70" s="389"/>
      <c r="BB70" s="389"/>
      <c r="BC70" s="64"/>
      <c r="BD70" s="64"/>
      <c r="BE70" s="64"/>
      <c r="BF70" s="64"/>
    </row>
    <row r="71" ht="14.25" customHeight="1">
      <c r="A71" s="291"/>
      <c r="B71" s="30"/>
      <c r="C71" s="30"/>
      <c r="D71" s="30" t="s">
        <v>96</v>
      </c>
      <c r="E71" s="55" t="s">
        <v>318</v>
      </c>
      <c r="F71" s="306"/>
      <c r="G71" s="306"/>
      <c r="H71" s="44"/>
      <c r="I71" s="45"/>
      <c r="J71" s="306"/>
      <c r="K71" s="306"/>
      <c r="L71" s="306"/>
      <c r="M71" s="306"/>
      <c r="N71" s="306"/>
      <c r="O71" s="44"/>
      <c r="P71" s="45"/>
      <c r="Q71" s="306"/>
      <c r="R71" s="306"/>
      <c r="S71" s="306"/>
      <c r="T71" s="306"/>
      <c r="U71" s="306"/>
      <c r="V71" s="44"/>
      <c r="W71" s="45"/>
      <c r="X71" s="306"/>
      <c r="Y71" s="306"/>
      <c r="Z71" s="306"/>
      <c r="AA71" s="306"/>
      <c r="AB71" s="306"/>
      <c r="AC71" s="44"/>
      <c r="AD71" s="45"/>
      <c r="AE71" s="306"/>
      <c r="AF71" s="306"/>
      <c r="AG71" s="306"/>
      <c r="AH71" s="306"/>
      <c r="AI71" s="306"/>
      <c r="AJ71" s="44"/>
      <c r="AK71" s="46">
        <f t="shared" ref="AK71:AK72" si="9">SUM(AG71:AI71,Z71:AD71,S71:W71,L71:P71,F71:I71)</f>
        <v>0</v>
      </c>
      <c r="AL71" s="393">
        <f t="shared" ref="AL71:AL72" si="10">IF(D71="CATEGORIA", "DEPENDE", IF(D71="SP", 60000,IF(D71="PR", 60000, IF(D71="M10", 65000, IF(D71="M1", 50000, IF(D71="M2", 40000, IF(D71="AYUDANTE", 30000, IF(D71="EDIT", "EDITABLE", "editable"))))))))</f>
        <v>65000</v>
      </c>
      <c r="AM71" s="360">
        <f t="shared" ref="AM71:AM72" si="11">AO71-AN71</f>
        <v>-500000</v>
      </c>
      <c r="AN71" s="474">
        <v>500000.0</v>
      </c>
      <c r="AO71" s="310">
        <f t="shared" ref="AO71:AO72" si="12">AK71*AL71</f>
        <v>0</v>
      </c>
      <c r="AP71" s="51"/>
      <c r="AQ71" s="110"/>
      <c r="AR71" s="110"/>
      <c r="AS71" s="110"/>
      <c r="AT71" s="311" t="s">
        <v>99</v>
      </c>
      <c r="AU71" s="311">
        <v>1.13329408E8</v>
      </c>
      <c r="AV71" s="311"/>
      <c r="AW71" s="29"/>
      <c r="AX71" s="27"/>
      <c r="AY71" s="27"/>
      <c r="AZ71" s="27"/>
      <c r="BA71" s="27"/>
      <c r="BB71" s="27" t="s">
        <v>319</v>
      </c>
      <c r="BC71" s="64"/>
      <c r="BD71" s="64"/>
      <c r="BE71" s="64"/>
      <c r="BF71" s="64"/>
    </row>
    <row r="72" ht="14.25" customHeight="1">
      <c r="A72" s="29"/>
      <c r="B72" s="30"/>
      <c r="C72" s="30"/>
      <c r="D72" s="30" t="s">
        <v>100</v>
      </c>
      <c r="E72" s="55" t="s">
        <v>320</v>
      </c>
      <c r="F72" s="306"/>
      <c r="G72" s="306"/>
      <c r="H72" s="44"/>
      <c r="I72" s="45"/>
      <c r="J72" s="306"/>
      <c r="K72" s="306"/>
      <c r="L72" s="306"/>
      <c r="M72" s="306"/>
      <c r="N72" s="306"/>
      <c r="O72" s="44"/>
      <c r="P72" s="45"/>
      <c r="Q72" s="306"/>
      <c r="R72" s="306"/>
      <c r="S72" s="306"/>
      <c r="T72" s="306"/>
      <c r="U72" s="306"/>
      <c r="V72" s="44"/>
      <c r="W72" s="45"/>
      <c r="X72" s="306"/>
      <c r="Y72" s="306"/>
      <c r="Z72" s="306"/>
      <c r="AA72" s="306"/>
      <c r="AB72" s="306"/>
      <c r="AC72" s="44"/>
      <c r="AD72" s="45"/>
      <c r="AE72" s="306"/>
      <c r="AF72" s="306"/>
      <c r="AG72" s="306"/>
      <c r="AH72" s="306"/>
      <c r="AI72" s="306"/>
      <c r="AJ72" s="44"/>
      <c r="AK72" s="46">
        <f t="shared" si="9"/>
        <v>0</v>
      </c>
      <c r="AL72" s="393">
        <f t="shared" si="10"/>
        <v>60000</v>
      </c>
      <c r="AM72" s="360">
        <f t="shared" si="11"/>
        <v>0</v>
      </c>
      <c r="AN72" s="393"/>
      <c r="AO72" s="310">
        <f t="shared" si="12"/>
        <v>0</v>
      </c>
      <c r="AP72" s="51"/>
      <c r="AQ72" s="110"/>
      <c r="AR72" s="110"/>
      <c r="AS72" s="110"/>
      <c r="AT72" s="27"/>
      <c r="AU72" s="27"/>
      <c r="AV72" s="27"/>
      <c r="AW72" s="29"/>
      <c r="AX72" s="27"/>
      <c r="AY72" s="27"/>
      <c r="AZ72" s="27"/>
      <c r="BA72" s="27"/>
      <c r="BB72" s="27"/>
      <c r="BC72" s="64"/>
      <c r="BD72" s="64"/>
      <c r="BE72" s="64"/>
      <c r="BF72" s="64"/>
    </row>
    <row r="73" ht="14.25" customHeight="1">
      <c r="A73" s="29"/>
      <c r="B73" s="72"/>
      <c r="C73" s="168"/>
      <c r="D73" s="73"/>
      <c r="E73" s="341" t="s">
        <v>102</v>
      </c>
      <c r="F73" s="342">
        <f>SUM(F6:F72)</f>
        <v>0</v>
      </c>
      <c r="G73" s="342"/>
      <c r="H73" s="342">
        <f t="shared" ref="H73:Y73" si="13">SUM(H6:H72)</f>
        <v>0</v>
      </c>
      <c r="I73" s="342">
        <f t="shared" si="13"/>
        <v>0</v>
      </c>
      <c r="J73" s="342">
        <f t="shared" si="13"/>
        <v>44.5</v>
      </c>
      <c r="K73" s="342">
        <f t="shared" si="13"/>
        <v>48</v>
      </c>
      <c r="L73" s="342">
        <f t="shared" si="13"/>
        <v>51</v>
      </c>
      <c r="M73" s="342">
        <f t="shared" si="13"/>
        <v>25</v>
      </c>
      <c r="N73" s="342">
        <f t="shared" si="13"/>
        <v>49</v>
      </c>
      <c r="O73" s="342">
        <f t="shared" si="13"/>
        <v>0</v>
      </c>
      <c r="P73" s="342">
        <f t="shared" si="13"/>
        <v>0</v>
      </c>
      <c r="Q73" s="342">
        <f t="shared" si="13"/>
        <v>47</v>
      </c>
      <c r="R73" s="342">
        <f t="shared" si="13"/>
        <v>47</v>
      </c>
      <c r="S73" s="342">
        <f t="shared" si="13"/>
        <v>49</v>
      </c>
      <c r="T73" s="342">
        <f t="shared" si="13"/>
        <v>49</v>
      </c>
      <c r="U73" s="342">
        <f t="shared" si="13"/>
        <v>51</v>
      </c>
      <c r="V73" s="342">
        <f t="shared" si="13"/>
        <v>0</v>
      </c>
      <c r="W73" s="342">
        <f t="shared" si="13"/>
        <v>0</v>
      </c>
      <c r="X73" s="342">
        <f t="shared" si="13"/>
        <v>50</v>
      </c>
      <c r="Y73" s="342">
        <f t="shared" si="13"/>
        <v>52</v>
      </c>
      <c r="Z73" s="342"/>
      <c r="AA73" s="342"/>
      <c r="AB73" s="342"/>
      <c r="AC73" s="342"/>
      <c r="AD73" s="342"/>
      <c r="AE73" s="342"/>
      <c r="AF73" s="342"/>
      <c r="AG73" s="342"/>
      <c r="AH73" s="342"/>
      <c r="AI73" s="342"/>
      <c r="AJ73" s="342"/>
      <c r="AK73" s="343">
        <f>SUM(AK6:AK7)</f>
        <v>23.5</v>
      </c>
      <c r="AL73" s="344"/>
      <c r="AM73" s="345">
        <f>SUM(AM71,AM6:AM63)</f>
        <v>40708000</v>
      </c>
      <c r="AN73" s="345"/>
      <c r="AO73" s="345">
        <f t="shared" ref="AO73:AP73" si="14">SUM(AO6:AO72)</f>
        <v>41208000</v>
      </c>
      <c r="AP73" s="346">
        <f t="shared" si="14"/>
        <v>190000</v>
      </c>
      <c r="AQ73" s="347">
        <f>SUM(AQ7:AQ72)</f>
        <v>470000</v>
      </c>
      <c r="AR73" s="348">
        <f>SUM(AR6:AR32)</f>
        <v>40000</v>
      </c>
      <c r="AS73" s="348"/>
      <c r="AT73" s="270"/>
      <c r="AU73" s="270"/>
      <c r="AV73" s="270"/>
      <c r="AW73" s="270"/>
      <c r="AX73" s="270"/>
      <c r="AY73" s="270"/>
      <c r="AZ73" s="270"/>
      <c r="BA73" s="27"/>
      <c r="BB73" s="270"/>
      <c r="BC73" s="349"/>
      <c r="BD73" s="349"/>
      <c r="BE73" s="349"/>
      <c r="BF73" s="349"/>
    </row>
    <row r="74" ht="14.25" customHeight="1">
      <c r="A74" s="280"/>
      <c r="B74" s="350"/>
      <c r="C74" s="350"/>
      <c r="D74" s="350"/>
      <c r="E74" s="80"/>
      <c r="F74" s="37"/>
      <c r="G74" s="37"/>
      <c r="H74" s="37"/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81"/>
      <c r="W74" s="82"/>
      <c r="X74" s="82"/>
      <c r="Y74" s="82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83"/>
      <c r="AL74" s="84"/>
      <c r="AM74" s="351" t="s">
        <v>103</v>
      </c>
      <c r="AN74" s="77"/>
      <c r="AO74" s="310"/>
      <c r="AP74" s="82"/>
      <c r="AQ74" s="280"/>
      <c r="AR74" s="29"/>
      <c r="AS74" s="64"/>
      <c r="AT74" s="64"/>
      <c r="AU74" s="280"/>
      <c r="AV74" s="280"/>
      <c r="AW74" s="280"/>
      <c r="AX74" s="280"/>
      <c r="AY74" s="280"/>
      <c r="AZ74" s="280"/>
      <c r="BA74" s="27"/>
      <c r="BB74" s="280"/>
      <c r="BC74" s="64"/>
      <c r="BD74" s="64"/>
      <c r="BE74" s="64"/>
      <c r="BF74" s="64"/>
    </row>
    <row r="75" ht="14.25" customHeight="1">
      <c r="A75" s="1"/>
      <c r="B75" s="79"/>
      <c r="C75" s="79"/>
      <c r="D75" s="79"/>
      <c r="E75" s="271"/>
      <c r="F75" s="64"/>
      <c r="G75" s="64"/>
      <c r="H75" s="64"/>
      <c r="I75" s="64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81"/>
      <c r="W75" s="82"/>
      <c r="X75" s="82"/>
      <c r="Y75" s="82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83"/>
      <c r="AL75" s="84"/>
      <c r="AM75" s="352"/>
      <c r="AN75" s="395"/>
      <c r="AO75" s="310" t="s">
        <v>500</v>
      </c>
      <c r="AP75" s="82"/>
      <c r="AQ75" s="1"/>
      <c r="AR75" s="29"/>
      <c r="AS75" s="64"/>
      <c r="AT75" s="64"/>
      <c r="AU75" s="1"/>
      <c r="AV75" s="1"/>
      <c r="AW75" s="1"/>
      <c r="AX75" s="1"/>
      <c r="AY75" s="1"/>
      <c r="AZ75" s="1"/>
      <c r="BA75" s="27"/>
      <c r="BB75" s="1"/>
      <c r="BC75" s="64"/>
      <c r="BD75" s="64"/>
      <c r="BE75" s="64"/>
      <c r="BF75" s="64"/>
    </row>
    <row r="76" ht="14.25" customHeight="1">
      <c r="A76" s="1"/>
      <c r="B76" s="37"/>
      <c r="C76" s="37"/>
      <c r="D76" s="1"/>
      <c r="E76" s="89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84"/>
      <c r="AM76" s="83"/>
      <c r="AN76" s="88"/>
      <c r="AO76" s="49" t="s">
        <v>105</v>
      </c>
      <c r="AP76" s="90"/>
      <c r="AQ76" s="1"/>
      <c r="AR76" s="29"/>
      <c r="AS76" s="64"/>
      <c r="AT76" s="64"/>
      <c r="AU76" s="1"/>
      <c r="AV76" s="1"/>
      <c r="AW76" s="1"/>
      <c r="AX76" s="1"/>
      <c r="AY76" s="1"/>
      <c r="AZ76" s="1"/>
      <c r="BA76" s="27"/>
      <c r="BB76" s="1"/>
      <c r="BC76" s="64"/>
      <c r="BD76" s="64"/>
      <c r="BE76" s="64"/>
      <c r="BF76" s="64"/>
    </row>
    <row r="77" ht="14.25" customHeight="1">
      <c r="A77" s="1"/>
      <c r="B77" s="37"/>
      <c r="C77" s="37"/>
      <c r="D77" s="1"/>
      <c r="E77" s="271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83"/>
      <c r="AL77" s="84"/>
      <c r="AM77" s="353" t="s">
        <v>102</v>
      </c>
      <c r="AN77" s="396"/>
      <c r="AO77" s="354" t="str">
        <f>#REF!/430</f>
        <v>#REF!</v>
      </c>
      <c r="AP77" s="93" t="str">
        <f>AO77/20</f>
        <v>#REF!</v>
      </c>
      <c r="AQ77" s="94"/>
      <c r="AR77" s="29"/>
      <c r="AS77" s="64"/>
      <c r="AT77" s="64"/>
      <c r="AU77" s="1"/>
      <c r="AV77" s="1"/>
      <c r="AW77" s="1"/>
      <c r="AX77" s="1"/>
      <c r="AY77" s="1"/>
      <c r="AZ77" s="1"/>
      <c r="BA77" s="27"/>
      <c r="BB77" s="1"/>
      <c r="BC77" s="64"/>
      <c r="BD77" s="64"/>
      <c r="BE77" s="64"/>
      <c r="BF77" s="64"/>
    </row>
    <row r="78" ht="14.25" customHeight="1">
      <c r="A78" s="1"/>
      <c r="B78" s="37"/>
      <c r="C78" s="37"/>
      <c r="D78" s="1"/>
      <c r="E78" s="271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83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83"/>
      <c r="AL78" s="95"/>
      <c r="AM78" s="83"/>
      <c r="AN78" s="88"/>
      <c r="AO78" s="88"/>
      <c r="AP78" s="51">
        <f>SUM(AP6:AP41)</f>
        <v>150000</v>
      </c>
      <c r="AQ78" s="94"/>
      <c r="AR78" s="29"/>
      <c r="AS78" s="64"/>
      <c r="AT78" s="64"/>
      <c r="AU78" s="1"/>
      <c r="AV78" s="1"/>
      <c r="AW78" s="1"/>
      <c r="AX78" s="1"/>
      <c r="AY78" s="1"/>
      <c r="AZ78" s="1"/>
      <c r="BA78" s="27"/>
      <c r="BB78" s="1"/>
      <c r="BC78" s="64"/>
      <c r="BD78" s="64"/>
      <c r="BE78" s="64"/>
      <c r="BF78" s="64"/>
    </row>
    <row r="79" ht="12.75" customHeight="1">
      <c r="A79" s="1"/>
      <c r="B79" s="37"/>
      <c r="C79" s="37"/>
      <c r="D79" s="1"/>
      <c r="E79" s="271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83"/>
      <c r="AL79" s="95"/>
      <c r="AM79" s="83">
        <f>AL79/12</f>
        <v>0</v>
      </c>
      <c r="AN79" s="88"/>
      <c r="AO79" s="87"/>
      <c r="AP79" s="97"/>
      <c r="AQ79" s="1"/>
      <c r="AR79" s="29"/>
      <c r="AS79" s="64"/>
      <c r="AT79" s="64"/>
      <c r="AU79" s="1"/>
      <c r="AV79" s="1"/>
      <c r="AW79" s="1"/>
      <c r="AX79" s="1"/>
      <c r="AY79" s="1"/>
      <c r="AZ79" s="1"/>
      <c r="BA79" s="27"/>
      <c r="BB79" s="1"/>
      <c r="BC79" s="64"/>
      <c r="BD79" s="64"/>
      <c r="BE79" s="64"/>
      <c r="BF79" s="64"/>
    </row>
    <row r="80" ht="14.25" customHeight="1">
      <c r="A80" s="1"/>
      <c r="B80" s="1"/>
      <c r="C80" s="1"/>
      <c r="D80" s="1"/>
      <c r="E80" s="519" t="s">
        <v>658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64"/>
      <c r="BD80" s="64"/>
      <c r="BE80" s="64"/>
      <c r="BF80" s="64"/>
    </row>
    <row r="81" ht="14.25" customHeight="1">
      <c r="A81" s="1"/>
      <c r="B81" s="64"/>
      <c r="C81" s="64"/>
      <c r="D81" s="1"/>
      <c r="E81" s="520" t="s">
        <v>659</v>
      </c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1"/>
      <c r="AR81" s="64"/>
      <c r="AS81" s="64"/>
      <c r="AT81" s="64"/>
      <c r="AU81" s="1"/>
      <c r="AV81" s="1"/>
      <c r="AW81" s="1"/>
      <c r="AX81" s="1"/>
      <c r="AY81" s="1"/>
      <c r="AZ81" s="1"/>
      <c r="BA81" s="64"/>
      <c r="BB81" s="1"/>
      <c r="BC81" s="64"/>
      <c r="BD81" s="64"/>
      <c r="BE81" s="64"/>
      <c r="BF81" s="64"/>
    </row>
    <row r="82" ht="14.25" customHeight="1">
      <c r="A82" s="1"/>
      <c r="B82" s="64"/>
      <c r="C82" s="64"/>
      <c r="D82" s="1"/>
      <c r="E82" s="520" t="s">
        <v>660</v>
      </c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1"/>
      <c r="AR82" s="64"/>
      <c r="AS82" s="64"/>
      <c r="AT82" s="64"/>
      <c r="AU82" s="1"/>
      <c r="AV82" s="1"/>
      <c r="AW82" s="1"/>
      <c r="AX82" s="1"/>
      <c r="AY82" s="1"/>
      <c r="AZ82" s="1"/>
      <c r="BA82" s="64"/>
      <c r="BB82" s="1"/>
      <c r="BC82" s="64"/>
      <c r="BD82" s="64"/>
      <c r="BE82" s="64"/>
      <c r="BF82" s="64"/>
    </row>
    <row r="83" ht="14.25" customHeight="1">
      <c r="A83" s="1"/>
      <c r="B83" s="64"/>
      <c r="C83" s="64"/>
      <c r="D83" s="1"/>
      <c r="E83" s="520" t="s">
        <v>661</v>
      </c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1"/>
      <c r="AR83" s="64"/>
      <c r="AS83" s="64"/>
      <c r="AT83" s="64"/>
      <c r="AU83" s="1"/>
      <c r="AV83" s="1"/>
      <c r="AW83" s="1"/>
      <c r="AX83" s="1"/>
      <c r="AY83" s="1"/>
      <c r="AZ83" s="1"/>
      <c r="BA83" s="64"/>
      <c r="BB83" s="1"/>
      <c r="BC83" s="64"/>
      <c r="BD83" s="64"/>
      <c r="BE83" s="64"/>
      <c r="BF83" s="64"/>
    </row>
    <row r="84" ht="14.25" customHeight="1">
      <c r="A84" s="1"/>
      <c r="B84" s="64"/>
      <c r="C84" s="64"/>
      <c r="D84" s="1"/>
      <c r="E84" s="520" t="s">
        <v>662</v>
      </c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1"/>
      <c r="AR84" s="64"/>
      <c r="AS84" s="64"/>
      <c r="AT84" s="64"/>
      <c r="AU84" s="1"/>
      <c r="AV84" s="1"/>
      <c r="AW84" s="1"/>
      <c r="AX84" s="1"/>
      <c r="AY84" s="1"/>
      <c r="AZ84" s="1"/>
      <c r="BA84" s="64"/>
      <c r="BB84" s="1"/>
      <c r="BC84" s="64"/>
      <c r="BD84" s="64"/>
      <c r="BE84" s="64"/>
      <c r="BF84" s="64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64"/>
      <c r="BD85" s="64"/>
      <c r="BE85" s="64"/>
      <c r="BF85" s="64"/>
    </row>
    <row r="86" ht="1.5" customHeight="1">
      <c r="A86" s="1"/>
      <c r="B86" s="164"/>
      <c r="C86" s="164"/>
      <c r="D86" s="164"/>
      <c r="E86" s="164"/>
      <c r="F86" s="164"/>
      <c r="G86" s="164"/>
      <c r="H86" s="164"/>
      <c r="I86" s="164"/>
      <c r="J86" s="164"/>
      <c r="K86" s="164"/>
      <c r="L86" s="164"/>
      <c r="M86" s="164"/>
      <c r="N86" s="164"/>
      <c r="O86" s="164"/>
      <c r="P86" s="164"/>
      <c r="Q86" s="164"/>
      <c r="R86" s="164"/>
      <c r="S86" s="164"/>
      <c r="T86" s="164"/>
      <c r="U86" s="164"/>
      <c r="V86" s="164"/>
      <c r="W86" s="164"/>
      <c r="X86" s="164"/>
      <c r="Y86" s="164"/>
      <c r="Z86" s="164"/>
      <c r="AA86" s="164"/>
      <c r="AB86" s="164"/>
      <c r="AC86" s="164"/>
      <c r="AD86" s="164"/>
      <c r="AE86" s="164"/>
      <c r="AF86" s="164"/>
      <c r="AG86" s="164"/>
      <c r="AH86" s="164"/>
      <c r="AI86" s="164"/>
      <c r="AJ86" s="164"/>
      <c r="AK86" s="164"/>
      <c r="AL86" s="164"/>
      <c r="AM86" s="164"/>
      <c r="AN86" s="164"/>
      <c r="AO86" s="164"/>
      <c r="AP86" s="164"/>
      <c r="AQ86" s="164"/>
      <c r="AR86" s="164"/>
      <c r="AS86" s="164"/>
      <c r="AT86" s="164"/>
      <c r="AU86" s="164"/>
      <c r="AV86" s="164"/>
      <c r="AW86" s="164"/>
      <c r="AX86" s="164"/>
      <c r="AY86" s="164"/>
      <c r="AZ86" s="164"/>
      <c r="BA86" s="164"/>
      <c r="BB86" s="164"/>
      <c r="BC86" s="64"/>
      <c r="BD86" s="64"/>
      <c r="BE86" s="64"/>
      <c r="BF86" s="64"/>
    </row>
    <row r="87" ht="20.25" customHeight="1">
      <c r="A87" s="64"/>
      <c r="B87" s="397" t="s">
        <v>539</v>
      </c>
      <c r="C87" s="299"/>
      <c r="D87" s="299"/>
      <c r="E87" s="299"/>
      <c r="F87" s="299"/>
      <c r="G87" s="299"/>
      <c r="H87" s="299"/>
      <c r="I87" s="299"/>
      <c r="J87" s="299"/>
      <c r="K87" s="299"/>
      <c r="L87" s="299"/>
      <c r="M87" s="299"/>
      <c r="N87" s="299"/>
      <c r="O87" s="299"/>
      <c r="P87" s="299"/>
      <c r="Q87" s="299"/>
      <c r="R87" s="299"/>
      <c r="S87" s="299"/>
      <c r="T87" s="299"/>
      <c r="U87" s="299"/>
      <c r="V87" s="299"/>
      <c r="W87" s="299"/>
      <c r="X87" s="299"/>
      <c r="Y87" s="299"/>
      <c r="Z87" s="299"/>
      <c r="AA87" s="299"/>
      <c r="AB87" s="299"/>
      <c r="AC87" s="299"/>
      <c r="AD87" s="299"/>
      <c r="AE87" s="299"/>
      <c r="AF87" s="299"/>
      <c r="AG87" s="299"/>
      <c r="AH87" s="299"/>
      <c r="AI87" s="299"/>
      <c r="AJ87" s="299"/>
      <c r="AK87" s="299"/>
      <c r="AL87" s="299"/>
      <c r="AM87" s="299"/>
      <c r="AN87" s="299"/>
      <c r="AO87" s="300"/>
      <c r="AP87" s="301"/>
      <c r="AQ87" s="29"/>
      <c r="AR87" s="29"/>
      <c r="AS87" s="29"/>
      <c r="AT87" s="29"/>
      <c r="AU87" s="29"/>
      <c r="AV87" s="29"/>
      <c r="AW87" s="29"/>
      <c r="AX87" s="29"/>
      <c r="AY87" s="29"/>
      <c r="AZ87" s="29"/>
      <c r="BA87" s="29"/>
      <c r="BB87" s="29"/>
      <c r="BC87" s="64"/>
      <c r="BD87" s="64"/>
      <c r="BE87" s="64"/>
      <c r="BF87" s="64"/>
    </row>
    <row r="88" ht="14.25" customHeight="1">
      <c r="A88" s="64"/>
      <c r="B88" s="302"/>
      <c r="C88" s="303"/>
      <c r="D88" s="303"/>
      <c r="E88" s="303"/>
      <c r="F88" s="303"/>
      <c r="G88" s="303"/>
      <c r="H88" s="303"/>
      <c r="I88" s="303"/>
      <c r="J88" s="303"/>
      <c r="K88" s="303"/>
      <c r="L88" s="303"/>
      <c r="M88" s="303"/>
      <c r="N88" s="303"/>
      <c r="O88" s="303"/>
      <c r="P88" s="303"/>
      <c r="Q88" s="303"/>
      <c r="R88" s="303"/>
      <c r="S88" s="303"/>
      <c r="T88" s="303"/>
      <c r="U88" s="303"/>
      <c r="V88" s="303"/>
      <c r="W88" s="303"/>
      <c r="X88" s="303"/>
      <c r="Y88" s="303"/>
      <c r="Z88" s="303"/>
      <c r="AA88" s="303"/>
      <c r="AB88" s="303"/>
      <c r="AC88" s="303"/>
      <c r="AD88" s="303"/>
      <c r="AE88" s="303"/>
      <c r="AF88" s="303"/>
      <c r="AG88" s="303"/>
      <c r="AH88" s="303"/>
      <c r="AI88" s="303"/>
      <c r="AJ88" s="303"/>
      <c r="AK88" s="303"/>
      <c r="AL88" s="303"/>
      <c r="AM88" s="303"/>
      <c r="AN88" s="303"/>
      <c r="AO88" s="304"/>
      <c r="AP88" s="301"/>
      <c r="AQ88" s="29"/>
      <c r="AR88" s="305"/>
      <c r="AS88" s="305"/>
      <c r="AT88" s="29"/>
      <c r="AU88" s="29"/>
      <c r="AV88" s="29"/>
      <c r="AW88" s="29"/>
      <c r="AX88" s="29"/>
      <c r="AY88" s="29"/>
      <c r="AZ88" s="29"/>
      <c r="BA88" s="29"/>
      <c r="BB88" s="29"/>
      <c r="BC88" s="64"/>
      <c r="BD88" s="64"/>
      <c r="BE88" s="64"/>
      <c r="BF88" s="64"/>
    </row>
    <row r="89" ht="14.25" customHeight="1">
      <c r="A89" s="64"/>
      <c r="B89" s="30" t="s">
        <v>1</v>
      </c>
      <c r="C89" s="30"/>
      <c r="D89" s="90" t="s">
        <v>18</v>
      </c>
      <c r="E89" s="30" t="s">
        <v>19</v>
      </c>
      <c r="F89" s="135" t="s">
        <v>3</v>
      </c>
      <c r="G89" s="135" t="s">
        <v>4</v>
      </c>
      <c r="H89" s="141" t="s">
        <v>5</v>
      </c>
      <c r="I89" s="160" t="s">
        <v>6</v>
      </c>
      <c r="J89" s="135" t="s">
        <v>7</v>
      </c>
      <c r="K89" s="135" t="s">
        <v>2</v>
      </c>
      <c r="L89" s="135" t="s">
        <v>2</v>
      </c>
      <c r="M89" s="135" t="s">
        <v>3</v>
      </c>
      <c r="N89" s="135" t="s">
        <v>4</v>
      </c>
      <c r="O89" s="141" t="s">
        <v>5</v>
      </c>
      <c r="P89" s="160" t="s">
        <v>6</v>
      </c>
      <c r="Q89" s="135" t="s">
        <v>7</v>
      </c>
      <c r="R89" s="135" t="s">
        <v>2</v>
      </c>
      <c r="S89" s="135" t="s">
        <v>2</v>
      </c>
      <c r="T89" s="135" t="s">
        <v>3</v>
      </c>
      <c r="U89" s="135" t="s">
        <v>4</v>
      </c>
      <c r="V89" s="141" t="s">
        <v>5</v>
      </c>
      <c r="W89" s="160" t="s">
        <v>6</v>
      </c>
      <c r="X89" s="135" t="s">
        <v>7</v>
      </c>
      <c r="Y89" s="135" t="s">
        <v>2</v>
      </c>
      <c r="Z89" s="135" t="s">
        <v>2</v>
      </c>
      <c r="AA89" s="135" t="s">
        <v>3</v>
      </c>
      <c r="AB89" s="135" t="s">
        <v>4</v>
      </c>
      <c r="AC89" s="141" t="s">
        <v>5</v>
      </c>
      <c r="AD89" s="160" t="s">
        <v>6</v>
      </c>
      <c r="AE89" s="135" t="s">
        <v>7</v>
      </c>
      <c r="AF89" s="135" t="s">
        <v>2</v>
      </c>
      <c r="AG89" s="135" t="s">
        <v>2</v>
      </c>
      <c r="AH89" s="135" t="s">
        <v>3</v>
      </c>
      <c r="AI89" s="135" t="s">
        <v>4</v>
      </c>
      <c r="AJ89" s="141" t="s">
        <v>5</v>
      </c>
      <c r="AK89" s="25" t="s">
        <v>8</v>
      </c>
      <c r="AL89" s="25" t="s">
        <v>9</v>
      </c>
      <c r="AM89" s="25" t="s">
        <v>10</v>
      </c>
      <c r="AN89" s="25"/>
      <c r="AO89" s="25" t="s">
        <v>12</v>
      </c>
      <c r="AP89" s="25" t="s">
        <v>333</v>
      </c>
      <c r="AQ89" s="25" t="s">
        <v>112</v>
      </c>
      <c r="AR89" s="25" t="s">
        <v>113</v>
      </c>
      <c r="AS89" s="25"/>
      <c r="AT89" s="307" t="s">
        <v>334</v>
      </c>
      <c r="AU89" s="27" t="s">
        <v>17</v>
      </c>
      <c r="AV89" s="96" t="s">
        <v>335</v>
      </c>
      <c r="AW89" s="29" t="s">
        <v>115</v>
      </c>
      <c r="AX89" s="27" t="s">
        <v>336</v>
      </c>
      <c r="AY89" s="27" t="s">
        <v>337</v>
      </c>
      <c r="AZ89" s="27" t="s">
        <v>338</v>
      </c>
      <c r="BA89" s="357" t="s">
        <v>504</v>
      </c>
      <c r="BB89" s="27" t="s">
        <v>114</v>
      </c>
      <c r="BC89" s="64"/>
      <c r="BD89" s="64"/>
      <c r="BE89" s="64"/>
      <c r="BF89" s="64"/>
    </row>
    <row r="90" ht="14.25" customHeight="1">
      <c r="A90" s="64"/>
      <c r="B90" s="377"/>
      <c r="C90" s="377"/>
      <c r="D90" s="377"/>
      <c r="E90" s="377"/>
      <c r="F90" s="135">
        <v>1.0</v>
      </c>
      <c r="G90" s="135">
        <f t="shared" ref="G90:AJ90" si="15">F90+1</f>
        <v>2</v>
      </c>
      <c r="H90" s="141">
        <f t="shared" si="15"/>
        <v>3</v>
      </c>
      <c r="I90" s="160">
        <f t="shared" si="15"/>
        <v>4</v>
      </c>
      <c r="J90" s="135">
        <f t="shared" si="15"/>
        <v>5</v>
      </c>
      <c r="K90" s="135">
        <f t="shared" si="15"/>
        <v>6</v>
      </c>
      <c r="L90" s="135">
        <f t="shared" si="15"/>
        <v>7</v>
      </c>
      <c r="M90" s="135">
        <f t="shared" si="15"/>
        <v>8</v>
      </c>
      <c r="N90" s="135">
        <f t="shared" si="15"/>
        <v>9</v>
      </c>
      <c r="O90" s="141">
        <f t="shared" si="15"/>
        <v>10</v>
      </c>
      <c r="P90" s="160">
        <f t="shared" si="15"/>
        <v>11</v>
      </c>
      <c r="Q90" s="135">
        <f t="shared" si="15"/>
        <v>12</v>
      </c>
      <c r="R90" s="135">
        <f t="shared" si="15"/>
        <v>13</v>
      </c>
      <c r="S90" s="135">
        <f t="shared" si="15"/>
        <v>14</v>
      </c>
      <c r="T90" s="135">
        <f t="shared" si="15"/>
        <v>15</v>
      </c>
      <c r="U90" s="135">
        <f t="shared" si="15"/>
        <v>16</v>
      </c>
      <c r="V90" s="141">
        <f t="shared" si="15"/>
        <v>17</v>
      </c>
      <c r="W90" s="160">
        <f t="shared" si="15"/>
        <v>18</v>
      </c>
      <c r="X90" s="135">
        <f t="shared" si="15"/>
        <v>19</v>
      </c>
      <c r="Y90" s="135">
        <f t="shared" si="15"/>
        <v>20</v>
      </c>
      <c r="Z90" s="135">
        <f t="shared" si="15"/>
        <v>21</v>
      </c>
      <c r="AA90" s="135">
        <f t="shared" si="15"/>
        <v>22</v>
      </c>
      <c r="AB90" s="135">
        <f t="shared" si="15"/>
        <v>23</v>
      </c>
      <c r="AC90" s="141">
        <f t="shared" si="15"/>
        <v>24</v>
      </c>
      <c r="AD90" s="160">
        <f t="shared" si="15"/>
        <v>25</v>
      </c>
      <c r="AE90" s="135">
        <f t="shared" si="15"/>
        <v>26</v>
      </c>
      <c r="AF90" s="135">
        <f t="shared" si="15"/>
        <v>27</v>
      </c>
      <c r="AG90" s="135">
        <f t="shared" si="15"/>
        <v>28</v>
      </c>
      <c r="AH90" s="135">
        <f t="shared" si="15"/>
        <v>29</v>
      </c>
      <c r="AI90" s="135">
        <f t="shared" si="15"/>
        <v>30</v>
      </c>
      <c r="AJ90" s="141">
        <f t="shared" si="15"/>
        <v>31</v>
      </c>
      <c r="AK90" s="25"/>
      <c r="AL90" s="25" t="str">
        <f>IF(D90="CATEGORIA", "DEPENDE", IF(D90="SP", 60000,IF(D90="PR", 60000, IF(D90="M10", 65000, IF(D90="M1", 50000, IF(D90="M2", 40000, IF(D90="AYUDANTE", 30000, IF(D90="EDIT", "EDITABLE", "editable"))))))))</f>
        <v>editable</v>
      </c>
      <c r="AM90" s="25"/>
      <c r="AN90" s="377"/>
      <c r="AO90" s="377"/>
      <c r="AP90" s="377"/>
      <c r="AQ90" s="377"/>
      <c r="AR90" s="377"/>
      <c r="AS90" s="377"/>
      <c r="AT90" s="377"/>
      <c r="AU90" s="377"/>
      <c r="AV90" s="377"/>
      <c r="AW90" s="377"/>
      <c r="AX90" s="377"/>
      <c r="AY90" s="377"/>
      <c r="AZ90" s="377"/>
      <c r="BA90" s="377"/>
      <c r="BB90" s="377"/>
      <c r="BC90" s="64"/>
      <c r="BD90" s="64"/>
      <c r="BE90" s="64"/>
      <c r="BF90" s="64"/>
    </row>
    <row r="91" ht="14.25" customHeight="1">
      <c r="A91" s="64"/>
      <c r="B91" s="30"/>
      <c r="C91" s="30"/>
      <c r="D91" s="428" t="s">
        <v>2</v>
      </c>
      <c r="E91" s="475" t="s">
        <v>260</v>
      </c>
      <c r="F91" s="132"/>
      <c r="G91" s="476"/>
      <c r="H91" s="477"/>
      <c r="I91" s="478"/>
      <c r="J91" s="132"/>
      <c r="K91" s="132"/>
      <c r="L91" s="132"/>
      <c r="M91" s="132"/>
      <c r="N91" s="135">
        <v>1.0</v>
      </c>
      <c r="O91" s="152"/>
      <c r="P91" s="478"/>
      <c r="Q91" s="135">
        <v>1.0</v>
      </c>
      <c r="R91" s="135">
        <v>1.0</v>
      </c>
      <c r="S91" s="135">
        <v>1.0</v>
      </c>
      <c r="T91" s="135">
        <v>1.0</v>
      </c>
      <c r="U91" s="135">
        <v>1.0</v>
      </c>
      <c r="V91" s="152"/>
      <c r="W91" s="478"/>
      <c r="X91" s="132"/>
      <c r="Y91" s="132"/>
      <c r="Z91" s="132"/>
      <c r="AA91" s="132"/>
      <c r="AB91" s="132"/>
      <c r="AC91" s="472"/>
      <c r="AD91" s="478"/>
      <c r="AE91" s="132"/>
      <c r="AF91" s="132"/>
      <c r="AG91" s="132"/>
      <c r="AH91" s="132"/>
      <c r="AI91" s="132"/>
      <c r="AJ91" s="152"/>
      <c r="AK91" s="154">
        <f t="shared" ref="AK91:AK111" si="16">SUM(F91:AJ91)</f>
        <v>6</v>
      </c>
      <c r="AL91" s="479">
        <v>60000.0</v>
      </c>
      <c r="AM91" s="480">
        <f t="shared" ref="AM91:AM111" si="17">AO91-AN91</f>
        <v>60000</v>
      </c>
      <c r="AN91" s="481">
        <v>300000.0</v>
      </c>
      <c r="AO91" s="482">
        <f t="shared" ref="AO91:AO111" si="18">AK91*AL91</f>
        <v>360000</v>
      </c>
      <c r="AP91" s="454"/>
      <c r="AQ91" s="110"/>
      <c r="AR91" s="110"/>
      <c r="AS91" s="110"/>
      <c r="AT91" s="311" t="s">
        <v>663</v>
      </c>
      <c r="AU91" s="311">
        <v>1.7785176E8</v>
      </c>
      <c r="AV91" s="317" t="s">
        <v>664</v>
      </c>
      <c r="AW91" s="29" t="s">
        <v>665</v>
      </c>
      <c r="AX91" s="312" t="s">
        <v>346</v>
      </c>
      <c r="AY91" s="313">
        <v>30.0</v>
      </c>
      <c r="AZ91" s="311">
        <v>1.7785176E7</v>
      </c>
      <c r="BA91" s="27"/>
      <c r="BB91" s="27" t="s">
        <v>17</v>
      </c>
      <c r="BC91" s="64"/>
      <c r="BD91" s="64"/>
      <c r="BE91" s="64"/>
      <c r="BF91" s="64"/>
    </row>
    <row r="92" ht="14.25" customHeight="1">
      <c r="A92" s="64"/>
      <c r="B92" s="30"/>
      <c r="C92" s="30"/>
      <c r="D92" s="428" t="s">
        <v>2</v>
      </c>
      <c r="E92" s="483" t="s">
        <v>137</v>
      </c>
      <c r="F92" s="132"/>
      <c r="G92" s="476"/>
      <c r="H92" s="477"/>
      <c r="I92" s="478"/>
      <c r="J92" s="132"/>
      <c r="K92" s="132"/>
      <c r="L92" s="132"/>
      <c r="M92" s="132"/>
      <c r="N92" s="132"/>
      <c r="O92" s="152"/>
      <c r="P92" s="478"/>
      <c r="Q92" s="132"/>
      <c r="R92" s="135">
        <v>1.0</v>
      </c>
      <c r="S92" s="132"/>
      <c r="T92" s="132"/>
      <c r="U92" s="132"/>
      <c r="V92" s="152"/>
      <c r="W92" s="478"/>
      <c r="X92" s="132"/>
      <c r="Y92" s="132"/>
      <c r="Z92" s="132"/>
      <c r="AA92" s="132"/>
      <c r="AB92" s="132"/>
      <c r="AC92" s="472"/>
      <c r="AD92" s="478"/>
      <c r="AE92" s="132"/>
      <c r="AF92" s="132"/>
      <c r="AG92" s="132"/>
      <c r="AH92" s="132"/>
      <c r="AI92" s="132"/>
      <c r="AJ92" s="152"/>
      <c r="AK92" s="154">
        <f t="shared" si="16"/>
        <v>1</v>
      </c>
      <c r="AL92" s="484">
        <v>60000.0</v>
      </c>
      <c r="AM92" s="485">
        <f t="shared" si="17"/>
        <v>60000</v>
      </c>
      <c r="AN92" s="486"/>
      <c r="AO92" s="487">
        <f t="shared" si="18"/>
        <v>60000</v>
      </c>
      <c r="AP92" s="454"/>
      <c r="AQ92" s="39"/>
      <c r="AR92" s="110"/>
      <c r="AS92" s="110"/>
      <c r="AT92" s="412" t="s">
        <v>139</v>
      </c>
      <c r="AU92" s="412">
        <v>2.12371602E8</v>
      </c>
      <c r="AV92" s="413" t="s">
        <v>137</v>
      </c>
      <c r="AW92" s="29" t="s">
        <v>140</v>
      </c>
      <c r="AX92" s="312" t="s">
        <v>346</v>
      </c>
      <c r="AY92" s="313">
        <v>30.0</v>
      </c>
      <c r="AZ92" s="412">
        <v>2.123716E7</v>
      </c>
      <c r="BA92" s="29">
        <v>100000.0</v>
      </c>
      <c r="BB92" s="29" t="s">
        <v>17</v>
      </c>
      <c r="BC92" s="64"/>
      <c r="BD92" s="64"/>
      <c r="BE92" s="64"/>
      <c r="BF92" s="64"/>
    </row>
    <row r="93" ht="14.25" customHeight="1">
      <c r="A93" s="64"/>
      <c r="B93" s="30"/>
      <c r="C93" s="30"/>
      <c r="D93" s="428" t="s">
        <v>2</v>
      </c>
      <c r="E93" s="483" t="s">
        <v>540</v>
      </c>
      <c r="F93" s="132"/>
      <c r="G93" s="488">
        <v>1.0</v>
      </c>
      <c r="H93" s="489">
        <v>1.0</v>
      </c>
      <c r="I93" s="478"/>
      <c r="J93" s="135">
        <v>1.0</v>
      </c>
      <c r="K93" s="135">
        <v>1.0</v>
      </c>
      <c r="L93" s="135">
        <v>1.0</v>
      </c>
      <c r="M93" s="135">
        <v>1.0</v>
      </c>
      <c r="N93" s="135">
        <v>1.0</v>
      </c>
      <c r="O93" s="152"/>
      <c r="P93" s="478"/>
      <c r="Q93" s="135">
        <v>1.0</v>
      </c>
      <c r="R93" s="135">
        <v>1.0</v>
      </c>
      <c r="S93" s="135">
        <v>1.0</v>
      </c>
      <c r="T93" s="135">
        <v>1.0</v>
      </c>
      <c r="U93" s="135">
        <v>1.0</v>
      </c>
      <c r="V93" s="152"/>
      <c r="W93" s="478"/>
      <c r="X93" s="132"/>
      <c r="Y93" s="132"/>
      <c r="Z93" s="132"/>
      <c r="AA93" s="132"/>
      <c r="AB93" s="132"/>
      <c r="AC93" s="472"/>
      <c r="AD93" s="478"/>
      <c r="AE93" s="132"/>
      <c r="AF93" s="132"/>
      <c r="AG93" s="132"/>
      <c r="AH93" s="132"/>
      <c r="AI93" s="132"/>
      <c r="AJ93" s="152"/>
      <c r="AK93" s="154">
        <f t="shared" si="16"/>
        <v>12</v>
      </c>
      <c r="AL93" s="484">
        <v>60000.0</v>
      </c>
      <c r="AM93" s="485">
        <f t="shared" si="17"/>
        <v>420000</v>
      </c>
      <c r="AN93" s="481">
        <v>300000.0</v>
      </c>
      <c r="AO93" s="487">
        <f t="shared" si="18"/>
        <v>720000</v>
      </c>
      <c r="AP93" s="454"/>
      <c r="AQ93" s="39"/>
      <c r="AR93" s="110"/>
      <c r="AS93" s="110"/>
      <c r="AT93" s="412" t="s">
        <v>541</v>
      </c>
      <c r="AU93" s="412">
        <v>1.98794155E8</v>
      </c>
      <c r="AV93" s="413" t="s">
        <v>540</v>
      </c>
      <c r="AW93" s="29" t="s">
        <v>542</v>
      </c>
      <c r="AX93" s="312" t="s">
        <v>343</v>
      </c>
      <c r="AY93" s="313" t="s">
        <v>344</v>
      </c>
      <c r="AZ93" s="412">
        <v>1.58418153E10</v>
      </c>
      <c r="BA93" s="29">
        <v>100000.0</v>
      </c>
      <c r="BB93" s="29" t="s">
        <v>543</v>
      </c>
      <c r="BC93" s="64"/>
      <c r="BD93" s="64"/>
      <c r="BE93" s="64"/>
      <c r="BF93" s="64"/>
    </row>
    <row r="94" ht="14.25" customHeight="1">
      <c r="A94" s="64"/>
      <c r="B94" s="30"/>
      <c r="C94" s="30"/>
      <c r="D94" s="428" t="s">
        <v>2</v>
      </c>
      <c r="E94" s="483" t="s">
        <v>544</v>
      </c>
      <c r="F94" s="132"/>
      <c r="G94" s="488">
        <v>1.0</v>
      </c>
      <c r="H94" s="489">
        <v>1.0</v>
      </c>
      <c r="I94" s="478"/>
      <c r="J94" s="135">
        <v>1.0</v>
      </c>
      <c r="K94" s="135">
        <v>1.0</v>
      </c>
      <c r="L94" s="141" t="s">
        <v>50</v>
      </c>
      <c r="M94" s="141" t="s">
        <v>50</v>
      </c>
      <c r="N94" s="135">
        <v>1.0</v>
      </c>
      <c r="O94" s="152"/>
      <c r="P94" s="478"/>
      <c r="Q94" s="135">
        <v>1.0</v>
      </c>
      <c r="R94" s="135">
        <v>1.0</v>
      </c>
      <c r="S94" s="135">
        <v>1.0</v>
      </c>
      <c r="T94" s="135">
        <v>1.0</v>
      </c>
      <c r="U94" s="135">
        <v>1.0</v>
      </c>
      <c r="V94" s="152"/>
      <c r="W94" s="478"/>
      <c r="X94" s="132"/>
      <c r="Y94" s="132"/>
      <c r="Z94" s="132"/>
      <c r="AA94" s="132"/>
      <c r="AB94" s="132"/>
      <c r="AC94" s="472"/>
      <c r="AD94" s="423"/>
      <c r="AE94" s="132"/>
      <c r="AF94" s="132"/>
      <c r="AG94" s="132"/>
      <c r="AH94" s="132"/>
      <c r="AI94" s="132"/>
      <c r="AJ94" s="152"/>
      <c r="AK94" s="154">
        <f t="shared" si="16"/>
        <v>10</v>
      </c>
      <c r="AL94" s="484">
        <v>60000.0</v>
      </c>
      <c r="AM94" s="485">
        <f t="shared" si="17"/>
        <v>300000</v>
      </c>
      <c r="AN94" s="481">
        <v>300000.0</v>
      </c>
      <c r="AO94" s="487">
        <f t="shared" si="18"/>
        <v>600000</v>
      </c>
      <c r="AP94" s="454"/>
      <c r="AQ94" s="110"/>
      <c r="AR94" s="110"/>
      <c r="AS94" s="110"/>
      <c r="AT94" s="412" t="s">
        <v>545</v>
      </c>
      <c r="AU94" s="412">
        <v>1.72271871E8</v>
      </c>
      <c r="AV94" s="413" t="s">
        <v>544</v>
      </c>
      <c r="AW94" s="29" t="s">
        <v>546</v>
      </c>
      <c r="AX94" s="417" t="s">
        <v>361</v>
      </c>
      <c r="AY94" s="313" t="s">
        <v>344</v>
      </c>
      <c r="AZ94" s="316">
        <v>1.93195169635E11</v>
      </c>
      <c r="BA94" s="410">
        <v>50000.0</v>
      </c>
      <c r="BB94" s="29" t="s">
        <v>547</v>
      </c>
      <c r="BC94" s="64"/>
      <c r="BD94" s="64"/>
      <c r="BE94" s="64"/>
      <c r="BF94" s="64"/>
    </row>
    <row r="95" ht="14.25" customHeight="1">
      <c r="A95" s="64"/>
      <c r="B95" s="30"/>
      <c r="C95" s="30"/>
      <c r="D95" s="428" t="s">
        <v>2</v>
      </c>
      <c r="E95" s="483" t="s">
        <v>450</v>
      </c>
      <c r="F95" s="132"/>
      <c r="G95" s="488">
        <v>1.0</v>
      </c>
      <c r="H95" s="489">
        <v>1.0</v>
      </c>
      <c r="I95" s="478"/>
      <c r="J95" s="135">
        <v>1.0</v>
      </c>
      <c r="K95" s="135">
        <v>1.0</v>
      </c>
      <c r="L95" s="135">
        <v>1.0</v>
      </c>
      <c r="M95" s="141" t="s">
        <v>50</v>
      </c>
      <c r="N95" s="135">
        <v>1.0</v>
      </c>
      <c r="O95" s="152"/>
      <c r="P95" s="478"/>
      <c r="Q95" s="135">
        <v>1.0</v>
      </c>
      <c r="R95" s="135">
        <v>1.0</v>
      </c>
      <c r="S95" s="135">
        <v>1.0</v>
      </c>
      <c r="T95" s="135">
        <v>1.0</v>
      </c>
      <c r="U95" s="135">
        <v>1.0</v>
      </c>
      <c r="V95" s="152"/>
      <c r="W95" s="478"/>
      <c r="X95" s="132"/>
      <c r="Y95" s="132"/>
      <c r="Z95" s="132"/>
      <c r="AA95" s="132"/>
      <c r="AB95" s="132"/>
      <c r="AC95" s="472"/>
      <c r="AD95" s="423"/>
      <c r="AE95" s="132"/>
      <c r="AF95" s="132"/>
      <c r="AG95" s="132"/>
      <c r="AH95" s="132"/>
      <c r="AI95" s="132"/>
      <c r="AJ95" s="152"/>
      <c r="AK95" s="154">
        <f t="shared" si="16"/>
        <v>11</v>
      </c>
      <c r="AL95" s="484">
        <v>60000.0</v>
      </c>
      <c r="AM95" s="485">
        <f t="shared" si="17"/>
        <v>360000</v>
      </c>
      <c r="AN95" s="481">
        <v>300000.0</v>
      </c>
      <c r="AO95" s="487">
        <f t="shared" si="18"/>
        <v>660000</v>
      </c>
      <c r="AP95" s="454"/>
      <c r="AQ95" s="110"/>
      <c r="AR95" s="110"/>
      <c r="AS95" s="110"/>
      <c r="AT95" s="311" t="s">
        <v>666</v>
      </c>
      <c r="AU95" s="311">
        <v>2.08154125E8</v>
      </c>
      <c r="AV95" s="55" t="s">
        <v>667</v>
      </c>
      <c r="AW95" s="29" t="s">
        <v>668</v>
      </c>
      <c r="AX95" s="312" t="s">
        <v>343</v>
      </c>
      <c r="AY95" s="313" t="s">
        <v>344</v>
      </c>
      <c r="AZ95" s="311">
        <v>1.9998383999E10</v>
      </c>
      <c r="BA95" s="27"/>
      <c r="BB95" s="521" t="s">
        <v>669</v>
      </c>
      <c r="BC95" s="64"/>
      <c r="BD95" s="64"/>
      <c r="BE95" s="64"/>
      <c r="BF95" s="64"/>
    </row>
    <row r="96" ht="14.25" customHeight="1">
      <c r="A96" s="64"/>
      <c r="B96" s="30"/>
      <c r="C96" s="30"/>
      <c r="D96" s="428" t="s">
        <v>2</v>
      </c>
      <c r="E96" s="490" t="s">
        <v>187</v>
      </c>
      <c r="F96" s="132"/>
      <c r="G96" s="476"/>
      <c r="H96" s="477"/>
      <c r="I96" s="478"/>
      <c r="J96" s="132"/>
      <c r="K96" s="132"/>
      <c r="L96" s="132"/>
      <c r="M96" s="132"/>
      <c r="N96" s="135">
        <v>1.0</v>
      </c>
      <c r="O96" s="152"/>
      <c r="P96" s="478"/>
      <c r="Q96" s="135">
        <v>1.0</v>
      </c>
      <c r="R96" s="135">
        <v>1.0</v>
      </c>
      <c r="S96" s="135">
        <v>1.0</v>
      </c>
      <c r="T96" s="135">
        <v>1.0</v>
      </c>
      <c r="U96" s="135">
        <v>1.0</v>
      </c>
      <c r="V96" s="152"/>
      <c r="W96" s="478"/>
      <c r="X96" s="132"/>
      <c r="Y96" s="132"/>
      <c r="Z96" s="132"/>
      <c r="AA96" s="132"/>
      <c r="AB96" s="132"/>
      <c r="AC96" s="472"/>
      <c r="AD96" s="423"/>
      <c r="AE96" s="132"/>
      <c r="AF96" s="132"/>
      <c r="AG96" s="132"/>
      <c r="AH96" s="132"/>
      <c r="AI96" s="132"/>
      <c r="AJ96" s="152"/>
      <c r="AK96" s="154">
        <f t="shared" si="16"/>
        <v>6</v>
      </c>
      <c r="AL96" s="484">
        <v>60000.0</v>
      </c>
      <c r="AM96" s="485">
        <f t="shared" si="17"/>
        <v>160000</v>
      </c>
      <c r="AN96" s="481">
        <v>200000.0</v>
      </c>
      <c r="AO96" s="487">
        <f t="shared" si="18"/>
        <v>360000</v>
      </c>
      <c r="AP96" s="454"/>
      <c r="AQ96" s="39"/>
      <c r="AR96" s="110"/>
      <c r="AS96" s="110"/>
      <c r="AT96" s="412" t="s">
        <v>548</v>
      </c>
      <c r="AU96" s="412">
        <v>1.76676469E8</v>
      </c>
      <c r="AV96" s="413" t="s">
        <v>450</v>
      </c>
      <c r="AW96" s="29" t="s">
        <v>452</v>
      </c>
      <c r="AX96" s="312" t="s">
        <v>346</v>
      </c>
      <c r="AY96" s="313">
        <v>30.0</v>
      </c>
      <c r="AZ96" s="412">
        <v>1.7667646E7</v>
      </c>
      <c r="BA96" s="29">
        <v>100000.0</v>
      </c>
      <c r="BB96" s="29" t="s">
        <v>17</v>
      </c>
      <c r="BC96" s="64"/>
      <c r="BD96" s="64"/>
      <c r="BE96" s="64"/>
      <c r="BF96" s="64"/>
    </row>
    <row r="97" ht="14.25" customHeight="1">
      <c r="A97" s="64"/>
      <c r="B97" s="30"/>
      <c r="C97" s="30"/>
      <c r="D97" s="428" t="s">
        <v>2</v>
      </c>
      <c r="E97" s="483" t="s">
        <v>552</v>
      </c>
      <c r="F97" s="132"/>
      <c r="G97" s="476"/>
      <c r="H97" s="477"/>
      <c r="I97" s="478"/>
      <c r="J97" s="132"/>
      <c r="K97" s="132"/>
      <c r="L97" s="132"/>
      <c r="M97" s="132"/>
      <c r="N97" s="135">
        <v>1.0</v>
      </c>
      <c r="O97" s="152"/>
      <c r="P97" s="478"/>
      <c r="Q97" s="135">
        <v>1.0</v>
      </c>
      <c r="R97" s="135">
        <v>1.0</v>
      </c>
      <c r="S97" s="135">
        <v>1.0</v>
      </c>
      <c r="T97" s="135">
        <v>1.0</v>
      </c>
      <c r="U97" s="135">
        <v>1.0</v>
      </c>
      <c r="V97" s="152"/>
      <c r="W97" s="478"/>
      <c r="X97" s="132"/>
      <c r="Y97" s="132"/>
      <c r="Z97" s="132"/>
      <c r="AA97" s="132"/>
      <c r="AB97" s="132"/>
      <c r="AC97" s="472"/>
      <c r="AD97" s="478"/>
      <c r="AE97" s="132"/>
      <c r="AF97" s="132"/>
      <c r="AG97" s="132"/>
      <c r="AH97" s="132"/>
      <c r="AI97" s="132"/>
      <c r="AJ97" s="152"/>
      <c r="AK97" s="154">
        <f t="shared" si="16"/>
        <v>6</v>
      </c>
      <c r="AL97" s="484">
        <v>60000.0</v>
      </c>
      <c r="AM97" s="485">
        <f t="shared" si="17"/>
        <v>60000</v>
      </c>
      <c r="AN97" s="481">
        <v>300000.0</v>
      </c>
      <c r="AO97" s="487">
        <f t="shared" si="18"/>
        <v>360000</v>
      </c>
      <c r="AP97" s="454"/>
      <c r="AQ97" s="39"/>
      <c r="AR97" s="110"/>
      <c r="AS97" s="110"/>
      <c r="AT97" s="421" t="s">
        <v>51</v>
      </c>
      <c r="AU97" s="421">
        <v>1.37291533E8</v>
      </c>
      <c r="AV97" s="422" t="s">
        <v>187</v>
      </c>
      <c r="AW97" s="29"/>
      <c r="AX97" s="312"/>
      <c r="AY97" s="313"/>
      <c r="AZ97" s="311"/>
      <c r="BA97" s="29">
        <v>100000.0</v>
      </c>
      <c r="BB97" s="27" t="s">
        <v>132</v>
      </c>
      <c r="BC97" s="64"/>
      <c r="BD97" s="64"/>
      <c r="BE97" s="64"/>
      <c r="BF97" s="64"/>
    </row>
    <row r="98" ht="14.25" customHeight="1">
      <c r="A98" s="64"/>
      <c r="B98" s="30"/>
      <c r="C98" s="30"/>
      <c r="D98" s="428" t="s">
        <v>2</v>
      </c>
      <c r="E98" s="483" t="s">
        <v>624</v>
      </c>
      <c r="F98" s="132"/>
      <c r="G98" s="476"/>
      <c r="H98" s="477"/>
      <c r="I98" s="478"/>
      <c r="J98" s="132"/>
      <c r="K98" s="132"/>
      <c r="L98" s="132"/>
      <c r="M98" s="132"/>
      <c r="N98" s="132"/>
      <c r="O98" s="152"/>
      <c r="P98" s="478"/>
      <c r="Q98" s="132"/>
      <c r="R98" s="135">
        <v>1.0</v>
      </c>
      <c r="S98" s="141" t="s">
        <v>50</v>
      </c>
      <c r="T98" s="135">
        <v>1.0</v>
      </c>
      <c r="U98" s="135">
        <v>1.0</v>
      </c>
      <c r="V98" s="152"/>
      <c r="W98" s="478"/>
      <c r="X98" s="132"/>
      <c r="Y98" s="132"/>
      <c r="Z98" s="132"/>
      <c r="AA98" s="132"/>
      <c r="AB98" s="132"/>
      <c r="AC98" s="472"/>
      <c r="AD98" s="478"/>
      <c r="AE98" s="132"/>
      <c r="AF98" s="132"/>
      <c r="AG98" s="132"/>
      <c r="AH98" s="132"/>
      <c r="AI98" s="132"/>
      <c r="AJ98" s="152"/>
      <c r="AK98" s="154">
        <f t="shared" si="16"/>
        <v>3</v>
      </c>
      <c r="AL98" s="484">
        <v>60000.0</v>
      </c>
      <c r="AM98" s="485">
        <f t="shared" si="17"/>
        <v>80000</v>
      </c>
      <c r="AN98" s="481">
        <v>100000.0</v>
      </c>
      <c r="AO98" s="487">
        <f t="shared" si="18"/>
        <v>180000</v>
      </c>
      <c r="AP98" s="454"/>
      <c r="AQ98" s="39"/>
      <c r="AR98" s="110"/>
      <c r="AS98" s="110"/>
      <c r="AT98" s="412" t="s">
        <v>550</v>
      </c>
      <c r="AU98" s="412">
        <v>1.67000428E8</v>
      </c>
      <c r="AV98" s="413" t="s">
        <v>549</v>
      </c>
      <c r="AW98" s="29" t="s">
        <v>551</v>
      </c>
      <c r="AX98" s="312" t="s">
        <v>346</v>
      </c>
      <c r="AY98" s="313">
        <v>30.0</v>
      </c>
      <c r="AZ98" s="311">
        <v>1.6700042E7</v>
      </c>
      <c r="BA98" s="410">
        <v>50000.0</v>
      </c>
      <c r="BB98" s="29" t="s">
        <v>17</v>
      </c>
      <c r="BC98" s="64"/>
      <c r="BD98" s="64"/>
      <c r="BE98" s="64"/>
      <c r="BF98" s="64"/>
    </row>
    <row r="99" ht="14.25" customHeight="1">
      <c r="A99" s="64"/>
      <c r="B99" s="30"/>
      <c r="C99" s="30"/>
      <c r="D99" s="428" t="s">
        <v>2</v>
      </c>
      <c r="E99" s="483" t="s">
        <v>241</v>
      </c>
      <c r="F99" s="132"/>
      <c r="G99" s="488">
        <v>1.0</v>
      </c>
      <c r="H99" s="489">
        <v>1.0</v>
      </c>
      <c r="I99" s="478"/>
      <c r="J99" s="135">
        <v>1.0</v>
      </c>
      <c r="K99" s="135">
        <v>1.0</v>
      </c>
      <c r="L99" s="135">
        <v>1.0</v>
      </c>
      <c r="M99" s="135">
        <v>1.0</v>
      </c>
      <c r="N99" s="135">
        <v>1.0</v>
      </c>
      <c r="O99" s="152"/>
      <c r="P99" s="478"/>
      <c r="Q99" s="135">
        <v>1.0</v>
      </c>
      <c r="R99" s="135">
        <v>1.0</v>
      </c>
      <c r="S99" s="135">
        <v>1.0</v>
      </c>
      <c r="T99" s="135">
        <v>1.0</v>
      </c>
      <c r="U99" s="135">
        <v>1.0</v>
      </c>
      <c r="V99" s="152"/>
      <c r="W99" s="478"/>
      <c r="X99" s="132"/>
      <c r="Y99" s="132"/>
      <c r="Z99" s="132"/>
      <c r="AA99" s="132"/>
      <c r="AB99" s="132"/>
      <c r="AC99" s="472"/>
      <c r="AD99" s="478"/>
      <c r="AE99" s="132"/>
      <c r="AF99" s="132"/>
      <c r="AG99" s="132"/>
      <c r="AH99" s="132"/>
      <c r="AI99" s="132"/>
      <c r="AJ99" s="152"/>
      <c r="AK99" s="154">
        <f t="shared" si="16"/>
        <v>12</v>
      </c>
      <c r="AL99" s="484">
        <v>60000.0</v>
      </c>
      <c r="AM99" s="485">
        <f t="shared" si="17"/>
        <v>420000</v>
      </c>
      <c r="AN99" s="481">
        <v>300000.0</v>
      </c>
      <c r="AO99" s="487">
        <f t="shared" si="18"/>
        <v>720000</v>
      </c>
      <c r="AP99" s="454"/>
      <c r="AQ99" s="39"/>
      <c r="AR99" s="110"/>
      <c r="AS99" s="110"/>
      <c r="AT99" s="412" t="s">
        <v>553</v>
      </c>
      <c r="AU99" s="412">
        <v>1.93843603E8</v>
      </c>
      <c r="AV99" s="413" t="s">
        <v>552</v>
      </c>
      <c r="AW99" s="29" t="s">
        <v>554</v>
      </c>
      <c r="AX99" s="312" t="s">
        <v>343</v>
      </c>
      <c r="AY99" s="313" t="s">
        <v>344</v>
      </c>
      <c r="AZ99" s="311">
        <v>1.5040437271E10</v>
      </c>
      <c r="BA99" s="410">
        <v>50000.0</v>
      </c>
      <c r="BB99" s="27" t="s">
        <v>670</v>
      </c>
      <c r="BC99" s="64"/>
      <c r="BD99" s="64"/>
      <c r="BE99" s="64"/>
      <c r="BF99" s="64"/>
    </row>
    <row r="100" ht="14.25" customHeight="1">
      <c r="A100" s="64"/>
      <c r="B100" s="30"/>
      <c r="C100" s="30"/>
      <c r="D100" s="428" t="s">
        <v>2</v>
      </c>
      <c r="E100" s="483" t="s">
        <v>557</v>
      </c>
      <c r="F100" s="132"/>
      <c r="G100" s="160" t="s">
        <v>23</v>
      </c>
      <c r="H100" s="160" t="s">
        <v>23</v>
      </c>
      <c r="I100" s="478"/>
      <c r="J100" s="160" t="s">
        <v>23</v>
      </c>
      <c r="K100" s="135">
        <v>1.0</v>
      </c>
      <c r="L100" s="135">
        <v>1.0</v>
      </c>
      <c r="M100" s="135">
        <v>1.0</v>
      </c>
      <c r="N100" s="135">
        <v>1.0</v>
      </c>
      <c r="O100" s="152"/>
      <c r="P100" s="478"/>
      <c r="Q100" s="160" t="s">
        <v>23</v>
      </c>
      <c r="R100" s="132"/>
      <c r="S100" s="132"/>
      <c r="T100" s="132"/>
      <c r="U100" s="132"/>
      <c r="V100" s="152"/>
      <c r="W100" s="478"/>
      <c r="X100" s="132"/>
      <c r="Y100" s="132"/>
      <c r="Z100" s="132"/>
      <c r="AA100" s="132"/>
      <c r="AB100" s="132"/>
      <c r="AC100" s="472"/>
      <c r="AD100" s="478"/>
      <c r="AE100" s="132"/>
      <c r="AF100" s="132"/>
      <c r="AG100" s="132"/>
      <c r="AH100" s="132"/>
      <c r="AI100" s="132"/>
      <c r="AJ100" s="152"/>
      <c r="AK100" s="154">
        <f t="shared" si="16"/>
        <v>4</v>
      </c>
      <c r="AL100" s="484">
        <v>60000.0</v>
      </c>
      <c r="AM100" s="485">
        <f t="shared" si="17"/>
        <v>240000</v>
      </c>
      <c r="AN100" s="486"/>
      <c r="AO100" s="487">
        <f t="shared" si="18"/>
        <v>240000</v>
      </c>
      <c r="AP100" s="454"/>
      <c r="AQ100" s="39"/>
      <c r="AR100" s="110"/>
      <c r="AS100" s="110"/>
      <c r="AT100" s="412" t="s">
        <v>233</v>
      </c>
      <c r="AU100" s="412">
        <v>1.55852941E8</v>
      </c>
      <c r="AV100" s="413" t="s">
        <v>232</v>
      </c>
      <c r="AW100" s="29" t="s">
        <v>234</v>
      </c>
      <c r="AX100" s="312" t="s">
        <v>346</v>
      </c>
      <c r="AY100" s="313">
        <v>30.0</v>
      </c>
      <c r="AZ100" s="311">
        <v>1.5585294E7</v>
      </c>
      <c r="BA100" s="29">
        <v>100000.0</v>
      </c>
      <c r="BB100" s="29" t="s">
        <v>17</v>
      </c>
      <c r="BC100" s="64"/>
      <c r="BD100" s="64"/>
      <c r="BE100" s="64"/>
      <c r="BF100" s="64"/>
    </row>
    <row r="101" ht="14.25" customHeight="1">
      <c r="A101" s="64"/>
      <c r="B101" s="30"/>
      <c r="C101" s="30"/>
      <c r="D101" s="428" t="s">
        <v>556</v>
      </c>
      <c r="E101" s="491" t="s">
        <v>560</v>
      </c>
      <c r="F101" s="132"/>
      <c r="G101" s="476"/>
      <c r="H101" s="477"/>
      <c r="I101" s="478"/>
      <c r="J101" s="135">
        <v>1.0</v>
      </c>
      <c r="K101" s="135">
        <v>1.0</v>
      </c>
      <c r="L101" s="135">
        <v>1.0</v>
      </c>
      <c r="M101" s="135">
        <v>1.0</v>
      </c>
      <c r="N101" s="135">
        <v>1.0</v>
      </c>
      <c r="O101" s="152"/>
      <c r="P101" s="478"/>
      <c r="Q101" s="135">
        <v>1.0</v>
      </c>
      <c r="R101" s="135">
        <v>1.0</v>
      </c>
      <c r="S101" s="135">
        <v>1.0</v>
      </c>
      <c r="T101" s="135">
        <v>1.0</v>
      </c>
      <c r="U101" s="141" t="s">
        <v>50</v>
      </c>
      <c r="V101" s="152"/>
      <c r="W101" s="478"/>
      <c r="X101" s="132"/>
      <c r="Y101" s="132"/>
      <c r="Z101" s="132"/>
      <c r="AA101" s="132"/>
      <c r="AB101" s="132"/>
      <c r="AC101" s="472"/>
      <c r="AD101" s="478"/>
      <c r="AE101" s="132"/>
      <c r="AF101" s="132"/>
      <c r="AG101" s="132"/>
      <c r="AH101" s="132"/>
      <c r="AI101" s="132"/>
      <c r="AJ101" s="152"/>
      <c r="AK101" s="154">
        <f t="shared" si="16"/>
        <v>9</v>
      </c>
      <c r="AL101" s="484">
        <v>60000.0</v>
      </c>
      <c r="AM101" s="485">
        <f t="shared" si="17"/>
        <v>240000</v>
      </c>
      <c r="AN101" s="481">
        <v>300000.0</v>
      </c>
      <c r="AO101" s="487">
        <f t="shared" si="18"/>
        <v>540000</v>
      </c>
      <c r="AP101" s="454"/>
      <c r="AQ101" s="39"/>
      <c r="AR101" s="110"/>
      <c r="AS101" s="110"/>
      <c r="AT101" s="412" t="s">
        <v>77</v>
      </c>
      <c r="AU101" s="412" t="s">
        <v>473</v>
      </c>
      <c r="AV101" s="413" t="s">
        <v>241</v>
      </c>
      <c r="AW101" s="29" t="s">
        <v>242</v>
      </c>
      <c r="AX101" s="312" t="s">
        <v>346</v>
      </c>
      <c r="AY101" s="313">
        <v>30.0</v>
      </c>
      <c r="AZ101" s="311">
        <v>1.1585836E7</v>
      </c>
      <c r="BA101" s="29">
        <v>100000.0</v>
      </c>
      <c r="BB101" s="27" t="s">
        <v>17</v>
      </c>
      <c r="BC101" s="64"/>
      <c r="BD101" s="64"/>
      <c r="BE101" s="64"/>
      <c r="BF101" s="64"/>
    </row>
    <row r="102" ht="14.25" customHeight="1">
      <c r="A102" s="64"/>
      <c r="B102" s="30"/>
      <c r="C102" s="30"/>
      <c r="D102" s="428" t="s">
        <v>2</v>
      </c>
      <c r="E102" s="492" t="s">
        <v>567</v>
      </c>
      <c r="F102" s="132"/>
      <c r="G102" s="141">
        <v>0.5</v>
      </c>
      <c r="H102" s="477"/>
      <c r="I102" s="478"/>
      <c r="J102" s="135">
        <v>1.0</v>
      </c>
      <c r="K102" s="135">
        <v>1.0</v>
      </c>
      <c r="L102" s="135">
        <v>1.0</v>
      </c>
      <c r="M102" s="141" t="s">
        <v>50</v>
      </c>
      <c r="N102" s="141" t="s">
        <v>50</v>
      </c>
      <c r="O102" s="152"/>
      <c r="P102" s="478"/>
      <c r="Q102" s="135">
        <v>1.0</v>
      </c>
      <c r="R102" s="135">
        <v>1.0</v>
      </c>
      <c r="S102" s="135">
        <v>1.0</v>
      </c>
      <c r="T102" s="135">
        <v>1.0</v>
      </c>
      <c r="U102" s="135">
        <v>1.0</v>
      </c>
      <c r="V102" s="152"/>
      <c r="W102" s="478"/>
      <c r="X102" s="132"/>
      <c r="Y102" s="132"/>
      <c r="Z102" s="132"/>
      <c r="AA102" s="132"/>
      <c r="AB102" s="132"/>
      <c r="AC102" s="472"/>
      <c r="AD102" s="478"/>
      <c r="AE102" s="132"/>
      <c r="AF102" s="132"/>
      <c r="AG102" s="132"/>
      <c r="AH102" s="132"/>
      <c r="AI102" s="132"/>
      <c r="AJ102" s="152"/>
      <c r="AK102" s="154">
        <f t="shared" si="16"/>
        <v>8.5</v>
      </c>
      <c r="AL102" s="484">
        <v>60000.0</v>
      </c>
      <c r="AM102" s="485">
        <f t="shared" si="17"/>
        <v>210000</v>
      </c>
      <c r="AN102" s="481">
        <v>300000.0</v>
      </c>
      <c r="AO102" s="487">
        <f t="shared" si="18"/>
        <v>510000</v>
      </c>
      <c r="AP102" s="454"/>
      <c r="AQ102" s="110"/>
      <c r="AR102" s="110"/>
      <c r="AS102" s="110"/>
      <c r="AT102" s="412" t="s">
        <v>558</v>
      </c>
      <c r="AU102" s="412">
        <v>1.22926036E8</v>
      </c>
      <c r="AV102" s="413" t="s">
        <v>557</v>
      </c>
      <c r="AW102" s="29" t="s">
        <v>559</v>
      </c>
      <c r="AX102" s="312" t="s">
        <v>346</v>
      </c>
      <c r="AY102" s="313">
        <v>30.0</v>
      </c>
      <c r="AZ102" s="412">
        <v>1.2292603E7</v>
      </c>
      <c r="BA102" s="410">
        <v>50000.0</v>
      </c>
      <c r="BB102" s="27" t="s">
        <v>17</v>
      </c>
      <c r="BC102" s="64"/>
      <c r="BD102" s="64"/>
      <c r="BE102" s="64"/>
      <c r="BF102" s="64"/>
    </row>
    <row r="103" ht="14.25" customHeight="1">
      <c r="A103" s="64"/>
      <c r="B103" s="30"/>
      <c r="C103" s="30"/>
      <c r="D103" s="428" t="s">
        <v>2</v>
      </c>
      <c r="E103" s="493" t="s">
        <v>564</v>
      </c>
      <c r="F103" s="132"/>
      <c r="G103" s="488">
        <v>1.0</v>
      </c>
      <c r="H103" s="489">
        <v>1.0</v>
      </c>
      <c r="I103" s="478"/>
      <c r="J103" s="135">
        <v>1.0</v>
      </c>
      <c r="K103" s="135">
        <v>1.0</v>
      </c>
      <c r="L103" s="135">
        <v>1.0</v>
      </c>
      <c r="M103" s="135">
        <v>1.0</v>
      </c>
      <c r="N103" s="135">
        <v>1.0</v>
      </c>
      <c r="O103" s="152"/>
      <c r="P103" s="478"/>
      <c r="Q103" s="135">
        <v>1.0</v>
      </c>
      <c r="R103" s="135">
        <v>1.0</v>
      </c>
      <c r="S103" s="135">
        <v>1.0</v>
      </c>
      <c r="T103" s="135">
        <v>1.0</v>
      </c>
      <c r="U103" s="135">
        <v>1.0</v>
      </c>
      <c r="V103" s="152"/>
      <c r="W103" s="478"/>
      <c r="X103" s="132"/>
      <c r="Y103" s="132"/>
      <c r="Z103" s="132"/>
      <c r="AA103" s="132"/>
      <c r="AB103" s="132"/>
      <c r="AC103" s="472"/>
      <c r="AD103" s="478"/>
      <c r="AE103" s="132"/>
      <c r="AF103" s="132"/>
      <c r="AG103" s="132"/>
      <c r="AH103" s="132"/>
      <c r="AI103" s="132"/>
      <c r="AJ103" s="152"/>
      <c r="AK103" s="154">
        <f t="shared" si="16"/>
        <v>12</v>
      </c>
      <c r="AL103" s="484">
        <v>60000.0</v>
      </c>
      <c r="AM103" s="485">
        <f t="shared" si="17"/>
        <v>420000</v>
      </c>
      <c r="AN103" s="481">
        <v>300000.0</v>
      </c>
      <c r="AO103" s="487">
        <f t="shared" si="18"/>
        <v>720000</v>
      </c>
      <c r="AP103" s="454"/>
      <c r="AQ103" s="39"/>
      <c r="AR103" s="110"/>
      <c r="AS103" s="110"/>
      <c r="AT103" s="412" t="s">
        <v>561</v>
      </c>
      <c r="AU103" s="412" t="s">
        <v>562</v>
      </c>
      <c r="AV103" s="413" t="s">
        <v>560</v>
      </c>
      <c r="AW103" s="29" t="s">
        <v>563</v>
      </c>
      <c r="AX103" s="312" t="s">
        <v>346</v>
      </c>
      <c r="AY103" s="313">
        <v>30.0</v>
      </c>
      <c r="AZ103" s="412">
        <v>1.8539719E7</v>
      </c>
      <c r="BA103" s="410">
        <v>50000.0</v>
      </c>
      <c r="BB103" s="27" t="s">
        <v>17</v>
      </c>
      <c r="BC103" s="64"/>
      <c r="BD103" s="64"/>
      <c r="BE103" s="64"/>
      <c r="BF103" s="64"/>
    </row>
    <row r="104" ht="14.25" customHeight="1">
      <c r="A104" s="64"/>
      <c r="B104" s="30"/>
      <c r="C104" s="30"/>
      <c r="D104" s="428" t="s">
        <v>2</v>
      </c>
      <c r="E104" s="494" t="s">
        <v>57</v>
      </c>
      <c r="F104" s="132"/>
      <c r="G104" s="495">
        <v>1.0</v>
      </c>
      <c r="H104" s="477"/>
      <c r="I104" s="478"/>
      <c r="J104" s="132"/>
      <c r="K104" s="132"/>
      <c r="L104" s="132"/>
      <c r="M104" s="132"/>
      <c r="N104" s="132"/>
      <c r="O104" s="152"/>
      <c r="P104" s="478"/>
      <c r="Q104" s="132"/>
      <c r="R104" s="132"/>
      <c r="S104" s="132"/>
      <c r="T104" s="132"/>
      <c r="U104" s="132"/>
      <c r="V104" s="152"/>
      <c r="W104" s="478"/>
      <c r="X104" s="132"/>
      <c r="Y104" s="132"/>
      <c r="Z104" s="132"/>
      <c r="AA104" s="132"/>
      <c r="AB104" s="132"/>
      <c r="AC104" s="44"/>
      <c r="AD104" s="45"/>
      <c r="AE104" s="132"/>
      <c r="AF104" s="132"/>
      <c r="AG104" s="132"/>
      <c r="AH104" s="132"/>
      <c r="AI104" s="132"/>
      <c r="AJ104" s="152"/>
      <c r="AK104" s="154">
        <f t="shared" si="16"/>
        <v>1</v>
      </c>
      <c r="AL104" s="484">
        <v>60000.0</v>
      </c>
      <c r="AM104" s="485">
        <f t="shared" si="17"/>
        <v>60000</v>
      </c>
      <c r="AN104" s="486"/>
      <c r="AO104" s="487">
        <f t="shared" si="18"/>
        <v>60000</v>
      </c>
      <c r="AP104" s="454"/>
      <c r="AQ104" s="110"/>
      <c r="AR104" s="110"/>
      <c r="AS104" s="110"/>
      <c r="AT104" s="412" t="s">
        <v>565</v>
      </c>
      <c r="AU104" s="412" t="s">
        <v>566</v>
      </c>
      <c r="AV104" s="413" t="s">
        <v>564</v>
      </c>
      <c r="AW104" s="29" t="s">
        <v>559</v>
      </c>
      <c r="AX104" s="312" t="s">
        <v>346</v>
      </c>
      <c r="AY104" s="313">
        <v>30.0</v>
      </c>
      <c r="AZ104" s="412">
        <v>1.7245352E7</v>
      </c>
      <c r="BA104" s="410">
        <v>50000.0</v>
      </c>
      <c r="BB104" s="27" t="s">
        <v>17</v>
      </c>
      <c r="BC104" s="64"/>
      <c r="BD104" s="64"/>
      <c r="BE104" s="64"/>
      <c r="BF104" s="64"/>
    </row>
    <row r="105" ht="14.25" customHeight="1">
      <c r="A105" s="64"/>
      <c r="B105" s="30"/>
      <c r="C105" s="30"/>
      <c r="D105" s="428" t="s">
        <v>2</v>
      </c>
      <c r="E105" s="496" t="s">
        <v>625</v>
      </c>
      <c r="F105" s="132"/>
      <c r="G105" s="488">
        <v>1.0</v>
      </c>
      <c r="H105" s="489">
        <v>1.0</v>
      </c>
      <c r="I105" s="478"/>
      <c r="J105" s="135">
        <v>1.0</v>
      </c>
      <c r="K105" s="135">
        <v>1.0</v>
      </c>
      <c r="L105" s="135">
        <v>1.0</v>
      </c>
      <c r="M105" s="135">
        <v>1.0</v>
      </c>
      <c r="N105" s="135">
        <v>1.0</v>
      </c>
      <c r="O105" s="152"/>
      <c r="P105" s="478"/>
      <c r="Q105" s="135">
        <v>1.0</v>
      </c>
      <c r="R105" s="135">
        <v>1.0</v>
      </c>
      <c r="S105" s="135">
        <v>1.0</v>
      </c>
      <c r="T105" s="135">
        <v>1.0</v>
      </c>
      <c r="U105" s="135">
        <v>1.0</v>
      </c>
      <c r="V105" s="152"/>
      <c r="W105" s="478"/>
      <c r="X105" s="132"/>
      <c r="Y105" s="132"/>
      <c r="Z105" s="132"/>
      <c r="AA105" s="132"/>
      <c r="AB105" s="132"/>
      <c r="AC105" s="44"/>
      <c r="AD105" s="45"/>
      <c r="AE105" s="132"/>
      <c r="AF105" s="132"/>
      <c r="AG105" s="132"/>
      <c r="AH105" s="132"/>
      <c r="AI105" s="132"/>
      <c r="AJ105" s="152"/>
      <c r="AK105" s="154">
        <f t="shared" si="16"/>
        <v>12</v>
      </c>
      <c r="AL105" s="484">
        <v>60000.0</v>
      </c>
      <c r="AM105" s="485">
        <f t="shared" si="17"/>
        <v>420000</v>
      </c>
      <c r="AN105" s="481">
        <v>300000.0</v>
      </c>
      <c r="AO105" s="487">
        <f t="shared" si="18"/>
        <v>720000</v>
      </c>
      <c r="AP105" s="454"/>
      <c r="AQ105" s="39"/>
      <c r="AR105" s="110"/>
      <c r="AS105" s="110"/>
      <c r="AT105" s="412" t="s">
        <v>568</v>
      </c>
      <c r="AU105" s="412">
        <v>1.72563031E8</v>
      </c>
      <c r="AV105" s="413" t="s">
        <v>567</v>
      </c>
      <c r="AW105" s="29" t="s">
        <v>569</v>
      </c>
      <c r="AX105" s="312" t="s">
        <v>346</v>
      </c>
      <c r="AY105" s="313">
        <v>30.0</v>
      </c>
      <c r="AZ105" s="412">
        <v>1.7256303E7</v>
      </c>
      <c r="BA105" s="410">
        <v>50000.0</v>
      </c>
      <c r="BB105" s="27" t="s">
        <v>17</v>
      </c>
      <c r="BC105" s="64"/>
      <c r="BD105" s="64"/>
      <c r="BE105" s="64"/>
      <c r="BF105" s="64"/>
    </row>
    <row r="106" ht="14.25" customHeight="1">
      <c r="A106" s="64"/>
      <c r="B106" s="30"/>
      <c r="C106" s="30"/>
      <c r="D106" s="428" t="s">
        <v>21</v>
      </c>
      <c r="E106" s="494" t="s">
        <v>626</v>
      </c>
      <c r="F106" s="132"/>
      <c r="G106" s="141">
        <v>0.5</v>
      </c>
      <c r="H106" s="489">
        <v>1.0</v>
      </c>
      <c r="I106" s="478"/>
      <c r="J106" s="135">
        <v>1.0</v>
      </c>
      <c r="K106" s="135">
        <v>1.0</v>
      </c>
      <c r="L106" s="135">
        <v>1.0</v>
      </c>
      <c r="M106" s="141" t="s">
        <v>50</v>
      </c>
      <c r="N106" s="135">
        <v>1.0</v>
      </c>
      <c r="O106" s="152"/>
      <c r="P106" s="478"/>
      <c r="Q106" s="135">
        <v>1.0</v>
      </c>
      <c r="R106" s="135">
        <v>1.0</v>
      </c>
      <c r="S106" s="135">
        <v>1.0</v>
      </c>
      <c r="T106" s="135">
        <v>1.0</v>
      </c>
      <c r="U106" s="135">
        <v>1.0</v>
      </c>
      <c r="V106" s="152"/>
      <c r="W106" s="478"/>
      <c r="X106" s="132"/>
      <c r="Y106" s="132"/>
      <c r="Z106" s="132"/>
      <c r="AA106" s="132"/>
      <c r="AB106" s="132"/>
      <c r="AC106" s="472"/>
      <c r="AD106" s="478"/>
      <c r="AE106" s="132"/>
      <c r="AF106" s="132"/>
      <c r="AG106" s="132"/>
      <c r="AH106" s="132"/>
      <c r="AI106" s="132"/>
      <c r="AJ106" s="152"/>
      <c r="AK106" s="154">
        <f t="shared" si="16"/>
        <v>10.5</v>
      </c>
      <c r="AL106" s="484">
        <v>60000.0</v>
      </c>
      <c r="AM106" s="485">
        <f t="shared" si="17"/>
        <v>330000</v>
      </c>
      <c r="AN106" s="481">
        <v>300000.0</v>
      </c>
      <c r="AO106" s="487">
        <f t="shared" si="18"/>
        <v>630000</v>
      </c>
      <c r="AP106" s="454"/>
      <c r="AQ106" s="110"/>
      <c r="AR106" s="110"/>
      <c r="AS106" s="110"/>
      <c r="AT106" s="421" t="s">
        <v>261</v>
      </c>
      <c r="AU106" s="421">
        <v>1.40933503E8</v>
      </c>
      <c r="AV106" s="422" t="s">
        <v>260</v>
      </c>
      <c r="AW106" s="29" t="s">
        <v>262</v>
      </c>
      <c r="AX106" s="312" t="s">
        <v>346</v>
      </c>
      <c r="AY106" s="313">
        <v>30.0</v>
      </c>
      <c r="AZ106" s="421">
        <v>1.409335E7</v>
      </c>
      <c r="BA106" s="410">
        <v>150000.0</v>
      </c>
      <c r="BB106" s="27" t="s">
        <v>17</v>
      </c>
      <c r="BC106" s="64"/>
      <c r="BD106" s="64"/>
      <c r="BE106" s="64"/>
      <c r="BF106" s="64"/>
    </row>
    <row r="107" ht="14.25" customHeight="1">
      <c r="A107" s="64"/>
      <c r="B107" s="30"/>
      <c r="C107" s="30"/>
      <c r="D107" s="30"/>
      <c r="E107" s="494" t="s">
        <v>627</v>
      </c>
      <c r="F107" s="132"/>
      <c r="G107" s="476"/>
      <c r="H107" s="477"/>
      <c r="I107" s="478"/>
      <c r="J107" s="132"/>
      <c r="K107" s="135">
        <v>1.0</v>
      </c>
      <c r="L107" s="135">
        <v>1.0</v>
      </c>
      <c r="M107" s="141" t="s">
        <v>50</v>
      </c>
      <c r="N107" s="135">
        <v>1.0</v>
      </c>
      <c r="O107" s="152"/>
      <c r="P107" s="478"/>
      <c r="Q107" s="135">
        <v>1.0</v>
      </c>
      <c r="R107" s="135">
        <v>1.0</v>
      </c>
      <c r="S107" s="135">
        <v>1.0</v>
      </c>
      <c r="T107" s="135">
        <v>1.0</v>
      </c>
      <c r="U107" s="135">
        <v>1.0</v>
      </c>
      <c r="V107" s="152"/>
      <c r="W107" s="478"/>
      <c r="X107" s="132"/>
      <c r="Y107" s="132"/>
      <c r="Z107" s="132"/>
      <c r="AA107" s="132"/>
      <c r="AB107" s="132"/>
      <c r="AC107" s="44"/>
      <c r="AD107" s="45"/>
      <c r="AE107" s="132"/>
      <c r="AF107" s="132"/>
      <c r="AG107" s="132"/>
      <c r="AH107" s="132"/>
      <c r="AI107" s="132"/>
      <c r="AJ107" s="152"/>
      <c r="AK107" s="154">
        <f t="shared" si="16"/>
        <v>8</v>
      </c>
      <c r="AL107" s="484">
        <v>60000.0</v>
      </c>
      <c r="AM107" s="485">
        <f t="shared" si="17"/>
        <v>180000</v>
      </c>
      <c r="AN107" s="481">
        <v>300000.0</v>
      </c>
      <c r="AO107" s="487">
        <f t="shared" si="18"/>
        <v>480000</v>
      </c>
      <c r="AP107" s="454"/>
      <c r="AQ107" s="39"/>
      <c r="AR107" s="110"/>
      <c r="AS107" s="110"/>
      <c r="AT107" s="311"/>
      <c r="AU107" s="311"/>
      <c r="AV107" s="315"/>
      <c r="AW107" s="29"/>
      <c r="AX107" s="312"/>
      <c r="AY107" s="313"/>
      <c r="AZ107" s="311"/>
      <c r="BA107" s="27"/>
      <c r="BB107" s="27"/>
      <c r="BC107" s="64"/>
      <c r="BD107" s="64"/>
      <c r="BE107" s="64"/>
      <c r="BF107" s="64"/>
    </row>
    <row r="108" ht="14.25" customHeight="1">
      <c r="A108" s="64"/>
      <c r="B108" s="30"/>
      <c r="C108" s="30"/>
      <c r="D108" s="30"/>
      <c r="E108" s="497" t="s">
        <v>628</v>
      </c>
      <c r="F108" s="132"/>
      <c r="G108" s="141" t="s">
        <v>50</v>
      </c>
      <c r="H108" s="477"/>
      <c r="I108" s="478"/>
      <c r="J108" s="160" t="s">
        <v>23</v>
      </c>
      <c r="K108" s="135">
        <v>1.0</v>
      </c>
      <c r="L108" s="135">
        <v>1.0</v>
      </c>
      <c r="M108" s="135">
        <v>1.0</v>
      </c>
      <c r="N108" s="135">
        <v>1.0</v>
      </c>
      <c r="O108" s="152"/>
      <c r="P108" s="478"/>
      <c r="Q108" s="160" t="s">
        <v>23</v>
      </c>
      <c r="R108" s="132"/>
      <c r="S108" s="132"/>
      <c r="T108" s="132"/>
      <c r="U108" s="132"/>
      <c r="V108" s="152"/>
      <c r="W108" s="478"/>
      <c r="X108" s="132"/>
      <c r="Y108" s="132"/>
      <c r="Z108" s="132"/>
      <c r="AA108" s="132"/>
      <c r="AB108" s="132"/>
      <c r="AC108" s="44"/>
      <c r="AD108" s="45"/>
      <c r="AE108" s="132"/>
      <c r="AF108" s="132"/>
      <c r="AG108" s="132"/>
      <c r="AH108" s="132"/>
      <c r="AI108" s="132"/>
      <c r="AJ108" s="152"/>
      <c r="AK108" s="154">
        <f t="shared" si="16"/>
        <v>4</v>
      </c>
      <c r="AL108" s="484">
        <v>60000.0</v>
      </c>
      <c r="AM108" s="485">
        <f t="shared" si="17"/>
        <v>240000</v>
      </c>
      <c r="AN108" s="486"/>
      <c r="AO108" s="487">
        <f t="shared" si="18"/>
        <v>240000</v>
      </c>
      <c r="AP108" s="454"/>
      <c r="AQ108" s="110"/>
      <c r="AR108" s="110"/>
      <c r="AS108" s="110"/>
      <c r="AT108" s="311"/>
      <c r="AU108" s="311"/>
      <c r="AV108" s="55"/>
      <c r="AW108" s="29"/>
      <c r="AX108" s="312"/>
      <c r="AY108" s="313"/>
      <c r="AZ108" s="311"/>
      <c r="BA108" s="27"/>
      <c r="BB108" s="27"/>
      <c r="BC108" s="64"/>
      <c r="BD108" s="64"/>
      <c r="BE108" s="64"/>
      <c r="BF108" s="64"/>
    </row>
    <row r="109" ht="14.25" customHeight="1">
      <c r="A109" s="64"/>
      <c r="B109" s="30"/>
      <c r="C109" s="30"/>
      <c r="D109" s="30"/>
      <c r="E109" s="498" t="s">
        <v>629</v>
      </c>
      <c r="F109" s="132"/>
      <c r="G109" s="488">
        <v>1.0</v>
      </c>
      <c r="H109" s="489">
        <v>1.0</v>
      </c>
      <c r="I109" s="478"/>
      <c r="J109" s="135">
        <v>1.0</v>
      </c>
      <c r="K109" s="135">
        <v>1.0</v>
      </c>
      <c r="L109" s="135">
        <v>1.0</v>
      </c>
      <c r="M109" s="135">
        <v>1.0</v>
      </c>
      <c r="N109" s="141" t="s">
        <v>50</v>
      </c>
      <c r="O109" s="152"/>
      <c r="P109" s="478"/>
      <c r="Q109" s="135">
        <v>1.0</v>
      </c>
      <c r="R109" s="135">
        <v>1.0</v>
      </c>
      <c r="S109" s="135">
        <v>1.0</v>
      </c>
      <c r="T109" s="135">
        <v>1.0</v>
      </c>
      <c r="U109" s="135">
        <v>1.0</v>
      </c>
      <c r="V109" s="152"/>
      <c r="W109" s="478"/>
      <c r="X109" s="132"/>
      <c r="Y109" s="132"/>
      <c r="Z109" s="132"/>
      <c r="AA109" s="132"/>
      <c r="AB109" s="132"/>
      <c r="AC109" s="44"/>
      <c r="AD109" s="45"/>
      <c r="AE109" s="132"/>
      <c r="AF109" s="132"/>
      <c r="AG109" s="132"/>
      <c r="AH109" s="132"/>
      <c r="AI109" s="132"/>
      <c r="AJ109" s="152"/>
      <c r="AK109" s="154">
        <f t="shared" si="16"/>
        <v>11</v>
      </c>
      <c r="AL109" s="484">
        <v>60000.0</v>
      </c>
      <c r="AM109" s="485">
        <f t="shared" si="17"/>
        <v>360000</v>
      </c>
      <c r="AN109" s="481">
        <v>300000.0</v>
      </c>
      <c r="AO109" s="487">
        <f t="shared" si="18"/>
        <v>660000</v>
      </c>
      <c r="AP109" s="454"/>
      <c r="AQ109" s="39"/>
      <c r="AR109" s="110"/>
      <c r="AS109" s="110"/>
      <c r="AT109" s="311"/>
      <c r="AU109" s="311"/>
      <c r="AV109" s="314"/>
      <c r="AW109" s="29"/>
      <c r="AX109" s="312"/>
      <c r="AY109" s="313"/>
      <c r="AZ109" s="311"/>
      <c r="BA109" s="27"/>
      <c r="BB109" s="27"/>
      <c r="BC109" s="64"/>
      <c r="BD109" s="64"/>
      <c r="BE109" s="64"/>
      <c r="BF109" s="64"/>
    </row>
    <row r="110" ht="14.25" customHeight="1">
      <c r="A110" s="64"/>
      <c r="B110" s="30"/>
      <c r="C110" s="30"/>
      <c r="D110" s="30"/>
      <c r="E110" s="499" t="s">
        <v>630</v>
      </c>
      <c r="F110" s="132"/>
      <c r="G110" s="488">
        <v>1.0</v>
      </c>
      <c r="H110" s="489">
        <v>1.0</v>
      </c>
      <c r="I110" s="478"/>
      <c r="J110" s="141" t="s">
        <v>50</v>
      </c>
      <c r="K110" s="135">
        <v>1.0</v>
      </c>
      <c r="L110" s="135">
        <v>1.0</v>
      </c>
      <c r="M110" s="135">
        <v>1.0</v>
      </c>
      <c r="N110" s="135">
        <v>1.0</v>
      </c>
      <c r="O110" s="152"/>
      <c r="P110" s="478"/>
      <c r="Q110" s="135">
        <v>1.0</v>
      </c>
      <c r="R110" s="135">
        <v>1.0</v>
      </c>
      <c r="S110" s="135">
        <v>1.0</v>
      </c>
      <c r="T110" s="135">
        <v>1.0</v>
      </c>
      <c r="U110" s="135">
        <v>1.0</v>
      </c>
      <c r="V110" s="152"/>
      <c r="W110" s="478"/>
      <c r="X110" s="132"/>
      <c r="Y110" s="132"/>
      <c r="Z110" s="132"/>
      <c r="AA110" s="132"/>
      <c r="AB110" s="132"/>
      <c r="AC110" s="44"/>
      <c r="AD110" s="45"/>
      <c r="AE110" s="132"/>
      <c r="AF110" s="132"/>
      <c r="AG110" s="132"/>
      <c r="AH110" s="132"/>
      <c r="AI110" s="132"/>
      <c r="AJ110" s="152"/>
      <c r="AK110" s="154">
        <f t="shared" si="16"/>
        <v>11</v>
      </c>
      <c r="AL110" s="484">
        <v>60000.0</v>
      </c>
      <c r="AM110" s="485">
        <f t="shared" si="17"/>
        <v>360000</v>
      </c>
      <c r="AN110" s="481">
        <v>300000.0</v>
      </c>
      <c r="AO110" s="487">
        <f t="shared" si="18"/>
        <v>660000</v>
      </c>
      <c r="AP110" s="454"/>
      <c r="AQ110" s="39"/>
      <c r="AR110" s="39"/>
      <c r="AS110" s="39"/>
      <c r="AT110" s="316"/>
      <c r="AU110" s="316"/>
      <c r="AV110" s="315"/>
      <c r="AW110" s="29"/>
      <c r="AX110" s="312"/>
      <c r="AY110" s="313"/>
      <c r="AZ110" s="316"/>
      <c r="BA110" s="27"/>
      <c r="BB110" s="29"/>
      <c r="BC110" s="64"/>
      <c r="BD110" s="64"/>
      <c r="BE110" s="64"/>
      <c r="BF110" s="64"/>
    </row>
    <row r="111" ht="14.25" customHeight="1">
      <c r="A111" s="64"/>
      <c r="B111" s="30"/>
      <c r="C111" s="30"/>
      <c r="D111" s="30"/>
      <c r="E111" s="498" t="s">
        <v>631</v>
      </c>
      <c r="F111" s="476"/>
      <c r="G111" s="488">
        <v>1.0</v>
      </c>
      <c r="H111" s="489">
        <v>1.0</v>
      </c>
      <c r="I111" s="478"/>
      <c r="J111" s="135">
        <v>1.0</v>
      </c>
      <c r="K111" s="135">
        <v>1.0</v>
      </c>
      <c r="L111" s="135">
        <v>1.0</v>
      </c>
      <c r="M111" s="135">
        <v>1.0</v>
      </c>
      <c r="N111" s="135">
        <v>1.0</v>
      </c>
      <c r="O111" s="152"/>
      <c r="P111" s="478"/>
      <c r="Q111" s="135">
        <v>1.0</v>
      </c>
      <c r="R111" s="135">
        <v>1.0</v>
      </c>
      <c r="S111" s="135">
        <v>1.0</v>
      </c>
      <c r="T111" s="135">
        <v>1.0</v>
      </c>
      <c r="U111" s="135">
        <v>1.0</v>
      </c>
      <c r="V111" s="152"/>
      <c r="W111" s="478"/>
      <c r="X111" s="132"/>
      <c r="Y111" s="132"/>
      <c r="Z111" s="132"/>
      <c r="AA111" s="132"/>
      <c r="AB111" s="132"/>
      <c r="AC111" s="44"/>
      <c r="AD111" s="45"/>
      <c r="AE111" s="132"/>
      <c r="AF111" s="132"/>
      <c r="AG111" s="132"/>
      <c r="AH111" s="132"/>
      <c r="AI111" s="132"/>
      <c r="AJ111" s="152"/>
      <c r="AK111" s="154">
        <f t="shared" si="16"/>
        <v>12</v>
      </c>
      <c r="AL111" s="484">
        <v>75000.0</v>
      </c>
      <c r="AM111" s="500">
        <f t="shared" si="17"/>
        <v>600000</v>
      </c>
      <c r="AN111" s="481">
        <v>300000.0</v>
      </c>
      <c r="AO111" s="487">
        <f t="shared" si="18"/>
        <v>900000</v>
      </c>
      <c r="AP111" s="454"/>
      <c r="AQ111" s="39"/>
      <c r="AR111" s="110"/>
      <c r="AS111" s="110"/>
      <c r="AT111" s="316"/>
      <c r="AU111" s="316"/>
      <c r="AV111" s="315"/>
      <c r="AW111" s="29"/>
      <c r="AX111" s="312"/>
      <c r="AY111" s="313"/>
      <c r="AZ111" s="316"/>
      <c r="BA111" s="27"/>
      <c r="BB111" s="29"/>
      <c r="BC111" s="64"/>
      <c r="BD111" s="64"/>
      <c r="BE111" s="64"/>
      <c r="BF111" s="64"/>
    </row>
    <row r="112" ht="14.25" customHeight="1">
      <c r="A112" s="64"/>
      <c r="B112" s="37"/>
      <c r="C112" s="37"/>
      <c r="D112" s="37"/>
      <c r="E112" s="501"/>
      <c r="F112" s="37"/>
      <c r="G112" s="239"/>
      <c r="H112" s="37"/>
      <c r="I112" s="37"/>
      <c r="J112" s="37"/>
      <c r="K112" s="37"/>
      <c r="L112" s="37"/>
      <c r="M112" s="37"/>
      <c r="N112" s="37"/>
      <c r="O112" s="37"/>
      <c r="P112" s="37"/>
      <c r="Q112" s="37"/>
      <c r="R112" s="37"/>
      <c r="S112" s="37"/>
      <c r="T112" s="37"/>
      <c r="U112" s="37"/>
      <c r="V112" s="37"/>
      <c r="W112" s="37"/>
      <c r="X112" s="37"/>
      <c r="Y112" s="37"/>
      <c r="Z112" s="37"/>
      <c r="AA112" s="37"/>
      <c r="AB112" s="37"/>
      <c r="AC112" s="37"/>
      <c r="AD112" s="37"/>
      <c r="AE112" s="37"/>
      <c r="AF112" s="37"/>
      <c r="AG112" s="37"/>
      <c r="AH112" s="37"/>
      <c r="AI112" s="37"/>
      <c r="AJ112" s="37"/>
      <c r="AK112" s="37"/>
      <c r="AL112" s="484"/>
      <c r="AM112" s="485"/>
      <c r="AN112" s="486"/>
      <c r="AO112" s="487"/>
      <c r="AP112" s="37"/>
      <c r="AQ112" s="37"/>
      <c r="AR112" s="37"/>
      <c r="AS112" s="37"/>
      <c r="AT112" s="439"/>
      <c r="AU112" s="439"/>
      <c r="AV112" s="374"/>
      <c r="AW112" s="64"/>
      <c r="AX112" s="328"/>
      <c r="AY112" s="335"/>
      <c r="AZ112" s="439"/>
      <c r="BA112" s="134"/>
      <c r="BB112" s="64"/>
      <c r="BC112" s="64"/>
      <c r="BD112" s="64"/>
      <c r="BE112" s="64"/>
      <c r="BF112" s="64"/>
    </row>
    <row r="113" ht="14.25" customHeight="1">
      <c r="A113" s="64"/>
      <c r="B113" s="37"/>
      <c r="C113" s="37"/>
      <c r="D113" s="37"/>
      <c r="E113" s="501"/>
      <c r="F113" s="37"/>
      <c r="G113" s="239"/>
      <c r="H113" s="37"/>
      <c r="I113" s="37"/>
      <c r="J113" s="37"/>
      <c r="K113" s="37"/>
      <c r="L113" s="37"/>
      <c r="M113" s="37"/>
      <c r="N113" s="37"/>
      <c r="O113" s="37"/>
      <c r="P113" s="37"/>
      <c r="Q113" s="37"/>
      <c r="R113" s="37"/>
      <c r="S113" s="37"/>
      <c r="T113" s="37"/>
      <c r="U113" s="37"/>
      <c r="V113" s="37"/>
      <c r="W113" s="37"/>
      <c r="X113" s="37"/>
      <c r="Y113" s="37"/>
      <c r="Z113" s="37"/>
      <c r="AA113" s="37"/>
      <c r="AB113" s="37"/>
      <c r="AC113" s="37"/>
      <c r="AD113" s="37"/>
      <c r="AE113" s="37"/>
      <c r="AF113" s="37"/>
      <c r="AG113" s="37"/>
      <c r="AH113" s="37"/>
      <c r="AI113" s="37"/>
      <c r="AJ113" s="37"/>
      <c r="AK113" s="37"/>
      <c r="AL113" s="37"/>
      <c r="AM113" s="37"/>
      <c r="AN113" s="37"/>
      <c r="AO113" s="37"/>
      <c r="AP113" s="37"/>
      <c r="AQ113" s="37"/>
      <c r="AR113" s="37"/>
      <c r="AS113" s="37"/>
      <c r="AT113" s="439"/>
      <c r="AU113" s="439"/>
      <c r="AV113" s="374"/>
      <c r="AW113" s="64"/>
      <c r="AX113" s="328"/>
      <c r="AY113" s="335"/>
      <c r="AZ113" s="439"/>
      <c r="BA113" s="134"/>
      <c r="BB113" s="64"/>
      <c r="BC113" s="64"/>
      <c r="BD113" s="64"/>
      <c r="BE113" s="64"/>
      <c r="BF113" s="64"/>
    </row>
    <row r="114" ht="14.25" customHeight="1">
      <c r="A114" s="64"/>
      <c r="B114" s="37"/>
      <c r="C114" s="37"/>
      <c r="D114" s="37"/>
      <c r="E114" s="501"/>
      <c r="F114" s="37"/>
      <c r="G114" s="239"/>
      <c r="H114" s="37"/>
      <c r="I114" s="37"/>
      <c r="J114" s="37"/>
      <c r="K114" s="37"/>
      <c r="L114" s="37"/>
      <c r="M114" s="37"/>
      <c r="N114" s="37"/>
      <c r="O114" s="37"/>
      <c r="P114" s="37"/>
      <c r="Q114" s="37"/>
      <c r="R114" s="37"/>
      <c r="S114" s="37"/>
      <c r="T114" s="37"/>
      <c r="U114" s="37"/>
      <c r="V114" s="37"/>
      <c r="W114" s="37"/>
      <c r="X114" s="37"/>
      <c r="Y114" s="37"/>
      <c r="Z114" s="37"/>
      <c r="AA114" s="37"/>
      <c r="AB114" s="37"/>
      <c r="AC114" s="37"/>
      <c r="AD114" s="37"/>
      <c r="AE114" s="37"/>
      <c r="AF114" s="37"/>
      <c r="AG114" s="37"/>
      <c r="AH114" s="37"/>
      <c r="AI114" s="37"/>
      <c r="AJ114" s="37"/>
      <c r="AK114" s="37"/>
      <c r="AL114" s="37"/>
      <c r="AM114" s="37"/>
      <c r="AN114" s="37"/>
      <c r="AO114" s="37"/>
      <c r="AP114" s="37"/>
      <c r="AQ114" s="37"/>
      <c r="AR114" s="37"/>
      <c r="AS114" s="37"/>
      <c r="AT114" s="439"/>
      <c r="AU114" s="439"/>
      <c r="AV114" s="374"/>
      <c r="AW114" s="64"/>
      <c r="AX114" s="328"/>
      <c r="AY114" s="335"/>
      <c r="AZ114" s="439"/>
      <c r="BA114" s="134"/>
      <c r="BB114" s="64"/>
      <c r="BC114" s="64"/>
      <c r="BD114" s="64"/>
      <c r="BE114" s="64"/>
      <c r="BF114" s="64"/>
    </row>
    <row r="115" ht="14.25" customHeight="1">
      <c r="A115" s="64"/>
      <c r="B115" s="37"/>
      <c r="C115" s="37"/>
      <c r="D115" s="37"/>
      <c r="E115" s="501"/>
      <c r="F115" s="37"/>
      <c r="G115" s="37"/>
      <c r="H115" s="37"/>
      <c r="I115" s="37"/>
      <c r="J115" s="37"/>
      <c r="K115" s="37"/>
      <c r="L115" s="37"/>
      <c r="M115" s="37"/>
      <c r="N115" s="37"/>
      <c r="O115" s="37"/>
      <c r="P115" s="37"/>
      <c r="Q115" s="37"/>
      <c r="R115" s="37"/>
      <c r="S115" s="37"/>
      <c r="T115" s="37"/>
      <c r="U115" s="37"/>
      <c r="V115" s="37"/>
      <c r="W115" s="37"/>
      <c r="X115" s="37"/>
      <c r="Y115" s="37"/>
      <c r="Z115" s="37"/>
      <c r="AA115" s="37"/>
      <c r="AB115" s="37"/>
      <c r="AC115" s="37"/>
      <c r="AD115" s="37"/>
      <c r="AE115" s="37"/>
      <c r="AF115" s="37"/>
      <c r="AG115" s="37"/>
      <c r="AH115" s="37"/>
      <c r="AI115" s="37"/>
      <c r="AJ115" s="37"/>
      <c r="AK115" s="37"/>
      <c r="AL115" s="37"/>
      <c r="AM115" s="37"/>
      <c r="AN115" s="37"/>
      <c r="AO115" s="37"/>
      <c r="AP115" s="37"/>
      <c r="AQ115" s="37"/>
      <c r="AR115" s="37"/>
      <c r="AS115" s="37"/>
      <c r="AT115" s="439"/>
      <c r="AU115" s="439"/>
      <c r="AV115" s="374"/>
      <c r="AW115" s="64"/>
      <c r="AX115" s="328"/>
      <c r="AY115" s="335"/>
      <c r="AZ115" s="439"/>
      <c r="BA115" s="134"/>
      <c r="BB115" s="64"/>
      <c r="BC115" s="64"/>
      <c r="BD115" s="64"/>
      <c r="BE115" s="64"/>
      <c r="BF115" s="64"/>
    </row>
    <row r="116" ht="17.25" customHeight="1">
      <c r="A116" s="64"/>
      <c r="B116" s="441" t="s">
        <v>570</v>
      </c>
      <c r="C116" s="299"/>
      <c r="D116" s="299"/>
      <c r="E116" s="299"/>
      <c r="F116" s="299"/>
      <c r="G116" s="299"/>
      <c r="H116" s="299"/>
      <c r="I116" s="299"/>
      <c r="J116" s="299"/>
      <c r="K116" s="299"/>
      <c r="L116" s="299"/>
      <c r="M116" s="299"/>
      <c r="N116" s="299"/>
      <c r="O116" s="299"/>
      <c r="P116" s="299"/>
      <c r="Q116" s="299"/>
      <c r="R116" s="299"/>
      <c r="S116" s="299"/>
      <c r="T116" s="299"/>
      <c r="U116" s="299"/>
      <c r="V116" s="299"/>
      <c r="W116" s="299"/>
      <c r="X116" s="299"/>
      <c r="Y116" s="299"/>
      <c r="Z116" s="299"/>
      <c r="AA116" s="299"/>
      <c r="AB116" s="299"/>
      <c r="AC116" s="299"/>
      <c r="AD116" s="299"/>
      <c r="AE116" s="299"/>
      <c r="AF116" s="299"/>
      <c r="AG116" s="299"/>
      <c r="AH116" s="299"/>
      <c r="AI116" s="299"/>
      <c r="AJ116" s="299"/>
      <c r="AK116" s="299"/>
      <c r="AL116" s="299"/>
      <c r="AM116" s="299"/>
      <c r="AN116" s="299"/>
      <c r="AO116" s="300"/>
      <c r="AP116" s="170"/>
      <c r="AQ116" s="170"/>
      <c r="AR116" s="170"/>
      <c r="AS116" s="170"/>
      <c r="AT116" s="133"/>
      <c r="AU116" s="133"/>
      <c r="AV116" s="133"/>
      <c r="AW116" s="133"/>
      <c r="AX116" s="442"/>
      <c r="AY116" s="133"/>
      <c r="AZ116" s="133"/>
      <c r="BA116" s="133"/>
      <c r="BB116" s="133"/>
      <c r="BC116" s="64"/>
      <c r="BD116" s="64"/>
      <c r="BE116" s="64"/>
      <c r="BF116" s="64"/>
    </row>
    <row r="117" ht="14.25" customHeight="1">
      <c r="A117" s="64"/>
      <c r="B117" s="302"/>
      <c r="C117" s="303"/>
      <c r="D117" s="303"/>
      <c r="E117" s="303"/>
      <c r="F117" s="303"/>
      <c r="G117" s="303"/>
      <c r="H117" s="303"/>
      <c r="I117" s="303"/>
      <c r="J117" s="303"/>
      <c r="K117" s="303"/>
      <c r="L117" s="303"/>
      <c r="M117" s="303"/>
      <c r="N117" s="303"/>
      <c r="O117" s="303"/>
      <c r="P117" s="303"/>
      <c r="Q117" s="303"/>
      <c r="R117" s="303"/>
      <c r="S117" s="303"/>
      <c r="T117" s="303"/>
      <c r="U117" s="303"/>
      <c r="V117" s="303"/>
      <c r="W117" s="303"/>
      <c r="X117" s="303"/>
      <c r="Y117" s="303"/>
      <c r="Z117" s="303"/>
      <c r="AA117" s="303"/>
      <c r="AB117" s="303"/>
      <c r="AC117" s="303"/>
      <c r="AD117" s="303"/>
      <c r="AE117" s="303"/>
      <c r="AF117" s="303"/>
      <c r="AG117" s="303"/>
      <c r="AH117" s="303"/>
      <c r="AI117" s="303"/>
      <c r="AJ117" s="303"/>
      <c r="AK117" s="303"/>
      <c r="AL117" s="303"/>
      <c r="AM117" s="303"/>
      <c r="AN117" s="303"/>
      <c r="AO117" s="304"/>
      <c r="AP117" s="170"/>
      <c r="AQ117" s="170"/>
      <c r="AR117" s="170"/>
      <c r="AS117" s="170"/>
      <c r="AT117" s="133"/>
      <c r="AU117" s="133"/>
      <c r="AV117" s="133"/>
      <c r="AW117" s="133"/>
      <c r="AX117" s="442"/>
      <c r="AY117" s="133"/>
      <c r="AZ117" s="133"/>
      <c r="BA117" s="133"/>
      <c r="BB117" s="133"/>
      <c r="BC117" s="64"/>
      <c r="BD117" s="64"/>
      <c r="BE117" s="64"/>
      <c r="BF117" s="64"/>
    </row>
    <row r="118" ht="14.25" customHeight="1">
      <c r="A118" s="64"/>
      <c r="B118" s="135" t="s">
        <v>1</v>
      </c>
      <c r="C118" s="132"/>
      <c r="D118" s="443" t="s">
        <v>18</v>
      </c>
      <c r="E118" s="135" t="s">
        <v>19</v>
      </c>
      <c r="F118" s="135" t="s">
        <v>3</v>
      </c>
      <c r="G118" s="135" t="s">
        <v>4</v>
      </c>
      <c r="H118" s="141" t="s">
        <v>5</v>
      </c>
      <c r="I118" s="160" t="s">
        <v>6</v>
      </c>
      <c r="J118" s="135" t="s">
        <v>7</v>
      </c>
      <c r="K118" s="135" t="s">
        <v>2</v>
      </c>
      <c r="L118" s="135" t="s">
        <v>2</v>
      </c>
      <c r="M118" s="135" t="s">
        <v>3</v>
      </c>
      <c r="N118" s="135" t="s">
        <v>4</v>
      </c>
      <c r="O118" s="141" t="s">
        <v>5</v>
      </c>
      <c r="P118" s="160" t="s">
        <v>6</v>
      </c>
      <c r="Q118" s="135" t="s">
        <v>7</v>
      </c>
      <c r="R118" s="135" t="s">
        <v>2</v>
      </c>
      <c r="S118" s="135" t="s">
        <v>2</v>
      </c>
      <c r="T118" s="135" t="s">
        <v>3</v>
      </c>
      <c r="U118" s="135" t="s">
        <v>4</v>
      </c>
      <c r="V118" s="141" t="s">
        <v>5</v>
      </c>
      <c r="W118" s="160" t="s">
        <v>6</v>
      </c>
      <c r="X118" s="135" t="s">
        <v>7</v>
      </c>
      <c r="Y118" s="135" t="s">
        <v>2</v>
      </c>
      <c r="Z118" s="135" t="s">
        <v>2</v>
      </c>
      <c r="AA118" s="135" t="s">
        <v>3</v>
      </c>
      <c r="AB118" s="135" t="s">
        <v>4</v>
      </c>
      <c r="AC118" s="141" t="s">
        <v>5</v>
      </c>
      <c r="AD118" s="160" t="s">
        <v>6</v>
      </c>
      <c r="AE118" s="135" t="s">
        <v>7</v>
      </c>
      <c r="AF118" s="135" t="s">
        <v>2</v>
      </c>
      <c r="AG118" s="135" t="s">
        <v>2</v>
      </c>
      <c r="AH118" s="135" t="s">
        <v>3</v>
      </c>
      <c r="AI118" s="135" t="s">
        <v>4</v>
      </c>
      <c r="AJ118" s="141" t="s">
        <v>5</v>
      </c>
      <c r="AK118" s="218" t="s">
        <v>8</v>
      </c>
      <c r="AL118" s="130" t="s">
        <v>9</v>
      </c>
      <c r="AM118" s="444" t="s">
        <v>10</v>
      </c>
      <c r="AN118" s="444"/>
      <c r="AO118" s="444" t="s">
        <v>12</v>
      </c>
      <c r="AP118" s="444" t="s">
        <v>333</v>
      </c>
      <c r="AQ118" s="444" t="s">
        <v>112</v>
      </c>
      <c r="AR118" s="444" t="s">
        <v>113</v>
      </c>
      <c r="AS118" s="444"/>
      <c r="AT118" s="445" t="s">
        <v>334</v>
      </c>
      <c r="AU118" s="209" t="s">
        <v>17</v>
      </c>
      <c r="AV118" s="443" t="s">
        <v>335</v>
      </c>
      <c r="AW118" s="195" t="s">
        <v>115</v>
      </c>
      <c r="AX118" s="446" t="s">
        <v>336</v>
      </c>
      <c r="AY118" s="209" t="s">
        <v>337</v>
      </c>
      <c r="AZ118" s="209" t="s">
        <v>338</v>
      </c>
      <c r="BA118" s="209" t="s">
        <v>504</v>
      </c>
      <c r="BB118" s="209" t="s">
        <v>114</v>
      </c>
      <c r="BC118" s="64"/>
      <c r="BD118" s="64"/>
      <c r="BE118" s="64"/>
      <c r="BF118" s="64"/>
    </row>
    <row r="119" ht="14.25" customHeight="1">
      <c r="A119" s="64"/>
      <c r="B119" s="151"/>
      <c r="C119" s="151"/>
      <c r="D119" s="151"/>
      <c r="E119" s="151"/>
      <c r="F119" s="135">
        <v>1.0</v>
      </c>
      <c r="G119" s="135">
        <f t="shared" ref="G119:AJ119" si="19">F119+1</f>
        <v>2</v>
      </c>
      <c r="H119" s="141">
        <f t="shared" si="19"/>
        <v>3</v>
      </c>
      <c r="I119" s="160">
        <f t="shared" si="19"/>
        <v>4</v>
      </c>
      <c r="J119" s="135">
        <f t="shared" si="19"/>
        <v>5</v>
      </c>
      <c r="K119" s="135">
        <f t="shared" si="19"/>
        <v>6</v>
      </c>
      <c r="L119" s="135">
        <f t="shared" si="19"/>
        <v>7</v>
      </c>
      <c r="M119" s="135">
        <f t="shared" si="19"/>
        <v>8</v>
      </c>
      <c r="N119" s="135">
        <f t="shared" si="19"/>
        <v>9</v>
      </c>
      <c r="O119" s="141">
        <f t="shared" si="19"/>
        <v>10</v>
      </c>
      <c r="P119" s="160">
        <f t="shared" si="19"/>
        <v>11</v>
      </c>
      <c r="Q119" s="135">
        <f t="shared" si="19"/>
        <v>12</v>
      </c>
      <c r="R119" s="135">
        <f t="shared" si="19"/>
        <v>13</v>
      </c>
      <c r="S119" s="135">
        <f t="shared" si="19"/>
        <v>14</v>
      </c>
      <c r="T119" s="135">
        <f t="shared" si="19"/>
        <v>15</v>
      </c>
      <c r="U119" s="135">
        <f t="shared" si="19"/>
        <v>16</v>
      </c>
      <c r="V119" s="141">
        <f t="shared" si="19"/>
        <v>17</v>
      </c>
      <c r="W119" s="160">
        <f t="shared" si="19"/>
        <v>18</v>
      </c>
      <c r="X119" s="135">
        <f t="shared" si="19"/>
        <v>19</v>
      </c>
      <c r="Y119" s="135">
        <f t="shared" si="19"/>
        <v>20</v>
      </c>
      <c r="Z119" s="135">
        <f t="shared" si="19"/>
        <v>21</v>
      </c>
      <c r="AA119" s="135">
        <f t="shared" si="19"/>
        <v>22</v>
      </c>
      <c r="AB119" s="135">
        <f t="shared" si="19"/>
        <v>23</v>
      </c>
      <c r="AC119" s="141">
        <f t="shared" si="19"/>
        <v>24</v>
      </c>
      <c r="AD119" s="160">
        <f t="shared" si="19"/>
        <v>25</v>
      </c>
      <c r="AE119" s="135">
        <f t="shared" si="19"/>
        <v>26</v>
      </c>
      <c r="AF119" s="135">
        <f t="shared" si="19"/>
        <v>27</v>
      </c>
      <c r="AG119" s="135">
        <f t="shared" si="19"/>
        <v>28</v>
      </c>
      <c r="AH119" s="135">
        <f t="shared" si="19"/>
        <v>29</v>
      </c>
      <c r="AI119" s="135">
        <f t="shared" si="19"/>
        <v>30</v>
      </c>
      <c r="AJ119" s="141">
        <f t="shared" si="19"/>
        <v>31</v>
      </c>
      <c r="AK119" s="447"/>
      <c r="AL119" s="447"/>
      <c r="AM119" s="447"/>
      <c r="AN119" s="447"/>
      <c r="AO119" s="447"/>
      <c r="AP119" s="447"/>
      <c r="AQ119" s="447"/>
      <c r="AR119" s="447"/>
      <c r="AS119" s="447"/>
      <c r="AT119" s="151"/>
      <c r="AU119" s="151"/>
      <c r="AV119" s="151"/>
      <c r="AW119" s="151"/>
      <c r="AX119" s="448"/>
      <c r="AY119" s="151"/>
      <c r="AZ119" s="151"/>
      <c r="BA119" s="151"/>
      <c r="BB119" s="151"/>
      <c r="BC119" s="64"/>
      <c r="BD119" s="64"/>
      <c r="BE119" s="64"/>
      <c r="BF119" s="64"/>
    </row>
    <row r="120" ht="14.25" customHeight="1">
      <c r="A120" s="64"/>
      <c r="B120" s="132"/>
      <c r="C120" s="132"/>
      <c r="D120" s="449"/>
      <c r="E120" s="502" t="s">
        <v>580</v>
      </c>
      <c r="F120" s="503"/>
      <c r="G120" s="504">
        <v>1.0</v>
      </c>
      <c r="H120" s="472"/>
      <c r="I120" s="478"/>
      <c r="J120" s="504">
        <v>1.0</v>
      </c>
      <c r="K120" s="504">
        <v>1.0</v>
      </c>
      <c r="L120" s="504">
        <v>1.0</v>
      </c>
      <c r="M120" s="504">
        <v>1.0</v>
      </c>
      <c r="N120" s="504">
        <v>1.0</v>
      </c>
      <c r="O120" s="472"/>
      <c r="P120" s="478"/>
      <c r="Q120" s="504">
        <v>1.0</v>
      </c>
      <c r="R120" s="504">
        <v>1.0</v>
      </c>
      <c r="S120" s="504">
        <v>1.0</v>
      </c>
      <c r="T120" s="504">
        <v>1.0</v>
      </c>
      <c r="U120" s="504">
        <v>1.0</v>
      </c>
      <c r="V120" s="472"/>
      <c r="W120" s="478"/>
      <c r="X120" s="504">
        <v>1.0</v>
      </c>
      <c r="Y120" s="132"/>
      <c r="Z120" s="404"/>
      <c r="AA120" s="404"/>
      <c r="AB120" s="404"/>
      <c r="AC120" s="505"/>
      <c r="AD120" s="506"/>
      <c r="AE120" s="30"/>
      <c r="AF120" s="132"/>
      <c r="AG120" s="404"/>
      <c r="AH120" s="404"/>
      <c r="AI120" s="426"/>
      <c r="AJ120" s="505"/>
      <c r="AK120" s="46">
        <f t="shared" ref="AK120:AK137" si="20">SUM(F120:G120,J120:N120,Q120:U120,X120:AB120,AE120:AI120)</f>
        <v>12</v>
      </c>
      <c r="AL120" s="479">
        <v>60000.0</v>
      </c>
      <c r="AM120" s="480">
        <f t="shared" ref="AM120:AM138" si="21">AO120-AN120</f>
        <v>420000</v>
      </c>
      <c r="AN120" s="507">
        <v>300000.0</v>
      </c>
      <c r="AO120" s="482">
        <f t="shared" ref="AO120:AO138" si="22">AK120*AL120</f>
        <v>720000</v>
      </c>
      <c r="AP120" s="145"/>
      <c r="AQ120" s="145"/>
      <c r="AR120" s="145"/>
      <c r="AS120" s="508"/>
      <c r="AT120" s="456" t="s">
        <v>582</v>
      </c>
      <c r="AU120" s="456">
        <v>2.14062143E8</v>
      </c>
      <c r="AV120" s="450" t="s">
        <v>580</v>
      </c>
      <c r="AW120" s="133" t="s">
        <v>583</v>
      </c>
      <c r="AX120" s="312" t="s">
        <v>346</v>
      </c>
      <c r="AY120" s="313">
        <v>30.0</v>
      </c>
      <c r="AZ120" s="457">
        <v>2.1406214E7</v>
      </c>
      <c r="BA120" s="458"/>
      <c r="BB120" s="457" t="s">
        <v>17</v>
      </c>
      <c r="BC120" s="64"/>
      <c r="BD120" s="64"/>
      <c r="BE120" s="64"/>
      <c r="BF120" s="64"/>
    </row>
    <row r="121" ht="14.25" customHeight="1">
      <c r="A121" s="64"/>
      <c r="B121" s="132"/>
      <c r="C121" s="132"/>
      <c r="D121" s="459"/>
      <c r="E121" s="509" t="s">
        <v>632</v>
      </c>
      <c r="F121" s="503"/>
      <c r="G121" s="510"/>
      <c r="H121" s="472"/>
      <c r="I121" s="478"/>
      <c r="J121" s="510"/>
      <c r="K121" s="510"/>
      <c r="L121" s="510"/>
      <c r="M121" s="510"/>
      <c r="N121" s="510"/>
      <c r="O121" s="472"/>
      <c r="P121" s="478"/>
      <c r="Q121" s="510"/>
      <c r="R121" s="510"/>
      <c r="S121" s="510"/>
      <c r="T121" s="510"/>
      <c r="U121" s="510"/>
      <c r="V121" s="472"/>
      <c r="W121" s="478"/>
      <c r="X121" s="510"/>
      <c r="Y121" s="132"/>
      <c r="Z121" s="404"/>
      <c r="AA121" s="404"/>
      <c r="AB121" s="404"/>
      <c r="AC121" s="472"/>
      <c r="AD121" s="478"/>
      <c r="AE121" s="30"/>
      <c r="AF121" s="132"/>
      <c r="AG121" s="404"/>
      <c r="AH121" s="404"/>
      <c r="AI121" s="426"/>
      <c r="AJ121" s="472"/>
      <c r="AK121" s="46">
        <f t="shared" si="20"/>
        <v>0</v>
      </c>
      <c r="AL121" s="484">
        <v>60000.0</v>
      </c>
      <c r="AM121" s="485">
        <f t="shared" si="21"/>
        <v>-200000</v>
      </c>
      <c r="AN121" s="507">
        <v>200000.0</v>
      </c>
      <c r="AO121" s="487">
        <f t="shared" si="22"/>
        <v>0</v>
      </c>
      <c r="AP121" s="145"/>
      <c r="AQ121" s="145"/>
      <c r="AR121" s="145"/>
      <c r="AS121" s="508"/>
      <c r="AT121" s="464" t="s">
        <v>596</v>
      </c>
      <c r="AU121" s="464">
        <v>1.41354167E8</v>
      </c>
      <c r="AV121" s="460" t="s">
        <v>595</v>
      </c>
      <c r="AW121" s="133" t="s">
        <v>597</v>
      </c>
      <c r="AX121" s="417" t="s">
        <v>361</v>
      </c>
      <c r="AY121" s="313" t="s">
        <v>344</v>
      </c>
      <c r="AZ121" s="467">
        <v>8.2724074E7</v>
      </c>
      <c r="BA121" s="458"/>
      <c r="BB121" s="467" t="s">
        <v>598</v>
      </c>
      <c r="BC121" s="64"/>
      <c r="BD121" s="64"/>
      <c r="BE121" s="64"/>
      <c r="BF121" s="64"/>
    </row>
    <row r="122" ht="14.25" customHeight="1">
      <c r="A122" s="64"/>
      <c r="B122" s="132"/>
      <c r="C122" s="132"/>
      <c r="D122" s="459"/>
      <c r="E122" s="511" t="s">
        <v>595</v>
      </c>
      <c r="F122" s="503"/>
      <c r="G122" s="504">
        <v>1.0</v>
      </c>
      <c r="H122" s="472"/>
      <c r="I122" s="478"/>
      <c r="J122" s="504">
        <v>1.0</v>
      </c>
      <c r="K122" s="504">
        <v>1.0</v>
      </c>
      <c r="L122" s="504">
        <v>1.0</v>
      </c>
      <c r="M122" s="504">
        <v>1.0</v>
      </c>
      <c r="N122" s="504">
        <v>1.0</v>
      </c>
      <c r="O122" s="472"/>
      <c r="P122" s="478"/>
      <c r="Q122" s="504">
        <v>1.0</v>
      </c>
      <c r="R122" s="504">
        <v>1.0</v>
      </c>
      <c r="S122" s="504">
        <v>1.0</v>
      </c>
      <c r="T122" s="504">
        <v>1.0</v>
      </c>
      <c r="U122" s="504">
        <v>1.0</v>
      </c>
      <c r="V122" s="472"/>
      <c r="W122" s="478"/>
      <c r="X122" s="504">
        <v>1.0</v>
      </c>
      <c r="Y122" s="132"/>
      <c r="Z122" s="404"/>
      <c r="AA122" s="404"/>
      <c r="AB122" s="404"/>
      <c r="AC122" s="472"/>
      <c r="AD122" s="478"/>
      <c r="AE122" s="30"/>
      <c r="AF122" s="132"/>
      <c r="AG122" s="404"/>
      <c r="AH122" s="404"/>
      <c r="AI122" s="426"/>
      <c r="AJ122" s="472"/>
      <c r="AK122" s="46">
        <f t="shared" si="20"/>
        <v>12</v>
      </c>
      <c r="AL122" s="484">
        <v>60000.0</v>
      </c>
      <c r="AM122" s="485">
        <f t="shared" si="21"/>
        <v>420000</v>
      </c>
      <c r="AN122" s="507">
        <v>300000.0</v>
      </c>
      <c r="AO122" s="487">
        <f t="shared" si="22"/>
        <v>720000</v>
      </c>
      <c r="AP122" s="145"/>
      <c r="AQ122" s="145"/>
      <c r="AR122" s="145"/>
      <c r="AS122" s="508"/>
      <c r="AT122" s="464" t="s">
        <v>146</v>
      </c>
      <c r="AU122" s="464">
        <v>1.64553183E8</v>
      </c>
      <c r="AV122" s="460" t="s">
        <v>145</v>
      </c>
      <c r="AW122" s="133" t="s">
        <v>147</v>
      </c>
      <c r="AX122" s="312" t="s">
        <v>346</v>
      </c>
      <c r="AY122" s="313">
        <v>30.0</v>
      </c>
      <c r="AZ122" s="457">
        <v>1.6455318E7</v>
      </c>
      <c r="BA122" s="458"/>
      <c r="BB122" s="457" t="s">
        <v>17</v>
      </c>
      <c r="BC122" s="64"/>
      <c r="BD122" s="64"/>
      <c r="BE122" s="64"/>
      <c r="BF122" s="64"/>
    </row>
    <row r="123" ht="14.25" customHeight="1">
      <c r="A123" s="64"/>
      <c r="B123" s="132"/>
      <c r="C123" s="132"/>
      <c r="D123" s="459"/>
      <c r="E123" s="509" t="s">
        <v>633</v>
      </c>
      <c r="F123" s="503"/>
      <c r="G123" s="512"/>
      <c r="H123" s="472"/>
      <c r="I123" s="478"/>
      <c r="J123" s="512"/>
      <c r="K123" s="512"/>
      <c r="L123" s="512"/>
      <c r="M123" s="512"/>
      <c r="N123" s="512"/>
      <c r="O123" s="472"/>
      <c r="P123" s="478"/>
      <c r="Q123" s="504">
        <v>1.0</v>
      </c>
      <c r="R123" s="504">
        <v>1.0</v>
      </c>
      <c r="S123" s="504">
        <v>1.0</v>
      </c>
      <c r="T123" s="504">
        <v>1.0</v>
      </c>
      <c r="U123" s="504">
        <v>1.0</v>
      </c>
      <c r="V123" s="472"/>
      <c r="W123" s="478"/>
      <c r="X123" s="504">
        <v>1.0</v>
      </c>
      <c r="Y123" s="132"/>
      <c r="Z123" s="404"/>
      <c r="AA123" s="404"/>
      <c r="AB123" s="404"/>
      <c r="AC123" s="472"/>
      <c r="AD123" s="423"/>
      <c r="AE123" s="30"/>
      <c r="AF123" s="132"/>
      <c r="AG123" s="404"/>
      <c r="AH123" s="404"/>
      <c r="AI123" s="426"/>
      <c r="AJ123" s="472"/>
      <c r="AK123" s="46">
        <f t="shared" si="20"/>
        <v>6</v>
      </c>
      <c r="AL123" s="484">
        <v>60000.0</v>
      </c>
      <c r="AM123" s="485">
        <f t="shared" si="21"/>
        <v>160000</v>
      </c>
      <c r="AN123" s="507">
        <v>200000.0</v>
      </c>
      <c r="AO123" s="487">
        <f t="shared" si="22"/>
        <v>360000</v>
      </c>
      <c r="AP123" s="145"/>
      <c r="AQ123" s="145"/>
      <c r="AR123" s="145"/>
      <c r="AS123" s="508"/>
      <c r="AT123" s="464" t="s">
        <v>577</v>
      </c>
      <c r="AU123" s="464">
        <v>1.78171755E8</v>
      </c>
      <c r="AV123" s="460" t="s">
        <v>575</v>
      </c>
      <c r="AW123" s="133" t="s">
        <v>578</v>
      </c>
      <c r="AX123" s="312" t="s">
        <v>346</v>
      </c>
      <c r="AY123" s="313">
        <v>30.0</v>
      </c>
      <c r="AZ123" s="457">
        <v>1.7817175E7</v>
      </c>
      <c r="BA123" s="458"/>
      <c r="BB123" s="457" t="s">
        <v>17</v>
      </c>
      <c r="BC123" s="64"/>
      <c r="BD123" s="64"/>
      <c r="BE123" s="64"/>
      <c r="BF123" s="64"/>
    </row>
    <row r="124" ht="14.25" customHeight="1">
      <c r="A124" s="64"/>
      <c r="B124" s="132"/>
      <c r="C124" s="132"/>
      <c r="D124" s="459"/>
      <c r="E124" s="511" t="s">
        <v>145</v>
      </c>
      <c r="F124" s="503"/>
      <c r="G124" s="504">
        <v>1.0</v>
      </c>
      <c r="H124" s="472"/>
      <c r="I124" s="478"/>
      <c r="J124" s="504">
        <v>1.0</v>
      </c>
      <c r="K124" s="504">
        <v>1.0</v>
      </c>
      <c r="L124" s="504">
        <v>1.0</v>
      </c>
      <c r="M124" s="504">
        <v>1.0</v>
      </c>
      <c r="N124" s="504">
        <v>1.0</v>
      </c>
      <c r="O124" s="472"/>
      <c r="P124" s="478"/>
      <c r="Q124" s="504">
        <v>1.0</v>
      </c>
      <c r="R124" s="504">
        <v>1.0</v>
      </c>
      <c r="S124" s="504">
        <v>1.0</v>
      </c>
      <c r="T124" s="504">
        <v>1.0</v>
      </c>
      <c r="U124" s="504">
        <v>1.0</v>
      </c>
      <c r="V124" s="472"/>
      <c r="W124" s="478"/>
      <c r="X124" s="504">
        <v>1.0</v>
      </c>
      <c r="Y124" s="132"/>
      <c r="Z124" s="404"/>
      <c r="AA124" s="404"/>
      <c r="AB124" s="404"/>
      <c r="AC124" s="472"/>
      <c r="AD124" s="423"/>
      <c r="AE124" s="30"/>
      <c r="AF124" s="132"/>
      <c r="AG124" s="404"/>
      <c r="AH124" s="404"/>
      <c r="AI124" s="426"/>
      <c r="AJ124" s="472"/>
      <c r="AK124" s="46">
        <f t="shared" si="20"/>
        <v>12</v>
      </c>
      <c r="AL124" s="484">
        <v>60000.0</v>
      </c>
      <c r="AM124" s="485">
        <f t="shared" si="21"/>
        <v>320000</v>
      </c>
      <c r="AN124" s="507">
        <v>400000.0</v>
      </c>
      <c r="AO124" s="487">
        <f t="shared" si="22"/>
        <v>720000</v>
      </c>
      <c r="AP124" s="145"/>
      <c r="AQ124" s="145"/>
      <c r="AR124" s="145"/>
      <c r="AS124" s="508"/>
      <c r="AT124" s="464" t="s">
        <v>573</v>
      </c>
      <c r="AU124" s="464">
        <v>1.81631899E8</v>
      </c>
      <c r="AV124" s="460" t="s">
        <v>571</v>
      </c>
      <c r="AW124" s="133" t="s">
        <v>574</v>
      </c>
      <c r="AX124" s="312" t="s">
        <v>346</v>
      </c>
      <c r="AY124" s="313">
        <v>30.0</v>
      </c>
      <c r="AZ124" s="457">
        <v>1.8163189E7</v>
      </c>
      <c r="BA124" s="458"/>
      <c r="BB124" s="457" t="s">
        <v>17</v>
      </c>
      <c r="BC124" s="64"/>
      <c r="BD124" s="64"/>
      <c r="BE124" s="64"/>
      <c r="BF124" s="64"/>
    </row>
    <row r="125" ht="14.25" customHeight="1">
      <c r="A125" s="64"/>
      <c r="B125" s="132"/>
      <c r="C125" s="132"/>
      <c r="D125" s="459"/>
      <c r="E125" s="511" t="s">
        <v>575</v>
      </c>
      <c r="F125" s="503"/>
      <c r="G125" s="504">
        <v>1.0</v>
      </c>
      <c r="H125" s="472"/>
      <c r="I125" s="478"/>
      <c r="J125" s="504">
        <v>1.0</v>
      </c>
      <c r="K125" s="504">
        <v>1.0</v>
      </c>
      <c r="L125" s="504">
        <v>1.0</v>
      </c>
      <c r="M125" s="504">
        <v>1.0</v>
      </c>
      <c r="N125" s="504">
        <v>1.0</v>
      </c>
      <c r="O125" s="472"/>
      <c r="P125" s="478"/>
      <c r="Q125" s="504">
        <v>1.0</v>
      </c>
      <c r="R125" s="504">
        <v>1.0</v>
      </c>
      <c r="S125" s="504">
        <v>1.0</v>
      </c>
      <c r="T125" s="504">
        <v>1.0</v>
      </c>
      <c r="U125" s="504">
        <v>1.0</v>
      </c>
      <c r="V125" s="472"/>
      <c r="W125" s="478"/>
      <c r="X125" s="504">
        <v>1.0</v>
      </c>
      <c r="Y125" s="132"/>
      <c r="Z125" s="404"/>
      <c r="AA125" s="404"/>
      <c r="AB125" s="404"/>
      <c r="AC125" s="472"/>
      <c r="AD125" s="423"/>
      <c r="AE125" s="30"/>
      <c r="AF125" s="132"/>
      <c r="AG125" s="404"/>
      <c r="AH125" s="404"/>
      <c r="AI125" s="426"/>
      <c r="AJ125" s="472"/>
      <c r="AK125" s="46">
        <f t="shared" si="20"/>
        <v>12</v>
      </c>
      <c r="AL125" s="484">
        <v>60000.0</v>
      </c>
      <c r="AM125" s="485">
        <f t="shared" si="21"/>
        <v>320000</v>
      </c>
      <c r="AN125" s="507">
        <v>400000.0</v>
      </c>
      <c r="AO125" s="487">
        <f t="shared" si="22"/>
        <v>720000</v>
      </c>
      <c r="AP125" s="145"/>
      <c r="AQ125" s="145"/>
      <c r="AR125" s="145"/>
      <c r="AS125" s="508"/>
      <c r="AT125" s="464" t="s">
        <v>39</v>
      </c>
      <c r="AU125" s="464">
        <v>1.723044E8</v>
      </c>
      <c r="AV125" s="460" t="s">
        <v>155</v>
      </c>
      <c r="AW125" s="133" t="s">
        <v>156</v>
      </c>
      <c r="AX125" s="312" t="s">
        <v>346</v>
      </c>
      <c r="AY125" s="313">
        <v>30.0</v>
      </c>
      <c r="AZ125" s="457">
        <v>1.723044E7</v>
      </c>
      <c r="BA125" s="458"/>
      <c r="BB125" s="457" t="s">
        <v>17</v>
      </c>
      <c r="BC125" s="64"/>
      <c r="BD125" s="64"/>
      <c r="BE125" s="64"/>
      <c r="BF125" s="64"/>
    </row>
    <row r="126" ht="14.25" customHeight="1">
      <c r="A126" s="64"/>
      <c r="B126" s="132"/>
      <c r="C126" s="132"/>
      <c r="D126" s="459"/>
      <c r="E126" s="511" t="s">
        <v>571</v>
      </c>
      <c r="F126" s="503"/>
      <c r="G126" s="504">
        <v>1.0</v>
      </c>
      <c r="H126" s="472"/>
      <c r="I126" s="478"/>
      <c r="J126" s="504">
        <v>1.0</v>
      </c>
      <c r="K126" s="504">
        <v>1.0</v>
      </c>
      <c r="L126" s="504">
        <v>1.0</v>
      </c>
      <c r="M126" s="504">
        <v>1.0</v>
      </c>
      <c r="N126" s="504">
        <v>1.0</v>
      </c>
      <c r="O126" s="472"/>
      <c r="P126" s="478"/>
      <c r="Q126" s="504">
        <v>1.0</v>
      </c>
      <c r="R126" s="504">
        <v>1.0</v>
      </c>
      <c r="S126" s="504">
        <v>1.0</v>
      </c>
      <c r="T126" s="504">
        <v>1.0</v>
      </c>
      <c r="U126" s="504">
        <v>1.0</v>
      </c>
      <c r="V126" s="472"/>
      <c r="W126" s="478"/>
      <c r="X126" s="504">
        <v>1.0</v>
      </c>
      <c r="Y126" s="132"/>
      <c r="Z126" s="513"/>
      <c r="AA126" s="513"/>
      <c r="AB126" s="513"/>
      <c r="AC126" s="472"/>
      <c r="AD126" s="478"/>
      <c r="AE126" s="30"/>
      <c r="AF126" s="132"/>
      <c r="AG126" s="404"/>
      <c r="AH126" s="404"/>
      <c r="AI126" s="426"/>
      <c r="AJ126" s="472"/>
      <c r="AK126" s="46">
        <f t="shared" si="20"/>
        <v>12</v>
      </c>
      <c r="AL126" s="484">
        <v>60000.0</v>
      </c>
      <c r="AM126" s="485">
        <f t="shared" si="21"/>
        <v>320000</v>
      </c>
      <c r="AN126" s="507">
        <v>400000.0</v>
      </c>
      <c r="AO126" s="487">
        <f t="shared" si="22"/>
        <v>720000</v>
      </c>
      <c r="AP126" s="145"/>
      <c r="AQ126" s="145"/>
      <c r="AR126" s="145"/>
      <c r="AS126" s="508"/>
      <c r="AT126" s="464" t="s">
        <v>608</v>
      </c>
      <c r="AU126" s="464">
        <v>1.86249003E8</v>
      </c>
      <c r="AV126" s="522" t="s">
        <v>607</v>
      </c>
      <c r="AW126" s="133" t="s">
        <v>609</v>
      </c>
      <c r="AX126" s="312" t="s">
        <v>346</v>
      </c>
      <c r="AY126" s="313">
        <v>30.0</v>
      </c>
      <c r="AZ126" s="457">
        <v>1.86249E7</v>
      </c>
      <c r="BA126" s="458"/>
      <c r="BB126" s="457" t="s">
        <v>17</v>
      </c>
      <c r="BC126" s="64"/>
      <c r="BD126" s="64"/>
      <c r="BE126" s="64"/>
      <c r="BF126" s="64"/>
    </row>
    <row r="127" ht="14.25" customHeight="1">
      <c r="A127" s="64"/>
      <c r="B127" s="132"/>
      <c r="C127" s="132"/>
      <c r="D127" s="459"/>
      <c r="E127" s="509" t="s">
        <v>634</v>
      </c>
      <c r="F127" s="503"/>
      <c r="G127" s="510"/>
      <c r="H127" s="472"/>
      <c r="I127" s="478"/>
      <c r="J127" s="504">
        <v>1.0</v>
      </c>
      <c r="K127" s="504">
        <v>1.0</v>
      </c>
      <c r="L127" s="504">
        <v>1.0</v>
      </c>
      <c r="M127" s="504">
        <v>1.0</v>
      </c>
      <c r="N127" s="504">
        <v>1.0</v>
      </c>
      <c r="O127" s="472"/>
      <c r="P127" s="478"/>
      <c r="Q127" s="504">
        <v>1.0</v>
      </c>
      <c r="R127" s="504">
        <v>1.0</v>
      </c>
      <c r="S127" s="504">
        <v>1.0</v>
      </c>
      <c r="T127" s="504">
        <v>1.0</v>
      </c>
      <c r="U127" s="504">
        <v>1.0</v>
      </c>
      <c r="V127" s="472"/>
      <c r="W127" s="478"/>
      <c r="X127" s="504">
        <v>1.0</v>
      </c>
      <c r="Y127" s="132"/>
      <c r="Z127" s="426"/>
      <c r="AA127" s="426"/>
      <c r="AB127" s="426"/>
      <c r="AC127" s="472"/>
      <c r="AD127" s="478"/>
      <c r="AE127" s="30"/>
      <c r="AF127" s="132"/>
      <c r="AG127" s="426"/>
      <c r="AH127" s="426"/>
      <c r="AI127" s="426"/>
      <c r="AJ127" s="472"/>
      <c r="AK127" s="46">
        <f t="shared" si="20"/>
        <v>11</v>
      </c>
      <c r="AL127" s="484">
        <v>60000.0</v>
      </c>
      <c r="AM127" s="485">
        <f t="shared" si="21"/>
        <v>360000</v>
      </c>
      <c r="AN127" s="507">
        <v>300000.0</v>
      </c>
      <c r="AO127" s="487">
        <f t="shared" si="22"/>
        <v>660000</v>
      </c>
      <c r="AP127" s="145"/>
      <c r="AQ127" s="145"/>
      <c r="AR127" s="145"/>
      <c r="AS127" s="508"/>
      <c r="AT127" s="464" t="s">
        <v>593</v>
      </c>
      <c r="AU127" s="464">
        <v>1.56725498E8</v>
      </c>
      <c r="AV127" s="460" t="s">
        <v>592</v>
      </c>
      <c r="AW127" s="133" t="s">
        <v>594</v>
      </c>
      <c r="AX127" s="312" t="s">
        <v>346</v>
      </c>
      <c r="AY127" s="313">
        <v>30.0</v>
      </c>
      <c r="AZ127" s="457">
        <v>1.5672549E7</v>
      </c>
      <c r="BA127" s="458"/>
      <c r="BB127" s="457" t="s">
        <v>17</v>
      </c>
      <c r="BC127" s="64"/>
      <c r="BD127" s="64"/>
      <c r="BE127" s="64"/>
      <c r="BF127" s="64"/>
    </row>
    <row r="128" ht="14.25" customHeight="1">
      <c r="A128" s="64"/>
      <c r="B128" s="132"/>
      <c r="C128" s="132"/>
      <c r="D128" s="459"/>
      <c r="E128" s="511" t="s">
        <v>635</v>
      </c>
      <c r="F128" s="503"/>
      <c r="G128" s="504">
        <v>1.0</v>
      </c>
      <c r="H128" s="472"/>
      <c r="I128" s="478"/>
      <c r="J128" s="504">
        <v>1.0</v>
      </c>
      <c r="K128" s="504">
        <v>1.0</v>
      </c>
      <c r="L128" s="504">
        <v>1.0</v>
      </c>
      <c r="M128" s="504">
        <v>1.0</v>
      </c>
      <c r="N128" s="504">
        <v>1.0</v>
      </c>
      <c r="O128" s="472"/>
      <c r="P128" s="478"/>
      <c r="Q128" s="504">
        <v>1.0</v>
      </c>
      <c r="R128" s="504">
        <v>1.0</v>
      </c>
      <c r="S128" s="504">
        <v>1.0</v>
      </c>
      <c r="T128" s="504">
        <v>1.0</v>
      </c>
      <c r="U128" s="504">
        <v>1.0</v>
      </c>
      <c r="V128" s="472"/>
      <c r="W128" s="478"/>
      <c r="X128" s="504">
        <v>1.0</v>
      </c>
      <c r="Y128" s="132"/>
      <c r="Z128" s="426"/>
      <c r="AA128" s="426"/>
      <c r="AB128" s="426"/>
      <c r="AC128" s="472"/>
      <c r="AD128" s="478"/>
      <c r="AE128" s="30"/>
      <c r="AF128" s="132"/>
      <c r="AG128" s="426"/>
      <c r="AH128" s="426"/>
      <c r="AI128" s="426"/>
      <c r="AJ128" s="472"/>
      <c r="AK128" s="46">
        <f t="shared" si="20"/>
        <v>12</v>
      </c>
      <c r="AL128" s="484">
        <v>75000.0</v>
      </c>
      <c r="AM128" s="500">
        <f t="shared" si="21"/>
        <v>500000</v>
      </c>
      <c r="AN128" s="507">
        <v>400000.0</v>
      </c>
      <c r="AO128" s="487">
        <f t="shared" si="22"/>
        <v>900000</v>
      </c>
      <c r="AP128" s="145"/>
      <c r="AQ128" s="145"/>
      <c r="AR128" s="145"/>
      <c r="AS128" s="508"/>
      <c r="AT128" s="464" t="s">
        <v>585</v>
      </c>
      <c r="AU128" s="464" t="s">
        <v>586</v>
      </c>
      <c r="AV128" s="460" t="s">
        <v>584</v>
      </c>
      <c r="AW128" s="133" t="s">
        <v>587</v>
      </c>
      <c r="AX128" s="312" t="s">
        <v>346</v>
      </c>
      <c r="AY128" s="313">
        <v>30.0</v>
      </c>
      <c r="AZ128" s="457">
        <v>1.1396121E7</v>
      </c>
      <c r="BA128" s="458"/>
      <c r="BB128" s="457" t="s">
        <v>17</v>
      </c>
      <c r="BC128" s="64"/>
      <c r="BD128" s="64"/>
      <c r="BE128" s="64"/>
      <c r="BF128" s="64"/>
    </row>
    <row r="129" ht="14.25" customHeight="1">
      <c r="A129" s="64"/>
      <c r="B129" s="132"/>
      <c r="C129" s="132"/>
      <c r="D129" s="459"/>
      <c r="E129" s="511" t="s">
        <v>607</v>
      </c>
      <c r="F129" s="503"/>
      <c r="G129" s="504">
        <v>1.0</v>
      </c>
      <c r="H129" s="472"/>
      <c r="I129" s="478"/>
      <c r="J129" s="504">
        <v>1.0</v>
      </c>
      <c r="K129" s="514" t="s">
        <v>636</v>
      </c>
      <c r="L129" s="515"/>
      <c r="M129" s="515"/>
      <c r="N129" s="515"/>
      <c r="O129" s="472"/>
      <c r="P129" s="478"/>
      <c r="Q129" s="515"/>
      <c r="R129" s="515"/>
      <c r="S129" s="515"/>
      <c r="T129" s="515"/>
      <c r="U129" s="515"/>
      <c r="V129" s="472"/>
      <c r="W129" s="478"/>
      <c r="X129" s="515"/>
      <c r="Y129" s="132"/>
      <c r="Z129" s="426"/>
      <c r="AA129" s="426"/>
      <c r="AB129" s="426"/>
      <c r="AC129" s="472"/>
      <c r="AD129" s="478"/>
      <c r="AE129" s="30"/>
      <c r="AF129" s="132"/>
      <c r="AG129" s="426"/>
      <c r="AH129" s="426"/>
      <c r="AI129" s="426"/>
      <c r="AJ129" s="472"/>
      <c r="AK129" s="46">
        <f t="shared" si="20"/>
        <v>2</v>
      </c>
      <c r="AL129" s="484">
        <v>30000.0</v>
      </c>
      <c r="AM129" s="485">
        <f t="shared" si="21"/>
        <v>60000</v>
      </c>
      <c r="AN129" s="516"/>
      <c r="AO129" s="487">
        <f t="shared" si="22"/>
        <v>60000</v>
      </c>
      <c r="AP129" s="145"/>
      <c r="AQ129" s="145"/>
      <c r="AR129" s="145"/>
      <c r="AS129" s="508"/>
      <c r="AT129" s="464" t="s">
        <v>590</v>
      </c>
      <c r="AU129" s="464">
        <v>1.61178632E8</v>
      </c>
      <c r="AV129" s="460" t="s">
        <v>588</v>
      </c>
      <c r="AW129" s="133" t="s">
        <v>591</v>
      </c>
      <c r="AX129" s="312" t="s">
        <v>346</v>
      </c>
      <c r="AY129" s="313">
        <v>30.0</v>
      </c>
      <c r="AZ129" s="457">
        <v>1.6117863E7</v>
      </c>
      <c r="BA129" s="458"/>
      <c r="BB129" s="457" t="s">
        <v>17</v>
      </c>
      <c r="BC129" s="64"/>
      <c r="BD129" s="64"/>
      <c r="BE129" s="64"/>
      <c r="BF129" s="64"/>
    </row>
    <row r="130" ht="14.25" customHeight="1">
      <c r="A130" s="64"/>
      <c r="B130" s="132"/>
      <c r="C130" s="132"/>
      <c r="D130" s="459"/>
      <c r="E130" s="511" t="s">
        <v>592</v>
      </c>
      <c r="F130" s="503"/>
      <c r="G130" s="504">
        <v>1.0</v>
      </c>
      <c r="H130" s="472"/>
      <c r="I130" s="478"/>
      <c r="J130" s="504">
        <v>1.0</v>
      </c>
      <c r="K130" s="504">
        <v>1.0</v>
      </c>
      <c r="L130" s="504">
        <v>1.0</v>
      </c>
      <c r="M130" s="504">
        <v>1.0</v>
      </c>
      <c r="N130" s="504">
        <v>1.0</v>
      </c>
      <c r="O130" s="472"/>
      <c r="P130" s="478"/>
      <c r="Q130" s="504">
        <v>1.0</v>
      </c>
      <c r="R130" s="504">
        <v>1.0</v>
      </c>
      <c r="S130" s="504">
        <v>1.0</v>
      </c>
      <c r="T130" s="504">
        <v>1.0</v>
      </c>
      <c r="U130" s="504">
        <v>1.0</v>
      </c>
      <c r="V130" s="472"/>
      <c r="W130" s="478"/>
      <c r="X130" s="504">
        <v>1.0</v>
      </c>
      <c r="Y130" s="132"/>
      <c r="Z130" s="426"/>
      <c r="AA130" s="426"/>
      <c r="AB130" s="426"/>
      <c r="AC130" s="472"/>
      <c r="AD130" s="478"/>
      <c r="AE130" s="30"/>
      <c r="AF130" s="132"/>
      <c r="AG130" s="426"/>
      <c r="AH130" s="426"/>
      <c r="AI130" s="426"/>
      <c r="AJ130" s="472"/>
      <c r="AK130" s="46">
        <f t="shared" si="20"/>
        <v>12</v>
      </c>
      <c r="AL130" s="484">
        <v>60000.0</v>
      </c>
      <c r="AM130" s="485">
        <f t="shared" si="21"/>
        <v>520000</v>
      </c>
      <c r="AN130" s="507">
        <v>200000.0</v>
      </c>
      <c r="AO130" s="487">
        <f t="shared" si="22"/>
        <v>720000</v>
      </c>
      <c r="AP130" s="145"/>
      <c r="AQ130" s="145"/>
      <c r="AR130" s="145"/>
      <c r="AS130" s="508"/>
      <c r="AT130" s="464" t="s">
        <v>604</v>
      </c>
      <c r="AU130" s="464">
        <v>1.43638286E8</v>
      </c>
      <c r="AV130" s="460" t="s">
        <v>583</v>
      </c>
      <c r="AW130" s="133" t="s">
        <v>605</v>
      </c>
      <c r="AX130" s="312" t="s">
        <v>346</v>
      </c>
      <c r="AY130" s="313">
        <v>30.0</v>
      </c>
      <c r="AZ130" s="457">
        <v>1.4363828E7</v>
      </c>
      <c r="BA130" s="458"/>
      <c r="BB130" s="457" t="s">
        <v>17</v>
      </c>
      <c r="BC130" s="64"/>
      <c r="BD130" s="64"/>
      <c r="BE130" s="64"/>
      <c r="BF130" s="64"/>
    </row>
    <row r="131" ht="14.25" customHeight="1">
      <c r="A131" s="64"/>
      <c r="B131" s="132"/>
      <c r="C131" s="132"/>
      <c r="D131" s="459"/>
      <c r="E131" s="511" t="s">
        <v>584</v>
      </c>
      <c r="F131" s="503"/>
      <c r="G131" s="504">
        <v>1.0</v>
      </c>
      <c r="H131" s="472"/>
      <c r="I131" s="478"/>
      <c r="J131" s="504">
        <v>1.0</v>
      </c>
      <c r="K131" s="504">
        <v>1.0</v>
      </c>
      <c r="L131" s="504">
        <v>1.0</v>
      </c>
      <c r="M131" s="504">
        <v>1.0</v>
      </c>
      <c r="N131" s="504">
        <v>1.0</v>
      </c>
      <c r="O131" s="472"/>
      <c r="P131" s="478"/>
      <c r="Q131" s="504">
        <v>1.0</v>
      </c>
      <c r="R131" s="504">
        <v>1.0</v>
      </c>
      <c r="S131" s="504">
        <v>1.0</v>
      </c>
      <c r="T131" s="504">
        <v>1.0</v>
      </c>
      <c r="U131" s="504">
        <v>1.0</v>
      </c>
      <c r="V131" s="472"/>
      <c r="W131" s="478"/>
      <c r="X131" s="504">
        <v>1.0</v>
      </c>
      <c r="Y131" s="132"/>
      <c r="Z131" s="426"/>
      <c r="AA131" s="426"/>
      <c r="AB131" s="426"/>
      <c r="AC131" s="472"/>
      <c r="AD131" s="478"/>
      <c r="AE131" s="30"/>
      <c r="AF131" s="132"/>
      <c r="AG131" s="426"/>
      <c r="AH131" s="426"/>
      <c r="AI131" s="426"/>
      <c r="AJ131" s="472"/>
      <c r="AK131" s="46">
        <f t="shared" si="20"/>
        <v>12</v>
      </c>
      <c r="AL131" s="484">
        <v>60000.0</v>
      </c>
      <c r="AM131" s="485">
        <f t="shared" si="21"/>
        <v>420000</v>
      </c>
      <c r="AN131" s="507">
        <v>300000.0</v>
      </c>
      <c r="AO131" s="487">
        <f t="shared" si="22"/>
        <v>720000</v>
      </c>
      <c r="AP131" s="145"/>
      <c r="AQ131" s="145"/>
      <c r="AR131" s="145"/>
      <c r="AS131" s="508"/>
      <c r="AT131" s="464" t="s">
        <v>601</v>
      </c>
      <c r="AU131" s="464">
        <v>1.82961884E8</v>
      </c>
      <c r="AV131" s="523" t="s">
        <v>600</v>
      </c>
      <c r="AW131" s="133" t="s">
        <v>602</v>
      </c>
      <c r="AX131" s="312" t="s">
        <v>346</v>
      </c>
      <c r="AY131" s="313">
        <v>30.0</v>
      </c>
      <c r="AZ131" s="457">
        <v>1.8296188E7</v>
      </c>
      <c r="BA131" s="458"/>
      <c r="BB131" s="457" t="s">
        <v>603</v>
      </c>
      <c r="BC131" s="64"/>
      <c r="BD131" s="64"/>
      <c r="BE131" s="64"/>
      <c r="BF131" s="64"/>
    </row>
    <row r="132" ht="14.25" customHeight="1">
      <c r="A132" s="64"/>
      <c r="B132" s="132"/>
      <c r="C132" s="132"/>
      <c r="D132" s="459"/>
      <c r="E132" s="202" t="s">
        <v>588</v>
      </c>
      <c r="F132" s="503"/>
      <c r="G132" s="504">
        <v>1.0</v>
      </c>
      <c r="H132" s="472"/>
      <c r="I132" s="478"/>
      <c r="J132" s="504">
        <v>1.0</v>
      </c>
      <c r="K132" s="504">
        <v>1.0</v>
      </c>
      <c r="L132" s="504">
        <v>1.0</v>
      </c>
      <c r="M132" s="504">
        <v>1.0</v>
      </c>
      <c r="N132" s="504">
        <v>1.0</v>
      </c>
      <c r="O132" s="472"/>
      <c r="P132" s="478"/>
      <c r="Q132" s="504">
        <v>1.0</v>
      </c>
      <c r="R132" s="504">
        <v>1.0</v>
      </c>
      <c r="S132" s="504">
        <v>1.0</v>
      </c>
      <c r="T132" s="504">
        <v>1.0</v>
      </c>
      <c r="U132" s="504">
        <v>1.0</v>
      </c>
      <c r="V132" s="472"/>
      <c r="W132" s="478"/>
      <c r="X132" s="504">
        <v>1.0</v>
      </c>
      <c r="Y132" s="132"/>
      <c r="Z132" s="503"/>
      <c r="AA132" s="503"/>
      <c r="AB132" s="503"/>
      <c r="AC132" s="472"/>
      <c r="AD132" s="478"/>
      <c r="AE132" s="30"/>
      <c r="AF132" s="132"/>
      <c r="AG132" s="426"/>
      <c r="AH132" s="426"/>
      <c r="AI132" s="426"/>
      <c r="AJ132" s="472"/>
      <c r="AK132" s="46">
        <f t="shared" si="20"/>
        <v>12</v>
      </c>
      <c r="AL132" s="484">
        <v>60000.0</v>
      </c>
      <c r="AM132" s="485">
        <f t="shared" si="21"/>
        <v>320000</v>
      </c>
      <c r="AN132" s="507">
        <v>400000.0</v>
      </c>
      <c r="AO132" s="487">
        <f t="shared" si="22"/>
        <v>720000</v>
      </c>
      <c r="AP132" s="145"/>
      <c r="AQ132" s="145"/>
      <c r="AR132" s="145"/>
      <c r="AS132" s="508"/>
      <c r="AT132" s="464" t="s">
        <v>277</v>
      </c>
      <c r="AU132" s="464">
        <v>1.3841994E8</v>
      </c>
      <c r="AV132" s="196" t="s">
        <v>276</v>
      </c>
      <c r="AW132" s="133" t="s">
        <v>278</v>
      </c>
      <c r="AX132" s="312" t="s">
        <v>346</v>
      </c>
      <c r="AY132" s="313">
        <v>30.0</v>
      </c>
      <c r="AZ132" s="457">
        <v>1.3841994E7</v>
      </c>
      <c r="BA132" s="458"/>
      <c r="BB132" s="457" t="s">
        <v>17</v>
      </c>
      <c r="BC132" s="64"/>
      <c r="BD132" s="64"/>
      <c r="BE132" s="64"/>
      <c r="BF132" s="64"/>
    </row>
    <row r="133" ht="14.25" customHeight="1">
      <c r="A133" s="64"/>
      <c r="B133" s="30"/>
      <c r="C133" s="30"/>
      <c r="D133" s="30"/>
      <c r="E133" s="195" t="s">
        <v>637</v>
      </c>
      <c r="F133" s="503"/>
      <c r="G133" s="504">
        <v>1.0</v>
      </c>
      <c r="H133" s="472"/>
      <c r="I133" s="478"/>
      <c r="J133" s="504">
        <v>1.0</v>
      </c>
      <c r="K133" s="504">
        <v>1.0</v>
      </c>
      <c r="L133" s="504">
        <v>1.0</v>
      </c>
      <c r="M133" s="504">
        <v>1.0</v>
      </c>
      <c r="N133" s="504">
        <v>1.0</v>
      </c>
      <c r="O133" s="472"/>
      <c r="P133" s="478"/>
      <c r="Q133" s="504">
        <v>1.0</v>
      </c>
      <c r="R133" s="504">
        <v>1.0</v>
      </c>
      <c r="S133" s="504">
        <v>1.0</v>
      </c>
      <c r="T133" s="504">
        <v>1.0</v>
      </c>
      <c r="U133" s="504">
        <v>1.0</v>
      </c>
      <c r="V133" s="472"/>
      <c r="W133" s="478"/>
      <c r="X133" s="504">
        <v>1.0</v>
      </c>
      <c r="Y133" s="517"/>
      <c r="Z133" s="135"/>
      <c r="AA133" s="135"/>
      <c r="AB133" s="135"/>
      <c r="AC133" s="44"/>
      <c r="AD133" s="45"/>
      <c r="AE133" s="30"/>
      <c r="AF133" s="132"/>
      <c r="AG133" s="30"/>
      <c r="AH133" s="30"/>
      <c r="AI133" s="426"/>
      <c r="AJ133" s="44"/>
      <c r="AK133" s="46">
        <f t="shared" si="20"/>
        <v>12</v>
      </c>
      <c r="AL133" s="484">
        <v>60000.0</v>
      </c>
      <c r="AM133" s="485">
        <f t="shared" si="21"/>
        <v>420000</v>
      </c>
      <c r="AN133" s="507">
        <v>300000.0</v>
      </c>
      <c r="AO133" s="487">
        <f t="shared" si="22"/>
        <v>720000</v>
      </c>
      <c r="AP133" s="51"/>
      <c r="AQ133" s="39"/>
      <c r="AR133" s="110"/>
      <c r="AS133" s="110"/>
      <c r="AT133" s="311" t="s">
        <v>671</v>
      </c>
      <c r="AU133" s="311">
        <v>1.75428038E8</v>
      </c>
      <c r="AV133" s="314" t="s">
        <v>637</v>
      </c>
      <c r="AW133" s="29"/>
      <c r="AX133" s="312" t="s">
        <v>346</v>
      </c>
      <c r="AY133" s="313">
        <v>30.0</v>
      </c>
      <c r="AZ133" s="311">
        <v>1.7542803E7</v>
      </c>
      <c r="BA133" s="27"/>
      <c r="BB133" s="457" t="s">
        <v>17</v>
      </c>
      <c r="BC133" s="64"/>
      <c r="BD133" s="64"/>
      <c r="BE133" s="64"/>
      <c r="BF133" s="64"/>
    </row>
    <row r="134" ht="14.25" customHeight="1">
      <c r="A134" s="64"/>
      <c r="B134" s="30"/>
      <c r="C134" s="30"/>
      <c r="D134" s="30"/>
      <c r="E134" s="195" t="s">
        <v>258</v>
      </c>
      <c r="F134" s="503"/>
      <c r="G134" s="510"/>
      <c r="H134" s="472"/>
      <c r="I134" s="478"/>
      <c r="J134" s="504">
        <v>1.0</v>
      </c>
      <c r="K134" s="504">
        <v>1.0</v>
      </c>
      <c r="L134" s="504">
        <v>1.0</v>
      </c>
      <c r="M134" s="504">
        <v>1.0</v>
      </c>
      <c r="N134" s="504">
        <v>1.0</v>
      </c>
      <c r="O134" s="472"/>
      <c r="P134" s="478"/>
      <c r="Q134" s="504">
        <v>1.0</v>
      </c>
      <c r="R134" s="504">
        <v>1.0</v>
      </c>
      <c r="S134" s="504">
        <v>1.0</v>
      </c>
      <c r="T134" s="504">
        <v>1.0</v>
      </c>
      <c r="U134" s="504">
        <v>1.0</v>
      </c>
      <c r="V134" s="472"/>
      <c r="W134" s="478"/>
      <c r="X134" s="504">
        <v>1.0</v>
      </c>
      <c r="Y134" s="517"/>
      <c r="Z134" s="135"/>
      <c r="AA134" s="135"/>
      <c r="AB134" s="135"/>
      <c r="AC134" s="44"/>
      <c r="AD134" s="45"/>
      <c r="AE134" s="30"/>
      <c r="AF134" s="132"/>
      <c r="AG134" s="30"/>
      <c r="AH134" s="30"/>
      <c r="AI134" s="426"/>
      <c r="AJ134" s="44"/>
      <c r="AK134" s="46">
        <f t="shared" si="20"/>
        <v>11</v>
      </c>
      <c r="AL134" s="484">
        <v>60000.0</v>
      </c>
      <c r="AM134" s="485">
        <f t="shared" si="21"/>
        <v>310000</v>
      </c>
      <c r="AN134" s="507">
        <v>350000.0</v>
      </c>
      <c r="AO134" s="487">
        <f t="shared" si="22"/>
        <v>660000</v>
      </c>
      <c r="AP134" s="51"/>
      <c r="AQ134" s="39"/>
      <c r="AR134" s="39"/>
      <c r="AS134" s="39"/>
      <c r="AT134" s="311"/>
      <c r="AU134" s="311"/>
      <c r="AV134" s="315"/>
      <c r="AW134" s="29"/>
      <c r="AX134" s="312"/>
      <c r="AY134" s="313"/>
      <c r="AZ134" s="311"/>
      <c r="BA134" s="27"/>
      <c r="BB134" s="27"/>
      <c r="BC134" s="64"/>
      <c r="BD134" s="64"/>
      <c r="BE134" s="64"/>
      <c r="BF134" s="64"/>
    </row>
    <row r="135" ht="14.25" customHeight="1">
      <c r="A135" s="64"/>
      <c r="B135" s="64"/>
      <c r="C135" s="64"/>
      <c r="D135" s="64"/>
      <c r="E135" s="202" t="s">
        <v>583</v>
      </c>
      <c r="F135" s="503"/>
      <c r="G135" s="504">
        <v>1.0</v>
      </c>
      <c r="H135" s="472"/>
      <c r="I135" s="478"/>
      <c r="J135" s="504">
        <v>1.0</v>
      </c>
      <c r="K135" s="504">
        <v>1.0</v>
      </c>
      <c r="L135" s="504">
        <v>1.0</v>
      </c>
      <c r="M135" s="504">
        <v>1.0</v>
      </c>
      <c r="N135" s="504">
        <v>1.0</v>
      </c>
      <c r="O135" s="472"/>
      <c r="P135" s="478"/>
      <c r="Q135" s="504">
        <v>1.0</v>
      </c>
      <c r="R135" s="504">
        <v>1.0</v>
      </c>
      <c r="S135" s="504">
        <v>1.0</v>
      </c>
      <c r="T135" s="504">
        <v>1.0</v>
      </c>
      <c r="U135" s="504">
        <v>1.0</v>
      </c>
      <c r="V135" s="472"/>
      <c r="W135" s="478"/>
      <c r="X135" s="504">
        <v>1.0</v>
      </c>
      <c r="Y135" s="132"/>
      <c r="Z135" s="503"/>
      <c r="AA135" s="503"/>
      <c r="AB135" s="503"/>
      <c r="AC135" s="472"/>
      <c r="AD135" s="478"/>
      <c r="AE135" s="30"/>
      <c r="AF135" s="132"/>
      <c r="AG135" s="426"/>
      <c r="AH135" s="426"/>
      <c r="AI135" s="426"/>
      <c r="AJ135" s="472"/>
      <c r="AK135" s="46">
        <f t="shared" si="20"/>
        <v>12</v>
      </c>
      <c r="AL135" s="484">
        <v>60000.0</v>
      </c>
      <c r="AM135" s="485">
        <f t="shared" si="21"/>
        <v>420000</v>
      </c>
      <c r="AN135" s="507">
        <v>300000.0</v>
      </c>
      <c r="AO135" s="487">
        <f t="shared" si="22"/>
        <v>720000</v>
      </c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</row>
    <row r="136" ht="14.25" customHeight="1">
      <c r="A136" s="64"/>
      <c r="B136" s="64"/>
      <c r="C136" s="64"/>
      <c r="D136" s="64"/>
      <c r="E136" s="202" t="s">
        <v>600</v>
      </c>
      <c r="F136" s="503"/>
      <c r="G136" s="504">
        <v>1.0</v>
      </c>
      <c r="H136" s="472"/>
      <c r="I136" s="478"/>
      <c r="J136" s="504">
        <v>1.0</v>
      </c>
      <c r="K136" s="504">
        <v>1.0</v>
      </c>
      <c r="L136" s="504">
        <v>1.0</v>
      </c>
      <c r="M136" s="504">
        <v>1.0</v>
      </c>
      <c r="N136" s="504">
        <v>1.0</v>
      </c>
      <c r="O136" s="472"/>
      <c r="P136" s="478"/>
      <c r="Q136" s="504">
        <v>1.0</v>
      </c>
      <c r="R136" s="504">
        <v>1.0</v>
      </c>
      <c r="S136" s="504">
        <v>1.0</v>
      </c>
      <c r="T136" s="504">
        <v>1.0</v>
      </c>
      <c r="U136" s="504">
        <v>1.0</v>
      </c>
      <c r="V136" s="472"/>
      <c r="W136" s="478"/>
      <c r="X136" s="504">
        <v>1.0</v>
      </c>
      <c r="Y136" s="517"/>
      <c r="Z136" s="135"/>
      <c r="AA136" s="135"/>
      <c r="AB136" s="135"/>
      <c r="AC136" s="44"/>
      <c r="AD136" s="45"/>
      <c r="AE136" s="30"/>
      <c r="AF136" s="132"/>
      <c r="AG136" s="30"/>
      <c r="AH136" s="30"/>
      <c r="AI136" s="426"/>
      <c r="AJ136" s="44"/>
      <c r="AK136" s="46">
        <f t="shared" si="20"/>
        <v>12</v>
      </c>
      <c r="AL136" s="484">
        <v>60000.0</v>
      </c>
      <c r="AM136" s="485">
        <f t="shared" si="21"/>
        <v>370000</v>
      </c>
      <c r="AN136" s="507">
        <v>350000.0</v>
      </c>
      <c r="AO136" s="487">
        <f t="shared" si="22"/>
        <v>720000</v>
      </c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</row>
    <row r="137" ht="14.25" customHeight="1">
      <c r="A137" s="64"/>
      <c r="B137" s="64"/>
      <c r="C137" s="64"/>
      <c r="D137" s="64"/>
      <c r="E137" s="195" t="s">
        <v>276</v>
      </c>
      <c r="F137" s="503"/>
      <c r="G137" s="504">
        <v>1.0</v>
      </c>
      <c r="H137" s="472"/>
      <c r="I137" s="478"/>
      <c r="J137" s="504">
        <v>1.0</v>
      </c>
      <c r="K137" s="504">
        <v>1.0</v>
      </c>
      <c r="L137" s="504">
        <v>1.0</v>
      </c>
      <c r="M137" s="504">
        <v>1.0</v>
      </c>
      <c r="N137" s="504">
        <v>1.0</v>
      </c>
      <c r="O137" s="472"/>
      <c r="P137" s="478"/>
      <c r="Q137" s="504">
        <v>1.0</v>
      </c>
      <c r="R137" s="504">
        <v>1.0</v>
      </c>
      <c r="S137" s="514" t="s">
        <v>50</v>
      </c>
      <c r="T137" s="504">
        <v>1.0</v>
      </c>
      <c r="U137" s="504">
        <v>1.0</v>
      </c>
      <c r="V137" s="472"/>
      <c r="W137" s="478"/>
      <c r="X137" s="504">
        <v>1.0</v>
      </c>
      <c r="Y137" s="517"/>
      <c r="Z137" s="135"/>
      <c r="AA137" s="135"/>
      <c r="AB137" s="135"/>
      <c r="AC137" s="44"/>
      <c r="AD137" s="45"/>
      <c r="AE137" s="30"/>
      <c r="AF137" s="132"/>
      <c r="AG137" s="30"/>
      <c r="AH137" s="30"/>
      <c r="AI137" s="426"/>
      <c r="AJ137" s="44"/>
      <c r="AK137" s="46">
        <f t="shared" si="20"/>
        <v>11</v>
      </c>
      <c r="AL137" s="484">
        <v>60000.0</v>
      </c>
      <c r="AM137" s="485">
        <f t="shared" si="21"/>
        <v>260000</v>
      </c>
      <c r="AN137" s="507">
        <v>400000.0</v>
      </c>
      <c r="AO137" s="487">
        <f t="shared" si="22"/>
        <v>660000</v>
      </c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</row>
    <row r="138" ht="14.2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484">
        <v>60000.0</v>
      </c>
      <c r="AM138" s="485">
        <f t="shared" si="21"/>
        <v>0</v>
      </c>
      <c r="AN138" s="516"/>
      <c r="AO138" s="487">
        <f t="shared" si="22"/>
        <v>0</v>
      </c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</row>
    <row r="139" ht="14.2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</row>
    <row r="140" ht="14.2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</row>
    <row r="141" ht="14.2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</row>
    <row r="142" ht="14.2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</row>
    <row r="143" ht="14.25" customHeight="1">
      <c r="A143" s="64"/>
      <c r="B143" s="518" t="s">
        <v>638</v>
      </c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</row>
    <row r="144" ht="14.25" customHeight="1">
      <c r="A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</row>
    <row r="145" ht="14.2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</row>
    <row r="146" ht="14.2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</row>
    <row r="147" ht="14.2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</row>
    <row r="148" ht="14.2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</row>
    <row r="149" ht="14.2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</row>
    <row r="150" ht="14.2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</row>
    <row r="151" ht="14.2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</row>
    <row r="152" ht="14.2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</row>
    <row r="153" ht="14.2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</row>
    <row r="154" ht="14.2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</row>
    <row r="155" ht="14.2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</row>
    <row r="156" ht="14.2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</row>
    <row r="157" ht="14.2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</row>
    <row r="158" ht="14.2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</row>
    <row r="159" ht="14.2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</row>
    <row r="160" ht="14.2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</row>
    <row r="161" ht="14.2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</row>
    <row r="162" ht="14.2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</row>
    <row r="163" ht="14.2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</row>
    <row r="164" ht="14.2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</row>
    <row r="165" ht="14.2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469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</row>
    <row r="166" ht="14.2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469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</row>
    <row r="167" ht="14.2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469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</row>
    <row r="168" ht="14.2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469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</row>
    <row r="169" ht="14.2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469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</row>
    <row r="170" ht="14.2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469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</row>
    <row r="171" ht="14.2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469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</row>
    <row r="172" ht="14.2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469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</row>
    <row r="173" ht="14.2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469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</row>
    <row r="174" ht="14.2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469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</row>
    <row r="175" ht="14.2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470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</row>
    <row r="176" ht="14.2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469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</row>
    <row r="177" ht="14.2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469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</row>
    <row r="178" ht="14.2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469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</row>
    <row r="179" ht="14.2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469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</row>
    <row r="180" ht="14.2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469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</row>
    <row r="181" ht="14.2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469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</row>
    <row r="182" ht="14.2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469"/>
      <c r="AA182" s="64"/>
      <c r="AB182" s="64"/>
      <c r="AC182" s="64"/>
      <c r="AD182" s="64"/>
      <c r="AE182" s="64"/>
      <c r="AF182" s="64"/>
      <c r="AG182" s="64"/>
      <c r="AH182" s="64"/>
      <c r="AI182" s="64"/>
      <c r="AJ182" s="64"/>
      <c r="AK182" s="64"/>
      <c r="AL182" s="64"/>
      <c r="AM182" s="64"/>
      <c r="AN182" s="64"/>
      <c r="AO182" s="64"/>
      <c r="AP182" s="64"/>
      <c r="AQ182" s="64"/>
      <c r="AR182" s="64"/>
      <c r="AS182" s="64"/>
      <c r="AT182" s="64"/>
      <c r="AU182" s="64"/>
      <c r="AV182" s="64"/>
      <c r="AW182" s="64"/>
      <c r="AX182" s="64"/>
      <c r="AY182" s="64"/>
      <c r="AZ182" s="64"/>
      <c r="BA182" s="64"/>
      <c r="BB182" s="64"/>
      <c r="BC182" s="64"/>
      <c r="BD182" s="64"/>
      <c r="BE182" s="64"/>
      <c r="BF182" s="64"/>
    </row>
    <row r="183" ht="14.25" customHeight="1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469"/>
      <c r="AA183" s="64"/>
      <c r="AB183" s="64"/>
      <c r="AC183" s="64"/>
      <c r="AD183" s="64"/>
      <c r="AE183" s="64"/>
      <c r="AF183" s="64"/>
      <c r="AG183" s="64"/>
      <c r="AH183" s="64"/>
      <c r="AI183" s="64"/>
      <c r="AJ183" s="64"/>
      <c r="AK183" s="64"/>
      <c r="AL183" s="64"/>
      <c r="AM183" s="64"/>
      <c r="AN183" s="64"/>
      <c r="AO183" s="64"/>
      <c r="AP183" s="64"/>
      <c r="AQ183" s="64"/>
      <c r="AR183" s="64"/>
      <c r="AS183" s="64"/>
      <c r="AT183" s="64"/>
      <c r="AU183" s="64"/>
      <c r="AV183" s="64"/>
      <c r="AW183" s="64"/>
      <c r="AX183" s="64"/>
      <c r="AY183" s="64"/>
      <c r="AZ183" s="64"/>
      <c r="BA183" s="64"/>
      <c r="BB183" s="64"/>
      <c r="BC183" s="64"/>
      <c r="BD183" s="64"/>
      <c r="BE183" s="64"/>
      <c r="BF183" s="64"/>
    </row>
    <row r="184" ht="14.25" customHeight="1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469"/>
      <c r="AA184" s="64"/>
      <c r="AB184" s="64"/>
      <c r="AC184" s="64"/>
      <c r="AD184" s="64"/>
      <c r="AE184" s="64"/>
      <c r="AF184" s="64"/>
      <c r="AG184" s="64"/>
      <c r="AH184" s="64"/>
      <c r="AI184" s="64"/>
      <c r="AJ184" s="64"/>
      <c r="AK184" s="64"/>
      <c r="AL184" s="64"/>
      <c r="AM184" s="64"/>
      <c r="AN184" s="64"/>
      <c r="AO184" s="64"/>
      <c r="AP184" s="64"/>
      <c r="AQ184" s="64"/>
      <c r="AR184" s="64"/>
      <c r="AS184" s="64"/>
      <c r="AT184" s="64"/>
      <c r="AU184" s="64"/>
      <c r="AV184" s="64"/>
      <c r="AW184" s="64"/>
      <c r="AX184" s="64"/>
      <c r="AY184" s="64"/>
      <c r="AZ184" s="64"/>
      <c r="BA184" s="64"/>
      <c r="BB184" s="64"/>
      <c r="BC184" s="64"/>
      <c r="BD184" s="64"/>
      <c r="BE184" s="64"/>
      <c r="BF184" s="64"/>
    </row>
    <row r="185" ht="14.25" customHeight="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469"/>
      <c r="AA185" s="64"/>
      <c r="AB185" s="64"/>
      <c r="AC185" s="64"/>
      <c r="AD185" s="64"/>
      <c r="AE185" s="64"/>
      <c r="AF185" s="64"/>
      <c r="AG185" s="64"/>
      <c r="AH185" s="64"/>
      <c r="AI185" s="64"/>
      <c r="AJ185" s="64"/>
      <c r="AK185" s="64"/>
      <c r="AL185" s="64"/>
      <c r="AM185" s="64"/>
      <c r="AN185" s="64"/>
      <c r="AO185" s="64"/>
      <c r="AP185" s="64"/>
      <c r="AQ185" s="64"/>
      <c r="AR185" s="64"/>
      <c r="AS185" s="64"/>
      <c r="AT185" s="64"/>
      <c r="AU185" s="64"/>
      <c r="AV185" s="64"/>
      <c r="AW185" s="64"/>
      <c r="AX185" s="64"/>
      <c r="AY185" s="64"/>
      <c r="AZ185" s="64"/>
      <c r="BA185" s="64"/>
      <c r="BB185" s="64"/>
      <c r="BC185" s="64"/>
      <c r="BD185" s="64"/>
      <c r="BE185" s="64"/>
      <c r="BF185" s="64"/>
    </row>
    <row r="186" ht="14.25" customHeight="1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469"/>
      <c r="AA186" s="64"/>
      <c r="AB186" s="64"/>
      <c r="AC186" s="64"/>
      <c r="AD186" s="64"/>
      <c r="AE186" s="64"/>
      <c r="AF186" s="64"/>
      <c r="AG186" s="64"/>
      <c r="AH186" s="64"/>
      <c r="AI186" s="64"/>
      <c r="AJ186" s="64"/>
      <c r="AK186" s="64"/>
      <c r="AL186" s="64"/>
      <c r="AM186" s="64"/>
      <c r="AN186" s="64"/>
      <c r="AO186" s="64"/>
      <c r="AP186" s="64"/>
      <c r="AQ186" s="64"/>
      <c r="AR186" s="64"/>
      <c r="AS186" s="64"/>
      <c r="AT186" s="64"/>
      <c r="AU186" s="64"/>
      <c r="AV186" s="64"/>
      <c r="AW186" s="64"/>
      <c r="AX186" s="64"/>
      <c r="AY186" s="64"/>
      <c r="AZ186" s="64"/>
      <c r="BA186" s="64"/>
      <c r="BB186" s="64"/>
      <c r="BC186" s="64"/>
      <c r="BD186" s="64"/>
      <c r="BE186" s="64"/>
      <c r="BF186" s="64"/>
    </row>
    <row r="187" ht="14.25" customHeight="1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469"/>
      <c r="AA187" s="64"/>
      <c r="AB187" s="64"/>
      <c r="AC187" s="64"/>
      <c r="AD187" s="64"/>
      <c r="AE187" s="64"/>
      <c r="AF187" s="64"/>
      <c r="AG187" s="64"/>
      <c r="AH187" s="64"/>
      <c r="AI187" s="64"/>
      <c r="AJ187" s="64"/>
      <c r="AK187" s="64"/>
      <c r="AL187" s="64"/>
      <c r="AM187" s="64"/>
      <c r="AN187" s="64"/>
      <c r="AO187" s="64"/>
      <c r="AP187" s="64"/>
      <c r="AQ187" s="64"/>
      <c r="AR187" s="64"/>
      <c r="AS187" s="64"/>
      <c r="AT187" s="64"/>
      <c r="AU187" s="64"/>
      <c r="AV187" s="64"/>
      <c r="AW187" s="64"/>
      <c r="AX187" s="64"/>
      <c r="AY187" s="64"/>
      <c r="AZ187" s="64"/>
      <c r="BA187" s="64"/>
      <c r="BB187" s="64"/>
      <c r="BC187" s="64"/>
      <c r="BD187" s="64"/>
      <c r="BE187" s="64"/>
      <c r="BF187" s="64"/>
    </row>
    <row r="188" ht="14.25" customHeight="1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469"/>
      <c r="AA188" s="64"/>
      <c r="AB188" s="64"/>
      <c r="AC188" s="64"/>
      <c r="AD188" s="64"/>
      <c r="AE188" s="64"/>
      <c r="AF188" s="64"/>
      <c r="AG188" s="64"/>
      <c r="AH188" s="64"/>
      <c r="AI188" s="64"/>
      <c r="AJ188" s="64"/>
      <c r="AK188" s="64"/>
      <c r="AL188" s="64"/>
      <c r="AM188" s="64"/>
      <c r="AN188" s="64"/>
      <c r="AO188" s="64"/>
      <c r="AP188" s="64"/>
      <c r="AQ188" s="64"/>
      <c r="AR188" s="64"/>
      <c r="AS188" s="64"/>
      <c r="AT188" s="64"/>
      <c r="AU188" s="64"/>
      <c r="AV188" s="64"/>
      <c r="AW188" s="64"/>
      <c r="AX188" s="64"/>
      <c r="AY188" s="64"/>
      <c r="AZ188" s="64"/>
      <c r="BA188" s="64"/>
      <c r="BB188" s="64"/>
      <c r="BC188" s="64"/>
      <c r="BD188" s="64"/>
      <c r="BE188" s="64"/>
      <c r="BF188" s="64"/>
    </row>
    <row r="189" ht="14.25" customHeight="1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469"/>
      <c r="AA189" s="64"/>
      <c r="AB189" s="64"/>
      <c r="AC189" s="64"/>
      <c r="AD189" s="64"/>
      <c r="AE189" s="64"/>
      <c r="AF189" s="64"/>
      <c r="AG189" s="64"/>
      <c r="AH189" s="64"/>
      <c r="AI189" s="64"/>
      <c r="AJ189" s="64"/>
      <c r="AK189" s="64"/>
      <c r="AL189" s="64"/>
      <c r="AM189" s="64"/>
      <c r="AN189" s="64"/>
      <c r="AO189" s="64"/>
      <c r="AP189" s="64"/>
      <c r="AQ189" s="64"/>
      <c r="AR189" s="64"/>
      <c r="AS189" s="64"/>
      <c r="AT189" s="64"/>
      <c r="AU189" s="64"/>
      <c r="AV189" s="64"/>
      <c r="AW189" s="64"/>
      <c r="AX189" s="64"/>
      <c r="AY189" s="64"/>
      <c r="AZ189" s="64"/>
      <c r="BA189" s="64"/>
      <c r="BB189" s="64"/>
      <c r="BC189" s="64"/>
      <c r="BD189" s="64"/>
      <c r="BE189" s="64"/>
      <c r="BF189" s="64"/>
    </row>
    <row r="190" ht="14.25" customHeight="1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469"/>
      <c r="AA190" s="64"/>
      <c r="AB190" s="64"/>
      <c r="AC190" s="64"/>
      <c r="AD190" s="64"/>
      <c r="AE190" s="64"/>
      <c r="AF190" s="64"/>
      <c r="AG190" s="64"/>
      <c r="AH190" s="64"/>
      <c r="AI190" s="64"/>
      <c r="AJ190" s="64"/>
      <c r="AK190" s="64"/>
      <c r="AL190" s="64"/>
      <c r="AM190" s="64"/>
      <c r="AN190" s="64"/>
      <c r="AO190" s="64"/>
      <c r="AP190" s="64"/>
      <c r="AQ190" s="64"/>
      <c r="AR190" s="64"/>
      <c r="AS190" s="64"/>
      <c r="AT190" s="64"/>
      <c r="AU190" s="64"/>
      <c r="AV190" s="64"/>
      <c r="AW190" s="64"/>
      <c r="AX190" s="64"/>
      <c r="AY190" s="64"/>
      <c r="AZ190" s="64"/>
      <c r="BA190" s="64"/>
      <c r="BB190" s="64"/>
      <c r="BC190" s="64"/>
      <c r="BD190" s="64"/>
      <c r="BE190" s="64"/>
      <c r="BF190" s="64"/>
    </row>
    <row r="191" ht="14.25" customHeight="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469"/>
      <c r="AA191" s="64"/>
      <c r="AB191" s="64"/>
      <c r="AC191" s="64"/>
      <c r="AD191" s="64"/>
      <c r="AE191" s="64"/>
      <c r="AF191" s="64"/>
      <c r="AG191" s="64"/>
      <c r="AH191" s="64"/>
      <c r="AI191" s="64"/>
      <c r="AJ191" s="64"/>
      <c r="AK191" s="64"/>
      <c r="AL191" s="64"/>
      <c r="AM191" s="64"/>
      <c r="AN191" s="64"/>
      <c r="AO191" s="64"/>
      <c r="AP191" s="64"/>
      <c r="AQ191" s="64"/>
      <c r="AR191" s="64"/>
      <c r="AS191" s="64"/>
      <c r="AT191" s="64"/>
      <c r="AU191" s="64"/>
      <c r="AV191" s="64"/>
      <c r="AW191" s="64"/>
      <c r="AX191" s="64"/>
      <c r="AY191" s="64"/>
      <c r="AZ191" s="64"/>
      <c r="BA191" s="64"/>
      <c r="BB191" s="64"/>
      <c r="BC191" s="64"/>
      <c r="BD191" s="64"/>
      <c r="BE191" s="64"/>
      <c r="BF191" s="64"/>
    </row>
    <row r="192" ht="14.25" customHeight="1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469"/>
      <c r="AA192" s="64"/>
      <c r="AB192" s="64"/>
      <c r="AC192" s="64"/>
      <c r="AD192" s="64"/>
      <c r="AE192" s="64"/>
      <c r="AF192" s="64"/>
      <c r="AG192" s="64"/>
      <c r="AH192" s="64"/>
      <c r="AI192" s="64"/>
      <c r="AJ192" s="64"/>
      <c r="AK192" s="64"/>
      <c r="AL192" s="64"/>
      <c r="AM192" s="64"/>
      <c r="AN192" s="64"/>
      <c r="AO192" s="64"/>
      <c r="AP192" s="64"/>
      <c r="AQ192" s="64"/>
      <c r="AR192" s="64"/>
      <c r="AS192" s="64"/>
      <c r="AT192" s="64"/>
      <c r="AU192" s="64"/>
      <c r="AV192" s="64"/>
      <c r="AW192" s="64"/>
      <c r="AX192" s="64"/>
      <c r="AY192" s="64"/>
      <c r="AZ192" s="64"/>
      <c r="BA192" s="64"/>
      <c r="BB192" s="64"/>
      <c r="BC192" s="64"/>
      <c r="BD192" s="64"/>
      <c r="BE192" s="64"/>
      <c r="BF192" s="64"/>
    </row>
    <row r="193" ht="14.25" customHeight="1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469"/>
      <c r="AA193" s="64"/>
      <c r="AB193" s="64"/>
      <c r="AC193" s="64"/>
      <c r="AD193" s="64"/>
      <c r="AE193" s="64"/>
      <c r="AF193" s="64"/>
      <c r="AG193" s="64"/>
      <c r="AH193" s="64"/>
      <c r="AI193" s="64"/>
      <c r="AJ193" s="64"/>
      <c r="AK193" s="64"/>
      <c r="AL193" s="64"/>
      <c r="AM193" s="64"/>
      <c r="AN193" s="64"/>
      <c r="AO193" s="64"/>
      <c r="AP193" s="64"/>
      <c r="AQ193" s="64"/>
      <c r="AR193" s="64"/>
      <c r="AS193" s="64"/>
      <c r="AT193" s="64"/>
      <c r="AU193" s="64"/>
      <c r="AV193" s="64"/>
      <c r="AW193" s="64"/>
      <c r="AX193" s="64"/>
      <c r="AY193" s="64"/>
      <c r="AZ193" s="64"/>
      <c r="BA193" s="64"/>
      <c r="BB193" s="64"/>
      <c r="BC193" s="64"/>
      <c r="BD193" s="64"/>
      <c r="BE193" s="64"/>
      <c r="BF193" s="64"/>
    </row>
    <row r="194" ht="14.25" customHeight="1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469"/>
      <c r="AA194" s="64"/>
      <c r="AB194" s="64"/>
      <c r="AC194" s="64"/>
      <c r="AD194" s="64"/>
      <c r="AE194" s="64"/>
      <c r="AF194" s="64"/>
      <c r="AG194" s="64"/>
      <c r="AH194" s="64"/>
      <c r="AI194" s="64"/>
      <c r="AJ194" s="64"/>
      <c r="AK194" s="64"/>
      <c r="AL194" s="64"/>
      <c r="AM194" s="64"/>
      <c r="AN194" s="64"/>
      <c r="AO194" s="64"/>
      <c r="AP194" s="64"/>
      <c r="AQ194" s="64"/>
      <c r="AR194" s="64"/>
      <c r="AS194" s="64"/>
      <c r="AT194" s="64"/>
      <c r="AU194" s="64"/>
      <c r="AV194" s="64"/>
      <c r="AW194" s="64"/>
      <c r="AX194" s="64"/>
      <c r="AY194" s="64"/>
      <c r="AZ194" s="64"/>
      <c r="BA194" s="64"/>
      <c r="BB194" s="64"/>
      <c r="BC194" s="64"/>
      <c r="BD194" s="64"/>
      <c r="BE194" s="64"/>
      <c r="BF194" s="64"/>
    </row>
    <row r="195" ht="14.25" customHeight="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469"/>
      <c r="AA195" s="64"/>
      <c r="AB195" s="64"/>
      <c r="AC195" s="64"/>
      <c r="AD195" s="64"/>
      <c r="AE195" s="64"/>
      <c r="AF195" s="64"/>
      <c r="AG195" s="64"/>
      <c r="AH195" s="64"/>
      <c r="AI195" s="64"/>
      <c r="AJ195" s="64"/>
      <c r="AK195" s="64"/>
      <c r="AL195" s="64"/>
      <c r="AM195" s="64"/>
      <c r="AN195" s="64"/>
      <c r="AO195" s="64"/>
      <c r="AP195" s="64"/>
      <c r="AQ195" s="64"/>
      <c r="AR195" s="64"/>
      <c r="AS195" s="64"/>
      <c r="AT195" s="64"/>
      <c r="AU195" s="64"/>
      <c r="AV195" s="64"/>
      <c r="AW195" s="64"/>
      <c r="AX195" s="64"/>
      <c r="AY195" s="64"/>
      <c r="AZ195" s="64"/>
      <c r="BA195" s="64"/>
      <c r="BB195" s="64"/>
      <c r="BC195" s="64"/>
      <c r="BD195" s="64"/>
      <c r="BE195" s="64"/>
      <c r="BF195" s="64"/>
    </row>
    <row r="196" ht="14.25" customHeight="1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469"/>
      <c r="AA196" s="64"/>
      <c r="AB196" s="64"/>
      <c r="AC196" s="64"/>
      <c r="AD196" s="64"/>
      <c r="AE196" s="64"/>
      <c r="AF196" s="64"/>
      <c r="AG196" s="64"/>
      <c r="AH196" s="64"/>
      <c r="AI196" s="64"/>
      <c r="AJ196" s="64"/>
      <c r="AK196" s="64"/>
      <c r="AL196" s="64"/>
      <c r="AM196" s="64"/>
      <c r="AN196" s="64"/>
      <c r="AO196" s="64"/>
      <c r="AP196" s="64"/>
      <c r="AQ196" s="64"/>
      <c r="AR196" s="64"/>
      <c r="AS196" s="64"/>
      <c r="AT196" s="64"/>
      <c r="AU196" s="64"/>
      <c r="AV196" s="64"/>
      <c r="AW196" s="64"/>
      <c r="AX196" s="64"/>
      <c r="AY196" s="64"/>
      <c r="AZ196" s="64"/>
      <c r="BA196" s="64"/>
      <c r="BB196" s="64"/>
      <c r="BC196" s="64"/>
      <c r="BD196" s="64"/>
      <c r="BE196" s="64"/>
      <c r="BF196" s="64"/>
    </row>
    <row r="197" ht="14.25" customHeight="1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469"/>
      <c r="AA197" s="64"/>
      <c r="AB197" s="64"/>
      <c r="AC197" s="64"/>
      <c r="AD197" s="64"/>
      <c r="AE197" s="64"/>
      <c r="AF197" s="64"/>
      <c r="AG197" s="64"/>
      <c r="AH197" s="64"/>
      <c r="AI197" s="64"/>
      <c r="AJ197" s="64"/>
      <c r="AK197" s="64"/>
      <c r="AL197" s="64"/>
      <c r="AM197" s="64"/>
      <c r="AN197" s="64"/>
      <c r="AO197" s="64"/>
      <c r="AP197" s="64"/>
      <c r="AQ197" s="64"/>
      <c r="AR197" s="64"/>
      <c r="AS197" s="64"/>
      <c r="AT197" s="64"/>
      <c r="AU197" s="64"/>
      <c r="AV197" s="64"/>
      <c r="AW197" s="64"/>
      <c r="AX197" s="64"/>
      <c r="AY197" s="64"/>
      <c r="AZ197" s="64"/>
      <c r="BA197" s="64"/>
      <c r="BB197" s="64"/>
      <c r="BC197" s="64"/>
      <c r="BD197" s="64"/>
      <c r="BE197" s="64"/>
      <c r="BF197" s="64"/>
    </row>
    <row r="198" ht="14.25" customHeight="1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469"/>
      <c r="AA198" s="64"/>
      <c r="AB198" s="64"/>
      <c r="AC198" s="64"/>
      <c r="AD198" s="64"/>
      <c r="AE198" s="64"/>
      <c r="AF198" s="64"/>
      <c r="AG198" s="64"/>
      <c r="AH198" s="64"/>
      <c r="AI198" s="64"/>
      <c r="AJ198" s="64"/>
      <c r="AK198" s="64"/>
      <c r="AL198" s="64"/>
      <c r="AM198" s="64"/>
      <c r="AN198" s="64"/>
      <c r="AO198" s="64"/>
      <c r="AP198" s="64"/>
      <c r="AQ198" s="64"/>
      <c r="AR198" s="64"/>
      <c r="AS198" s="64"/>
      <c r="AT198" s="64"/>
      <c r="AU198" s="64"/>
      <c r="AV198" s="64"/>
      <c r="AW198" s="64"/>
      <c r="AX198" s="64"/>
      <c r="AY198" s="64"/>
      <c r="AZ198" s="64"/>
      <c r="BA198" s="64"/>
      <c r="BB198" s="64"/>
      <c r="BC198" s="64"/>
      <c r="BD198" s="64"/>
      <c r="BE198" s="64"/>
      <c r="BF198" s="64"/>
    </row>
    <row r="199" ht="14.25" customHeight="1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469"/>
      <c r="AA199" s="64"/>
      <c r="AB199" s="64"/>
      <c r="AC199" s="64"/>
      <c r="AD199" s="64"/>
      <c r="AE199" s="64"/>
      <c r="AF199" s="64"/>
      <c r="AG199" s="64"/>
      <c r="AH199" s="64"/>
      <c r="AI199" s="64"/>
      <c r="AJ199" s="64"/>
      <c r="AK199" s="64"/>
      <c r="AL199" s="64"/>
      <c r="AM199" s="64"/>
      <c r="AN199" s="64"/>
      <c r="AO199" s="64"/>
      <c r="AP199" s="64"/>
      <c r="AQ199" s="64"/>
      <c r="AR199" s="64"/>
      <c r="AS199" s="64"/>
      <c r="AT199" s="64"/>
      <c r="AU199" s="64"/>
      <c r="AV199" s="64"/>
      <c r="AW199" s="64"/>
      <c r="AX199" s="64"/>
      <c r="AY199" s="64"/>
      <c r="AZ199" s="64"/>
      <c r="BA199" s="64"/>
      <c r="BB199" s="64"/>
      <c r="BC199" s="64"/>
      <c r="BD199" s="64"/>
      <c r="BE199" s="64"/>
      <c r="BF199" s="64"/>
    </row>
    <row r="200" ht="14.25" customHeight="1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469"/>
      <c r="AA200" s="64"/>
      <c r="AB200" s="64"/>
      <c r="AC200" s="64"/>
      <c r="AD200" s="64"/>
      <c r="AE200" s="64"/>
      <c r="AF200" s="64"/>
      <c r="AG200" s="64"/>
      <c r="AH200" s="64"/>
      <c r="AI200" s="64"/>
      <c r="AJ200" s="64"/>
      <c r="AK200" s="64"/>
      <c r="AL200" s="64"/>
      <c r="AM200" s="64"/>
      <c r="AN200" s="64"/>
      <c r="AO200" s="64"/>
      <c r="AP200" s="64"/>
      <c r="AQ200" s="64"/>
      <c r="AR200" s="64"/>
      <c r="AS200" s="64"/>
      <c r="AT200" s="64"/>
      <c r="AU200" s="64"/>
      <c r="AV200" s="64"/>
      <c r="AW200" s="64"/>
      <c r="AX200" s="64"/>
      <c r="AY200" s="64"/>
      <c r="AZ200" s="64"/>
      <c r="BA200" s="64"/>
      <c r="BB200" s="64"/>
      <c r="BC200" s="64"/>
      <c r="BD200" s="64"/>
      <c r="BE200" s="64"/>
      <c r="BF200" s="64"/>
    </row>
    <row r="201" ht="14.25" customHeight="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469"/>
      <c r="AA201" s="64"/>
      <c r="AB201" s="64"/>
      <c r="AC201" s="64"/>
      <c r="AD201" s="64"/>
      <c r="AE201" s="64"/>
      <c r="AF201" s="64"/>
      <c r="AG201" s="64"/>
      <c r="AH201" s="64"/>
      <c r="AI201" s="64"/>
      <c r="AJ201" s="64"/>
      <c r="AK201" s="64"/>
      <c r="AL201" s="64"/>
      <c r="AM201" s="64"/>
      <c r="AN201" s="64"/>
      <c r="AO201" s="64"/>
      <c r="AP201" s="64"/>
      <c r="AQ201" s="64"/>
      <c r="AR201" s="64"/>
      <c r="AS201" s="64"/>
      <c r="AT201" s="64"/>
      <c r="AU201" s="64"/>
      <c r="AV201" s="64"/>
      <c r="AW201" s="64"/>
      <c r="AX201" s="64"/>
      <c r="AY201" s="64"/>
      <c r="AZ201" s="64"/>
      <c r="BA201" s="64"/>
      <c r="BB201" s="64"/>
      <c r="BC201" s="64"/>
      <c r="BD201" s="64"/>
      <c r="BE201" s="64"/>
      <c r="BF201" s="64"/>
    </row>
    <row r="202" ht="14.25" customHeight="1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469"/>
      <c r="AA202" s="64"/>
      <c r="AB202" s="64"/>
      <c r="AC202" s="64"/>
      <c r="AD202" s="64"/>
      <c r="AE202" s="64"/>
      <c r="AF202" s="64"/>
      <c r="AG202" s="64"/>
      <c r="AH202" s="64"/>
      <c r="AI202" s="64"/>
      <c r="AJ202" s="64"/>
      <c r="AK202" s="64"/>
      <c r="AL202" s="64"/>
      <c r="AM202" s="64"/>
      <c r="AN202" s="64"/>
      <c r="AO202" s="64"/>
      <c r="AP202" s="64"/>
      <c r="AQ202" s="64"/>
      <c r="AR202" s="64"/>
      <c r="AS202" s="64"/>
      <c r="AT202" s="64"/>
      <c r="AU202" s="64"/>
      <c r="AV202" s="64"/>
      <c r="AW202" s="64"/>
      <c r="AX202" s="64"/>
      <c r="AY202" s="64"/>
      <c r="AZ202" s="64"/>
      <c r="BA202" s="64"/>
      <c r="BB202" s="64"/>
      <c r="BC202" s="64"/>
      <c r="BD202" s="64"/>
      <c r="BE202" s="64"/>
      <c r="BF202" s="64"/>
    </row>
    <row r="203" ht="14.25" customHeight="1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469"/>
      <c r="AA203" s="64"/>
      <c r="AB203" s="64"/>
      <c r="AC203" s="64"/>
      <c r="AD203" s="64"/>
      <c r="AE203" s="64"/>
      <c r="AF203" s="64"/>
      <c r="AG203" s="64"/>
      <c r="AH203" s="64"/>
      <c r="AI203" s="64"/>
      <c r="AJ203" s="64"/>
      <c r="AK203" s="64"/>
      <c r="AL203" s="64"/>
      <c r="AM203" s="64"/>
      <c r="AN203" s="64"/>
      <c r="AO203" s="64"/>
      <c r="AP203" s="64"/>
      <c r="AQ203" s="64"/>
      <c r="AR203" s="64"/>
      <c r="AS203" s="64"/>
      <c r="AT203" s="64"/>
      <c r="AU203" s="64"/>
      <c r="AV203" s="64"/>
      <c r="AW203" s="64"/>
      <c r="AX203" s="64"/>
      <c r="AY203" s="64"/>
      <c r="AZ203" s="64"/>
      <c r="BA203" s="64"/>
      <c r="BB203" s="64"/>
      <c r="BC203" s="64"/>
      <c r="BD203" s="64"/>
      <c r="BE203" s="64"/>
      <c r="BF203" s="64"/>
    </row>
    <row r="204" ht="14.2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469"/>
      <c r="AA204" s="64"/>
      <c r="AB204" s="64"/>
      <c r="AC204" s="64"/>
      <c r="AD204" s="64"/>
      <c r="AE204" s="64"/>
      <c r="AF204" s="64"/>
      <c r="AG204" s="64"/>
      <c r="AH204" s="64"/>
      <c r="AI204" s="64"/>
      <c r="AJ204" s="64"/>
      <c r="AK204" s="64"/>
      <c r="AL204" s="64"/>
      <c r="AM204" s="64"/>
      <c r="AN204" s="64"/>
      <c r="AO204" s="64"/>
      <c r="AP204" s="64"/>
      <c r="AQ204" s="64"/>
      <c r="AR204" s="64"/>
      <c r="AS204" s="64"/>
      <c r="AT204" s="64"/>
      <c r="AU204" s="64"/>
      <c r="AV204" s="64"/>
      <c r="AW204" s="64"/>
      <c r="AX204" s="64"/>
      <c r="AY204" s="64"/>
      <c r="AZ204" s="64"/>
      <c r="BA204" s="64"/>
      <c r="BB204" s="64"/>
      <c r="BC204" s="64"/>
      <c r="BD204" s="64"/>
      <c r="BE204" s="64"/>
      <c r="BF204" s="64"/>
    </row>
    <row r="205" ht="14.25" customHeight="1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469"/>
      <c r="AA205" s="64"/>
      <c r="AB205" s="64"/>
      <c r="AC205" s="64"/>
      <c r="AD205" s="64"/>
      <c r="AE205" s="64"/>
      <c r="AF205" s="64"/>
      <c r="AG205" s="64"/>
      <c r="AH205" s="64"/>
      <c r="AI205" s="64"/>
      <c r="AJ205" s="64"/>
      <c r="AK205" s="64"/>
      <c r="AL205" s="64"/>
      <c r="AM205" s="64"/>
      <c r="AN205" s="64"/>
      <c r="AO205" s="64"/>
      <c r="AP205" s="64"/>
      <c r="AQ205" s="64"/>
      <c r="AR205" s="64"/>
      <c r="AS205" s="64"/>
      <c r="AT205" s="64"/>
      <c r="AU205" s="64"/>
      <c r="AV205" s="64"/>
      <c r="AW205" s="64"/>
      <c r="AX205" s="64"/>
      <c r="AY205" s="64"/>
      <c r="AZ205" s="64"/>
      <c r="BA205" s="64"/>
      <c r="BB205" s="64"/>
      <c r="BC205" s="64"/>
      <c r="BD205" s="64"/>
      <c r="BE205" s="64"/>
      <c r="BF205" s="64"/>
    </row>
    <row r="206" ht="14.2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469"/>
      <c r="AA206" s="64"/>
      <c r="AB206" s="64"/>
      <c r="AC206" s="64"/>
      <c r="AD206" s="64"/>
      <c r="AE206" s="64"/>
      <c r="AF206" s="64"/>
      <c r="AG206" s="64"/>
      <c r="AH206" s="64"/>
      <c r="AI206" s="64"/>
      <c r="AJ206" s="64"/>
      <c r="AK206" s="64"/>
      <c r="AL206" s="64"/>
      <c r="AM206" s="64"/>
      <c r="AN206" s="64"/>
      <c r="AO206" s="64"/>
      <c r="AP206" s="64"/>
      <c r="AQ206" s="64"/>
      <c r="AR206" s="64"/>
      <c r="AS206" s="64"/>
      <c r="AT206" s="64"/>
      <c r="AU206" s="64"/>
      <c r="AV206" s="64"/>
      <c r="AW206" s="64"/>
      <c r="AX206" s="64"/>
      <c r="AY206" s="64"/>
      <c r="AZ206" s="64"/>
      <c r="BA206" s="64"/>
      <c r="BB206" s="64"/>
      <c r="BC206" s="64"/>
      <c r="BD206" s="64"/>
      <c r="BE206" s="64"/>
      <c r="BF206" s="64"/>
    </row>
    <row r="207" ht="14.25" customHeight="1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469"/>
      <c r="AA207" s="64"/>
      <c r="AB207" s="64"/>
      <c r="AC207" s="64"/>
      <c r="AD207" s="64"/>
      <c r="AE207" s="64"/>
      <c r="AF207" s="64"/>
      <c r="AG207" s="64"/>
      <c r="AH207" s="64"/>
      <c r="AI207" s="64"/>
      <c r="AJ207" s="64"/>
      <c r="AK207" s="64"/>
      <c r="AL207" s="64"/>
      <c r="AM207" s="64"/>
      <c r="AN207" s="64"/>
      <c r="AO207" s="64"/>
      <c r="AP207" s="64"/>
      <c r="AQ207" s="64"/>
      <c r="AR207" s="64"/>
      <c r="AS207" s="64"/>
      <c r="AT207" s="64"/>
      <c r="AU207" s="64"/>
      <c r="AV207" s="64"/>
      <c r="AW207" s="64"/>
      <c r="AX207" s="64"/>
      <c r="AY207" s="64"/>
      <c r="AZ207" s="64"/>
      <c r="BA207" s="64"/>
      <c r="BB207" s="64"/>
      <c r="BC207" s="64"/>
      <c r="BD207" s="64"/>
      <c r="BE207" s="64"/>
      <c r="BF207" s="64"/>
    </row>
    <row r="208" ht="14.2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469"/>
      <c r="AA208" s="64"/>
      <c r="AB208" s="64"/>
      <c r="AC208" s="64"/>
      <c r="AD208" s="64"/>
      <c r="AE208" s="64"/>
      <c r="AF208" s="64"/>
      <c r="AG208" s="64"/>
      <c r="AH208" s="64"/>
      <c r="AI208" s="64"/>
      <c r="AJ208" s="64"/>
      <c r="AK208" s="64"/>
      <c r="AL208" s="64"/>
      <c r="AM208" s="64"/>
      <c r="AN208" s="64"/>
      <c r="AO208" s="64"/>
      <c r="AP208" s="64"/>
      <c r="AQ208" s="64"/>
      <c r="AR208" s="64"/>
      <c r="AS208" s="64"/>
      <c r="AT208" s="64"/>
      <c r="AU208" s="64"/>
      <c r="AV208" s="64"/>
      <c r="AW208" s="64"/>
      <c r="AX208" s="64"/>
      <c r="AY208" s="64"/>
      <c r="AZ208" s="64"/>
      <c r="BA208" s="64"/>
      <c r="BB208" s="64"/>
      <c r="BC208" s="64"/>
      <c r="BD208" s="64"/>
      <c r="BE208" s="64"/>
      <c r="BF208" s="64"/>
    </row>
    <row r="209" ht="14.25" customHeight="1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469"/>
      <c r="AA209" s="64"/>
      <c r="AB209" s="64"/>
      <c r="AC209" s="64"/>
      <c r="AD209" s="64"/>
      <c r="AE209" s="64"/>
      <c r="AF209" s="64"/>
      <c r="AG209" s="64"/>
      <c r="AH209" s="64"/>
      <c r="AI209" s="64"/>
      <c r="AJ209" s="64"/>
      <c r="AK209" s="64"/>
      <c r="AL209" s="64"/>
      <c r="AM209" s="64"/>
      <c r="AN209" s="64"/>
      <c r="AO209" s="64"/>
      <c r="AP209" s="64"/>
      <c r="AQ209" s="64"/>
      <c r="AR209" s="64"/>
      <c r="AS209" s="64"/>
      <c r="AT209" s="64"/>
      <c r="AU209" s="64"/>
      <c r="AV209" s="64"/>
      <c r="AW209" s="64"/>
      <c r="AX209" s="64"/>
      <c r="AY209" s="64"/>
      <c r="AZ209" s="64"/>
      <c r="BA209" s="64"/>
      <c r="BB209" s="64"/>
      <c r="BC209" s="64"/>
      <c r="BD209" s="64"/>
      <c r="BE209" s="64"/>
      <c r="BF209" s="64"/>
    </row>
    <row r="210" ht="14.25" customHeight="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469"/>
      <c r="AA210" s="64"/>
      <c r="AB210" s="64"/>
      <c r="AC210" s="64"/>
      <c r="AD210" s="64"/>
      <c r="AE210" s="64"/>
      <c r="AF210" s="64"/>
      <c r="AG210" s="64"/>
      <c r="AH210" s="64"/>
      <c r="AI210" s="64"/>
      <c r="AJ210" s="64"/>
      <c r="AK210" s="64"/>
      <c r="AL210" s="64"/>
      <c r="AM210" s="64"/>
      <c r="AN210" s="64"/>
      <c r="AO210" s="64"/>
      <c r="AP210" s="64"/>
      <c r="AQ210" s="64"/>
      <c r="AR210" s="64"/>
      <c r="AS210" s="64"/>
      <c r="AT210" s="64"/>
      <c r="AU210" s="64"/>
      <c r="AV210" s="64"/>
      <c r="AW210" s="64"/>
      <c r="AX210" s="64"/>
      <c r="AY210" s="64"/>
      <c r="AZ210" s="64"/>
      <c r="BA210" s="64"/>
      <c r="BB210" s="64"/>
      <c r="BC210" s="64"/>
      <c r="BD210" s="64"/>
      <c r="BE210" s="64"/>
      <c r="BF210" s="64"/>
    </row>
    <row r="211" ht="14.25" customHeight="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469"/>
      <c r="AA211" s="64"/>
      <c r="AB211" s="64"/>
      <c r="AC211" s="64"/>
      <c r="AD211" s="64"/>
      <c r="AE211" s="64"/>
      <c r="AF211" s="64"/>
      <c r="AG211" s="64"/>
      <c r="AH211" s="64"/>
      <c r="AI211" s="64"/>
      <c r="AJ211" s="64"/>
      <c r="AK211" s="64"/>
      <c r="AL211" s="64"/>
      <c r="AM211" s="64"/>
      <c r="AN211" s="64"/>
      <c r="AO211" s="64"/>
      <c r="AP211" s="64"/>
      <c r="AQ211" s="64"/>
      <c r="AR211" s="64"/>
      <c r="AS211" s="64"/>
      <c r="AT211" s="64"/>
      <c r="AU211" s="64"/>
      <c r="AV211" s="64"/>
      <c r="AW211" s="64"/>
      <c r="AX211" s="64"/>
      <c r="AY211" s="64"/>
      <c r="AZ211" s="64"/>
      <c r="BA211" s="64"/>
      <c r="BB211" s="64"/>
      <c r="BC211" s="64"/>
      <c r="BD211" s="64"/>
      <c r="BE211" s="64"/>
      <c r="BF211" s="64"/>
    </row>
    <row r="212" ht="14.25" customHeight="1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469"/>
      <c r="AA212" s="64"/>
      <c r="AB212" s="64"/>
      <c r="AC212" s="64"/>
      <c r="AD212" s="64"/>
      <c r="AE212" s="64"/>
      <c r="AF212" s="64"/>
      <c r="AG212" s="64"/>
      <c r="AH212" s="64"/>
      <c r="AI212" s="64"/>
      <c r="AJ212" s="64"/>
      <c r="AK212" s="64"/>
      <c r="AL212" s="64"/>
      <c r="AM212" s="64"/>
      <c r="AN212" s="64"/>
      <c r="AO212" s="64"/>
      <c r="AP212" s="64"/>
      <c r="AQ212" s="64"/>
      <c r="AR212" s="64"/>
      <c r="AS212" s="64"/>
      <c r="AT212" s="64"/>
      <c r="AU212" s="64"/>
      <c r="AV212" s="64"/>
      <c r="AW212" s="64"/>
      <c r="AX212" s="64"/>
      <c r="AY212" s="64"/>
      <c r="AZ212" s="64"/>
      <c r="BA212" s="64"/>
      <c r="BB212" s="64"/>
      <c r="BC212" s="64"/>
      <c r="BD212" s="64"/>
      <c r="BE212" s="64"/>
      <c r="BF212" s="64"/>
    </row>
    <row r="213" ht="14.25" customHeight="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469"/>
      <c r="AA213" s="64"/>
      <c r="AB213" s="64"/>
      <c r="AC213" s="64"/>
      <c r="AD213" s="64"/>
      <c r="AE213" s="64"/>
      <c r="AF213" s="64"/>
      <c r="AG213" s="64"/>
      <c r="AH213" s="64"/>
      <c r="AI213" s="64"/>
      <c r="AJ213" s="64"/>
      <c r="AK213" s="64"/>
      <c r="AL213" s="64"/>
      <c r="AM213" s="64"/>
      <c r="AN213" s="64"/>
      <c r="AO213" s="64"/>
      <c r="AP213" s="64"/>
      <c r="AQ213" s="64"/>
      <c r="AR213" s="64"/>
      <c r="AS213" s="64"/>
      <c r="AT213" s="64"/>
      <c r="AU213" s="64"/>
      <c r="AV213" s="64"/>
      <c r="AW213" s="64"/>
      <c r="AX213" s="64"/>
      <c r="AY213" s="64"/>
      <c r="AZ213" s="64"/>
      <c r="BA213" s="64"/>
      <c r="BB213" s="64"/>
      <c r="BC213" s="64"/>
      <c r="BD213" s="64"/>
      <c r="BE213" s="64"/>
      <c r="BF213" s="64"/>
    </row>
    <row r="214" ht="14.2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469"/>
      <c r="AA214" s="64"/>
      <c r="AB214" s="64"/>
      <c r="AC214" s="64"/>
      <c r="AD214" s="64"/>
      <c r="AE214" s="64"/>
      <c r="AF214" s="64"/>
      <c r="AG214" s="64"/>
      <c r="AH214" s="64"/>
      <c r="AI214" s="64"/>
      <c r="AJ214" s="64"/>
      <c r="AK214" s="64"/>
      <c r="AL214" s="64"/>
      <c r="AM214" s="64"/>
      <c r="AN214" s="64"/>
      <c r="AO214" s="64"/>
      <c r="AP214" s="64"/>
      <c r="AQ214" s="64"/>
      <c r="AR214" s="64"/>
      <c r="AS214" s="64"/>
      <c r="AT214" s="64"/>
      <c r="AU214" s="64"/>
      <c r="AV214" s="64"/>
      <c r="AW214" s="64"/>
      <c r="AX214" s="64"/>
      <c r="AY214" s="64"/>
      <c r="AZ214" s="64"/>
      <c r="BA214" s="64"/>
      <c r="BB214" s="64"/>
      <c r="BC214" s="64"/>
      <c r="BD214" s="64"/>
      <c r="BE214" s="64"/>
      <c r="BF214" s="64"/>
    </row>
    <row r="215" ht="14.2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469"/>
      <c r="AA215" s="64"/>
      <c r="AB215" s="64"/>
      <c r="AC215" s="64"/>
      <c r="AD215" s="64"/>
      <c r="AE215" s="64"/>
      <c r="AF215" s="64"/>
      <c r="AG215" s="64"/>
      <c r="AH215" s="64"/>
      <c r="AI215" s="64"/>
      <c r="AJ215" s="64"/>
      <c r="AK215" s="64"/>
      <c r="AL215" s="64"/>
      <c r="AM215" s="64"/>
      <c r="AN215" s="64"/>
      <c r="AO215" s="64"/>
      <c r="AP215" s="64"/>
      <c r="AQ215" s="64"/>
      <c r="AR215" s="64"/>
      <c r="AS215" s="64"/>
      <c r="AT215" s="64"/>
      <c r="AU215" s="64"/>
      <c r="AV215" s="64"/>
      <c r="AW215" s="64"/>
      <c r="AX215" s="64"/>
      <c r="AY215" s="64"/>
      <c r="AZ215" s="64"/>
      <c r="BA215" s="64"/>
      <c r="BB215" s="64"/>
      <c r="BC215" s="64"/>
      <c r="BD215" s="64"/>
      <c r="BE215" s="64"/>
      <c r="BF215" s="64"/>
    </row>
    <row r="216" ht="14.25" customHeight="1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469"/>
      <c r="AA216" s="64"/>
      <c r="AB216" s="64"/>
      <c r="AC216" s="64"/>
      <c r="AD216" s="64"/>
      <c r="AE216" s="64"/>
      <c r="AF216" s="64"/>
      <c r="AG216" s="64"/>
      <c r="AH216" s="64"/>
      <c r="AI216" s="64"/>
      <c r="AJ216" s="64"/>
      <c r="AK216" s="64"/>
      <c r="AL216" s="64"/>
      <c r="AM216" s="64"/>
      <c r="AN216" s="64"/>
      <c r="AO216" s="64"/>
      <c r="AP216" s="64"/>
      <c r="AQ216" s="64"/>
      <c r="AR216" s="64"/>
      <c r="AS216" s="64"/>
      <c r="AT216" s="64"/>
      <c r="AU216" s="64"/>
      <c r="AV216" s="64"/>
      <c r="AW216" s="64"/>
      <c r="AX216" s="64"/>
      <c r="AY216" s="64"/>
      <c r="AZ216" s="64"/>
      <c r="BA216" s="64"/>
      <c r="BB216" s="64"/>
      <c r="BC216" s="64"/>
      <c r="BD216" s="64"/>
      <c r="BE216" s="64"/>
      <c r="BF216" s="64"/>
    </row>
    <row r="217" ht="14.2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469"/>
      <c r="AA217" s="64"/>
      <c r="AB217" s="64"/>
      <c r="AC217" s="64"/>
      <c r="AD217" s="64"/>
      <c r="AE217" s="64"/>
      <c r="AF217" s="64"/>
      <c r="AG217" s="64"/>
      <c r="AH217" s="64"/>
      <c r="AI217" s="64"/>
      <c r="AJ217" s="64"/>
      <c r="AK217" s="64"/>
      <c r="AL217" s="64"/>
      <c r="AM217" s="64"/>
      <c r="AN217" s="64"/>
      <c r="AO217" s="64"/>
      <c r="AP217" s="64"/>
      <c r="AQ217" s="64"/>
      <c r="AR217" s="64"/>
      <c r="AS217" s="64"/>
      <c r="AT217" s="64"/>
      <c r="AU217" s="64"/>
      <c r="AV217" s="64"/>
      <c r="AW217" s="64"/>
      <c r="AX217" s="64"/>
      <c r="AY217" s="64"/>
      <c r="AZ217" s="64"/>
      <c r="BA217" s="64"/>
      <c r="BB217" s="64"/>
      <c r="BC217" s="64"/>
      <c r="BD217" s="64"/>
      <c r="BE217" s="64"/>
      <c r="BF217" s="64"/>
    </row>
    <row r="218" ht="14.2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469"/>
      <c r="AA218" s="64"/>
      <c r="AB218" s="64"/>
      <c r="AC218" s="64"/>
      <c r="AD218" s="64"/>
      <c r="AE218" s="64"/>
      <c r="AF218" s="64"/>
      <c r="AG218" s="64"/>
      <c r="AH218" s="64"/>
      <c r="AI218" s="64"/>
      <c r="AJ218" s="64"/>
      <c r="AK218" s="64"/>
      <c r="AL218" s="64"/>
      <c r="AM218" s="64"/>
      <c r="AN218" s="64"/>
      <c r="AO218" s="64"/>
      <c r="AP218" s="64"/>
      <c r="AQ218" s="64"/>
      <c r="AR218" s="64"/>
      <c r="AS218" s="64"/>
      <c r="AT218" s="64"/>
      <c r="AU218" s="64"/>
      <c r="AV218" s="64"/>
      <c r="AW218" s="64"/>
      <c r="AX218" s="64"/>
      <c r="AY218" s="64"/>
      <c r="AZ218" s="64"/>
      <c r="BA218" s="64"/>
      <c r="BB218" s="64"/>
      <c r="BC218" s="64"/>
      <c r="BD218" s="64"/>
      <c r="BE218" s="64"/>
      <c r="BF218" s="64"/>
    </row>
    <row r="219" ht="14.2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469"/>
      <c r="AA219" s="64"/>
      <c r="AB219" s="64"/>
      <c r="AC219" s="64"/>
      <c r="AD219" s="64"/>
      <c r="AE219" s="64"/>
      <c r="AF219" s="64"/>
      <c r="AG219" s="64"/>
      <c r="AH219" s="64"/>
      <c r="AI219" s="64"/>
      <c r="AJ219" s="64"/>
      <c r="AK219" s="64"/>
      <c r="AL219" s="64"/>
      <c r="AM219" s="64"/>
      <c r="AN219" s="64"/>
      <c r="AO219" s="64"/>
      <c r="AP219" s="64"/>
      <c r="AQ219" s="64"/>
      <c r="AR219" s="64"/>
      <c r="AS219" s="64"/>
      <c r="AT219" s="64"/>
      <c r="AU219" s="64"/>
      <c r="AV219" s="64"/>
      <c r="AW219" s="64"/>
      <c r="AX219" s="64"/>
      <c r="AY219" s="64"/>
      <c r="AZ219" s="64"/>
      <c r="BA219" s="64"/>
      <c r="BB219" s="64"/>
      <c r="BC219" s="64"/>
      <c r="BD219" s="64"/>
      <c r="BE219" s="64"/>
      <c r="BF219" s="64"/>
    </row>
    <row r="220" ht="14.2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469"/>
      <c r="AA220" s="64"/>
      <c r="AB220" s="64"/>
      <c r="AC220" s="64"/>
      <c r="AD220" s="64"/>
      <c r="AE220" s="64"/>
      <c r="AF220" s="64"/>
      <c r="AG220" s="64"/>
      <c r="AH220" s="64"/>
      <c r="AI220" s="64"/>
      <c r="AJ220" s="64"/>
      <c r="AK220" s="64"/>
      <c r="AL220" s="64"/>
      <c r="AM220" s="64"/>
      <c r="AN220" s="64"/>
      <c r="AO220" s="64"/>
      <c r="AP220" s="64"/>
      <c r="AQ220" s="64"/>
      <c r="AR220" s="64"/>
      <c r="AS220" s="64"/>
      <c r="AT220" s="64"/>
      <c r="AU220" s="64"/>
      <c r="AV220" s="64"/>
      <c r="AW220" s="64"/>
      <c r="AX220" s="64"/>
      <c r="AY220" s="64"/>
      <c r="AZ220" s="64"/>
      <c r="BA220" s="64"/>
      <c r="BB220" s="64"/>
      <c r="BC220" s="64"/>
      <c r="BD220" s="64"/>
      <c r="BE220" s="64"/>
      <c r="BF220" s="64"/>
    </row>
    <row r="221" ht="14.25" customHeight="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469"/>
      <c r="AA221" s="64"/>
      <c r="AB221" s="64"/>
      <c r="AC221" s="64"/>
      <c r="AD221" s="64"/>
      <c r="AE221" s="64"/>
      <c r="AF221" s="64"/>
      <c r="AG221" s="64"/>
      <c r="AH221" s="64"/>
      <c r="AI221" s="64"/>
      <c r="AJ221" s="64"/>
      <c r="AK221" s="64"/>
      <c r="AL221" s="64"/>
      <c r="AM221" s="64"/>
      <c r="AN221" s="64"/>
      <c r="AO221" s="64"/>
      <c r="AP221" s="64"/>
      <c r="AQ221" s="64"/>
      <c r="AR221" s="64"/>
      <c r="AS221" s="64"/>
      <c r="AT221" s="64"/>
      <c r="AU221" s="64"/>
      <c r="AV221" s="64"/>
      <c r="AW221" s="64"/>
      <c r="AX221" s="64"/>
      <c r="AY221" s="64"/>
      <c r="AZ221" s="64"/>
      <c r="BA221" s="64"/>
      <c r="BB221" s="64"/>
      <c r="BC221" s="64"/>
      <c r="BD221" s="64"/>
      <c r="BE221" s="64"/>
      <c r="BF221" s="64"/>
    </row>
    <row r="222" ht="14.25" customHeight="1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469"/>
      <c r="AA222" s="64"/>
      <c r="AB222" s="64"/>
      <c r="AC222" s="64"/>
      <c r="AD222" s="64"/>
      <c r="AE222" s="64"/>
      <c r="AF222" s="64"/>
      <c r="AG222" s="64"/>
      <c r="AH222" s="64"/>
      <c r="AI222" s="64"/>
      <c r="AJ222" s="64"/>
      <c r="AK222" s="64"/>
      <c r="AL222" s="64"/>
      <c r="AM222" s="64"/>
      <c r="AN222" s="64"/>
      <c r="AO222" s="64"/>
      <c r="AP222" s="64"/>
      <c r="AQ222" s="64"/>
      <c r="AR222" s="64"/>
      <c r="AS222" s="64"/>
      <c r="AT222" s="64"/>
      <c r="AU222" s="64"/>
      <c r="AV222" s="64"/>
      <c r="AW222" s="64"/>
      <c r="AX222" s="64"/>
      <c r="AY222" s="64"/>
      <c r="AZ222" s="64"/>
      <c r="BA222" s="64"/>
      <c r="BB222" s="64"/>
      <c r="BC222" s="64"/>
      <c r="BD222" s="64"/>
      <c r="BE222" s="64"/>
      <c r="BF222" s="64"/>
    </row>
    <row r="223" ht="14.25" customHeight="1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469"/>
      <c r="AA223" s="64"/>
      <c r="AB223" s="64"/>
      <c r="AC223" s="64"/>
      <c r="AD223" s="64"/>
      <c r="AE223" s="64"/>
      <c r="AF223" s="64"/>
      <c r="AG223" s="64"/>
      <c r="AH223" s="64"/>
      <c r="AI223" s="64"/>
      <c r="AJ223" s="64"/>
      <c r="AK223" s="64"/>
      <c r="AL223" s="64"/>
      <c r="AM223" s="64"/>
      <c r="AN223" s="64"/>
      <c r="AO223" s="64"/>
      <c r="AP223" s="64"/>
      <c r="AQ223" s="64"/>
      <c r="AR223" s="64"/>
      <c r="AS223" s="64"/>
      <c r="AT223" s="64"/>
      <c r="AU223" s="64"/>
      <c r="AV223" s="64"/>
      <c r="AW223" s="64"/>
      <c r="AX223" s="64"/>
      <c r="AY223" s="64"/>
      <c r="AZ223" s="64"/>
      <c r="BA223" s="64"/>
      <c r="BB223" s="64"/>
      <c r="BC223" s="64"/>
      <c r="BD223" s="64"/>
      <c r="BE223" s="64"/>
      <c r="BF223" s="64"/>
    </row>
    <row r="224" ht="14.25" customHeight="1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469"/>
      <c r="AA224" s="64"/>
      <c r="AB224" s="64"/>
      <c r="AC224" s="64"/>
      <c r="AD224" s="64"/>
      <c r="AE224" s="64"/>
      <c r="AF224" s="64"/>
      <c r="AG224" s="64"/>
      <c r="AH224" s="64"/>
      <c r="AI224" s="64"/>
      <c r="AJ224" s="64"/>
      <c r="AK224" s="64"/>
      <c r="AL224" s="64"/>
      <c r="AM224" s="64"/>
      <c r="AN224" s="64"/>
      <c r="AO224" s="64"/>
      <c r="AP224" s="64"/>
      <c r="AQ224" s="64"/>
      <c r="AR224" s="64"/>
      <c r="AS224" s="64"/>
      <c r="AT224" s="64"/>
      <c r="AU224" s="64"/>
      <c r="AV224" s="64"/>
      <c r="AW224" s="64"/>
      <c r="AX224" s="64"/>
      <c r="AY224" s="64"/>
      <c r="AZ224" s="64"/>
      <c r="BA224" s="64"/>
      <c r="BB224" s="64"/>
      <c r="BC224" s="64"/>
      <c r="BD224" s="64"/>
      <c r="BE224" s="64"/>
      <c r="BF224" s="64"/>
    </row>
    <row r="225" ht="14.25" customHeight="1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469"/>
      <c r="AA225" s="64"/>
      <c r="AB225" s="64"/>
      <c r="AC225" s="64"/>
      <c r="AD225" s="64"/>
      <c r="AE225" s="64"/>
      <c r="AF225" s="64"/>
      <c r="AG225" s="64"/>
      <c r="AH225" s="64"/>
      <c r="AI225" s="64"/>
      <c r="AJ225" s="64"/>
      <c r="AK225" s="64"/>
      <c r="AL225" s="64"/>
      <c r="AM225" s="64"/>
      <c r="AN225" s="64"/>
      <c r="AO225" s="64"/>
      <c r="AP225" s="64"/>
      <c r="AQ225" s="64"/>
      <c r="AR225" s="64"/>
      <c r="AS225" s="64"/>
      <c r="AT225" s="64"/>
      <c r="AU225" s="64"/>
      <c r="AV225" s="64"/>
      <c r="AW225" s="64"/>
      <c r="AX225" s="64"/>
      <c r="AY225" s="64"/>
      <c r="AZ225" s="64"/>
      <c r="BA225" s="64"/>
      <c r="BB225" s="64"/>
      <c r="BC225" s="64"/>
      <c r="BD225" s="64"/>
      <c r="BE225" s="64"/>
      <c r="BF225" s="64"/>
    </row>
    <row r="226" ht="14.25" customHeight="1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469"/>
      <c r="AA226" s="64"/>
      <c r="AB226" s="64"/>
      <c r="AC226" s="64"/>
      <c r="AD226" s="64"/>
      <c r="AE226" s="64"/>
      <c r="AF226" s="64"/>
      <c r="AG226" s="64"/>
      <c r="AH226" s="64"/>
      <c r="AI226" s="64"/>
      <c r="AJ226" s="64"/>
      <c r="AK226" s="64"/>
      <c r="AL226" s="64"/>
      <c r="AM226" s="64"/>
      <c r="AN226" s="64"/>
      <c r="AO226" s="64"/>
      <c r="AP226" s="64"/>
      <c r="AQ226" s="64"/>
      <c r="AR226" s="64"/>
      <c r="AS226" s="64"/>
      <c r="AT226" s="64"/>
      <c r="AU226" s="64"/>
      <c r="AV226" s="64"/>
      <c r="AW226" s="64"/>
      <c r="AX226" s="64"/>
      <c r="AY226" s="64"/>
      <c r="AZ226" s="64"/>
      <c r="BA226" s="64"/>
      <c r="BB226" s="64"/>
      <c r="BC226" s="64"/>
      <c r="BD226" s="64"/>
      <c r="BE226" s="64"/>
      <c r="BF226" s="64"/>
    </row>
    <row r="227" ht="14.25" customHeight="1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470"/>
      <c r="AA227" s="64"/>
      <c r="AB227" s="64"/>
      <c r="AC227" s="64"/>
      <c r="AD227" s="64"/>
      <c r="AE227" s="64"/>
      <c r="AF227" s="64"/>
      <c r="AG227" s="64"/>
      <c r="AH227" s="64"/>
      <c r="AI227" s="64"/>
      <c r="AJ227" s="64"/>
      <c r="AK227" s="64"/>
      <c r="AL227" s="64"/>
      <c r="AM227" s="64"/>
      <c r="AN227" s="64"/>
      <c r="AO227" s="64"/>
      <c r="AP227" s="64"/>
      <c r="AQ227" s="64"/>
      <c r="AR227" s="64"/>
      <c r="AS227" s="64"/>
      <c r="AT227" s="64"/>
      <c r="AU227" s="64"/>
      <c r="AV227" s="64"/>
      <c r="AW227" s="64"/>
      <c r="AX227" s="64"/>
      <c r="AY227" s="64"/>
      <c r="AZ227" s="64"/>
      <c r="BA227" s="64"/>
      <c r="BB227" s="64"/>
      <c r="BC227" s="64"/>
      <c r="BD227" s="64"/>
      <c r="BE227" s="64"/>
      <c r="BF227" s="64"/>
    </row>
    <row r="228" ht="14.25" customHeight="1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471"/>
      <c r="AA228" s="64"/>
      <c r="AB228" s="64"/>
      <c r="AC228" s="64"/>
      <c r="AD228" s="64"/>
      <c r="AE228" s="64"/>
      <c r="AF228" s="64"/>
      <c r="AG228" s="64"/>
      <c r="AH228" s="64"/>
      <c r="AI228" s="64"/>
      <c r="AJ228" s="64"/>
      <c r="AK228" s="64"/>
      <c r="AL228" s="64"/>
      <c r="AM228" s="64"/>
      <c r="AN228" s="64"/>
      <c r="AO228" s="64"/>
      <c r="AP228" s="64"/>
      <c r="AQ228" s="64"/>
      <c r="AR228" s="64"/>
      <c r="AS228" s="64"/>
      <c r="AT228" s="64"/>
      <c r="AU228" s="64"/>
      <c r="AV228" s="64"/>
      <c r="AW228" s="64"/>
      <c r="AX228" s="64"/>
      <c r="AY228" s="64"/>
      <c r="AZ228" s="64"/>
      <c r="BA228" s="64"/>
      <c r="BB228" s="64"/>
      <c r="BC228" s="64"/>
      <c r="BD228" s="64"/>
      <c r="BE228" s="64"/>
      <c r="BF228" s="64"/>
    </row>
    <row r="229" ht="14.25" customHeight="1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  <c r="AD229" s="64"/>
      <c r="AE229" s="64"/>
      <c r="AF229" s="64"/>
      <c r="AG229" s="64"/>
      <c r="AH229" s="64"/>
      <c r="AI229" s="64"/>
      <c r="AJ229" s="64"/>
      <c r="AK229" s="64"/>
      <c r="AL229" s="64"/>
      <c r="AM229" s="64"/>
      <c r="AN229" s="64"/>
      <c r="AO229" s="64"/>
      <c r="AP229" s="64"/>
      <c r="AQ229" s="64"/>
      <c r="AR229" s="64"/>
      <c r="AS229" s="64"/>
      <c r="AT229" s="64"/>
      <c r="AU229" s="64"/>
      <c r="AV229" s="64"/>
      <c r="AW229" s="64"/>
      <c r="AX229" s="64"/>
      <c r="AY229" s="64"/>
      <c r="AZ229" s="64"/>
      <c r="BA229" s="64"/>
      <c r="BB229" s="64"/>
      <c r="BC229" s="64"/>
      <c r="BD229" s="64"/>
      <c r="BE229" s="64"/>
      <c r="BF229" s="64"/>
    </row>
    <row r="230" ht="14.25" customHeight="1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  <c r="AD230" s="64"/>
      <c r="AE230" s="64"/>
      <c r="AF230" s="64"/>
      <c r="AG230" s="64"/>
      <c r="AH230" s="64"/>
      <c r="AI230" s="64"/>
      <c r="AJ230" s="64"/>
      <c r="AK230" s="64"/>
      <c r="AL230" s="64"/>
      <c r="AM230" s="64"/>
      <c r="AN230" s="64"/>
      <c r="AO230" s="64"/>
      <c r="AP230" s="64"/>
      <c r="AQ230" s="64"/>
      <c r="AR230" s="64"/>
      <c r="AS230" s="64"/>
      <c r="AT230" s="64"/>
      <c r="AU230" s="64"/>
      <c r="AV230" s="64"/>
      <c r="AW230" s="64"/>
      <c r="AX230" s="64"/>
      <c r="AY230" s="64"/>
      <c r="AZ230" s="64"/>
      <c r="BA230" s="64"/>
      <c r="BB230" s="64"/>
      <c r="BC230" s="64"/>
      <c r="BD230" s="64"/>
      <c r="BE230" s="64"/>
      <c r="BF230" s="64"/>
    </row>
    <row r="231" ht="14.25" customHeight="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  <c r="AD231" s="64"/>
      <c r="AE231" s="64"/>
      <c r="AF231" s="64"/>
      <c r="AG231" s="64"/>
      <c r="AH231" s="64"/>
      <c r="AI231" s="64"/>
      <c r="AJ231" s="64"/>
      <c r="AK231" s="64"/>
      <c r="AL231" s="64"/>
      <c r="AM231" s="64"/>
      <c r="AN231" s="64"/>
      <c r="AO231" s="64"/>
      <c r="AP231" s="64"/>
      <c r="AQ231" s="64"/>
      <c r="AR231" s="64"/>
      <c r="AS231" s="64"/>
      <c r="AT231" s="64"/>
      <c r="AU231" s="64"/>
      <c r="AV231" s="64"/>
      <c r="AW231" s="64"/>
      <c r="AX231" s="64"/>
      <c r="AY231" s="64"/>
      <c r="AZ231" s="64"/>
      <c r="BA231" s="64"/>
      <c r="BB231" s="64"/>
      <c r="BC231" s="64"/>
      <c r="BD231" s="64"/>
      <c r="BE231" s="64"/>
      <c r="BF231" s="64"/>
    </row>
    <row r="232" ht="14.25" customHeight="1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  <c r="AD232" s="64"/>
      <c r="AE232" s="64"/>
      <c r="AF232" s="64"/>
      <c r="AG232" s="64"/>
      <c r="AH232" s="64"/>
      <c r="AI232" s="64"/>
      <c r="AJ232" s="64"/>
      <c r="AK232" s="64"/>
      <c r="AL232" s="64"/>
      <c r="AM232" s="64"/>
      <c r="AN232" s="64"/>
      <c r="AO232" s="64"/>
      <c r="AP232" s="64"/>
      <c r="AQ232" s="64"/>
      <c r="AR232" s="64"/>
      <c r="AS232" s="64"/>
      <c r="AT232" s="64"/>
      <c r="AU232" s="64"/>
      <c r="AV232" s="64"/>
      <c r="AW232" s="64"/>
      <c r="AX232" s="64"/>
      <c r="AY232" s="64"/>
      <c r="AZ232" s="64"/>
      <c r="BA232" s="64"/>
      <c r="BB232" s="64"/>
      <c r="BC232" s="64"/>
      <c r="BD232" s="64"/>
      <c r="BE232" s="64"/>
      <c r="BF232" s="64"/>
    </row>
    <row r="233" ht="14.25" customHeight="1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  <c r="AD233" s="64"/>
      <c r="AE233" s="64"/>
      <c r="AF233" s="64"/>
      <c r="AG233" s="64"/>
      <c r="AH233" s="64"/>
      <c r="AI233" s="64"/>
      <c r="AJ233" s="64"/>
      <c r="AK233" s="64"/>
      <c r="AL233" s="64"/>
      <c r="AM233" s="64"/>
      <c r="AN233" s="64"/>
      <c r="AO233" s="64"/>
      <c r="AP233" s="64"/>
      <c r="AQ233" s="64"/>
      <c r="AR233" s="64"/>
      <c r="AS233" s="64"/>
      <c r="AT233" s="64"/>
      <c r="AU233" s="64"/>
      <c r="AV233" s="64"/>
      <c r="AW233" s="64"/>
      <c r="AX233" s="64"/>
      <c r="AY233" s="64"/>
      <c r="AZ233" s="64"/>
      <c r="BA233" s="64"/>
      <c r="BB233" s="64"/>
      <c r="BC233" s="64"/>
      <c r="BD233" s="64"/>
      <c r="BE233" s="64"/>
      <c r="BF233" s="64"/>
    </row>
    <row r="234" ht="14.25" customHeight="1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  <c r="AD234" s="64"/>
      <c r="AE234" s="64"/>
      <c r="AF234" s="64"/>
      <c r="AG234" s="64"/>
      <c r="AH234" s="64"/>
      <c r="AI234" s="64"/>
      <c r="AJ234" s="64"/>
      <c r="AK234" s="64"/>
      <c r="AL234" s="64"/>
      <c r="AM234" s="64"/>
      <c r="AN234" s="64"/>
      <c r="AO234" s="64"/>
      <c r="AP234" s="64"/>
      <c r="AQ234" s="64"/>
      <c r="AR234" s="64"/>
      <c r="AS234" s="64"/>
      <c r="AT234" s="64"/>
      <c r="AU234" s="64"/>
      <c r="AV234" s="64"/>
      <c r="AW234" s="64"/>
      <c r="AX234" s="64"/>
      <c r="AY234" s="64"/>
      <c r="AZ234" s="64"/>
      <c r="BA234" s="64"/>
      <c r="BB234" s="64"/>
      <c r="BC234" s="64"/>
      <c r="BD234" s="64"/>
      <c r="BE234" s="64"/>
      <c r="BF234" s="64"/>
    </row>
    <row r="235" ht="14.25" customHeight="1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  <c r="AD235" s="64"/>
      <c r="AE235" s="64"/>
      <c r="AF235" s="64"/>
      <c r="AG235" s="64"/>
      <c r="AH235" s="64"/>
      <c r="AI235" s="64"/>
      <c r="AJ235" s="64"/>
      <c r="AK235" s="64"/>
      <c r="AL235" s="64"/>
      <c r="AM235" s="64"/>
      <c r="AN235" s="64"/>
      <c r="AO235" s="64"/>
      <c r="AP235" s="64"/>
      <c r="AQ235" s="64"/>
      <c r="AR235" s="64"/>
      <c r="AS235" s="64"/>
      <c r="AT235" s="64"/>
      <c r="AU235" s="64"/>
      <c r="AV235" s="64"/>
      <c r="AW235" s="64"/>
      <c r="AX235" s="64"/>
      <c r="AY235" s="64"/>
      <c r="AZ235" s="64"/>
      <c r="BA235" s="64"/>
      <c r="BB235" s="64"/>
      <c r="BC235" s="64"/>
      <c r="BD235" s="64"/>
      <c r="BE235" s="64"/>
      <c r="BF235" s="64"/>
    </row>
    <row r="236" ht="14.25" customHeight="1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  <c r="AD236" s="64"/>
      <c r="AE236" s="64"/>
      <c r="AF236" s="64"/>
      <c r="AG236" s="64"/>
      <c r="AH236" s="64"/>
      <c r="AI236" s="64"/>
      <c r="AJ236" s="64"/>
      <c r="AK236" s="64"/>
      <c r="AL236" s="64"/>
      <c r="AM236" s="64"/>
      <c r="AN236" s="64"/>
      <c r="AO236" s="64"/>
      <c r="AP236" s="64"/>
      <c r="AQ236" s="64"/>
      <c r="AR236" s="64"/>
      <c r="AS236" s="64"/>
      <c r="AT236" s="64"/>
      <c r="AU236" s="64"/>
      <c r="AV236" s="64"/>
      <c r="AW236" s="64"/>
      <c r="AX236" s="64"/>
      <c r="AY236" s="64"/>
      <c r="AZ236" s="64"/>
      <c r="BA236" s="64"/>
      <c r="BB236" s="64"/>
      <c r="BC236" s="64"/>
      <c r="BD236" s="64"/>
      <c r="BE236" s="64"/>
      <c r="BF236" s="64"/>
    </row>
    <row r="237" ht="14.25" customHeight="1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  <c r="AD237" s="64"/>
      <c r="AE237" s="64"/>
      <c r="AF237" s="64"/>
      <c r="AG237" s="64"/>
      <c r="AH237" s="64"/>
      <c r="AI237" s="64"/>
      <c r="AJ237" s="64"/>
      <c r="AK237" s="64"/>
      <c r="AL237" s="64"/>
      <c r="AM237" s="64"/>
      <c r="AN237" s="64"/>
      <c r="AO237" s="64"/>
      <c r="AP237" s="64"/>
      <c r="AQ237" s="64"/>
      <c r="AR237" s="64"/>
      <c r="AS237" s="64"/>
      <c r="AT237" s="64"/>
      <c r="AU237" s="64"/>
      <c r="AV237" s="64"/>
      <c r="AW237" s="64"/>
      <c r="AX237" s="64"/>
      <c r="AY237" s="64"/>
      <c r="AZ237" s="64"/>
      <c r="BA237" s="64"/>
      <c r="BB237" s="64"/>
      <c r="BC237" s="64"/>
      <c r="BD237" s="64"/>
      <c r="BE237" s="64"/>
      <c r="BF237" s="64"/>
    </row>
    <row r="238" ht="14.25" customHeight="1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  <c r="AD238" s="64"/>
      <c r="AE238" s="64"/>
      <c r="AF238" s="64"/>
      <c r="AG238" s="64"/>
      <c r="AH238" s="64"/>
      <c r="AI238" s="64"/>
      <c r="AJ238" s="64"/>
      <c r="AK238" s="64"/>
      <c r="AL238" s="64"/>
      <c r="AM238" s="64"/>
      <c r="AN238" s="64"/>
      <c r="AO238" s="64"/>
      <c r="AP238" s="64"/>
      <c r="AQ238" s="64"/>
      <c r="AR238" s="64"/>
      <c r="AS238" s="64"/>
      <c r="AT238" s="64"/>
      <c r="AU238" s="64"/>
      <c r="AV238" s="64"/>
      <c r="AW238" s="64"/>
      <c r="AX238" s="64"/>
      <c r="AY238" s="64"/>
      <c r="AZ238" s="64"/>
      <c r="BA238" s="64"/>
      <c r="BB238" s="64"/>
      <c r="BC238" s="64"/>
      <c r="BD238" s="64"/>
      <c r="BE238" s="64"/>
      <c r="BF238" s="64"/>
    </row>
    <row r="239" ht="14.25" customHeight="1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  <c r="AD239" s="64"/>
      <c r="AE239" s="64"/>
      <c r="AF239" s="64"/>
      <c r="AG239" s="64"/>
      <c r="AH239" s="64"/>
      <c r="AI239" s="64"/>
      <c r="AJ239" s="64"/>
      <c r="AK239" s="64"/>
      <c r="AL239" s="64"/>
      <c r="AM239" s="64"/>
      <c r="AN239" s="64"/>
      <c r="AO239" s="64"/>
      <c r="AP239" s="64"/>
      <c r="AQ239" s="64"/>
      <c r="AR239" s="64"/>
      <c r="AS239" s="64"/>
      <c r="AT239" s="64"/>
      <c r="AU239" s="64"/>
      <c r="AV239" s="64"/>
      <c r="AW239" s="64"/>
      <c r="AX239" s="64"/>
      <c r="AY239" s="64"/>
      <c r="AZ239" s="64"/>
      <c r="BA239" s="64"/>
      <c r="BB239" s="64"/>
      <c r="BC239" s="64"/>
      <c r="BD239" s="64"/>
      <c r="BE239" s="64"/>
      <c r="BF239" s="64"/>
    </row>
    <row r="240" ht="14.25" customHeight="1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  <c r="AD240" s="64"/>
      <c r="AE240" s="64"/>
      <c r="AF240" s="64"/>
      <c r="AG240" s="64"/>
      <c r="AH240" s="64"/>
      <c r="AI240" s="64"/>
      <c r="AJ240" s="64"/>
      <c r="AK240" s="64"/>
      <c r="AL240" s="64"/>
      <c r="AM240" s="64"/>
      <c r="AN240" s="64"/>
      <c r="AO240" s="64"/>
      <c r="AP240" s="64"/>
      <c r="AQ240" s="64"/>
      <c r="AR240" s="64"/>
      <c r="AS240" s="64"/>
      <c r="AT240" s="64"/>
      <c r="AU240" s="64"/>
      <c r="AV240" s="64"/>
      <c r="AW240" s="64"/>
      <c r="AX240" s="64"/>
      <c r="AY240" s="64"/>
      <c r="AZ240" s="64"/>
      <c r="BA240" s="64"/>
      <c r="BB240" s="64"/>
      <c r="BC240" s="64"/>
      <c r="BD240" s="64"/>
      <c r="BE240" s="64"/>
      <c r="BF240" s="64"/>
    </row>
    <row r="241" ht="14.25" customHeight="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  <c r="AD241" s="64"/>
      <c r="AE241" s="64"/>
      <c r="AF241" s="64"/>
      <c r="AG241" s="64"/>
      <c r="AH241" s="64"/>
      <c r="AI241" s="64"/>
      <c r="AJ241" s="64"/>
      <c r="AK241" s="64"/>
      <c r="AL241" s="64"/>
      <c r="AM241" s="64"/>
      <c r="AN241" s="64"/>
      <c r="AO241" s="64"/>
      <c r="AP241" s="64"/>
      <c r="AQ241" s="64"/>
      <c r="AR241" s="64"/>
      <c r="AS241" s="64"/>
      <c r="AT241" s="64"/>
      <c r="AU241" s="64"/>
      <c r="AV241" s="64"/>
      <c r="AW241" s="64"/>
      <c r="AX241" s="64"/>
      <c r="AY241" s="64"/>
      <c r="AZ241" s="64"/>
      <c r="BA241" s="64"/>
      <c r="BB241" s="64"/>
      <c r="BC241" s="64"/>
      <c r="BD241" s="64"/>
      <c r="BE241" s="64"/>
      <c r="BF241" s="64"/>
    </row>
    <row r="242" ht="14.25" customHeight="1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  <c r="AD242" s="64"/>
      <c r="AE242" s="64"/>
      <c r="AF242" s="64"/>
      <c r="AG242" s="64"/>
      <c r="AH242" s="64"/>
      <c r="AI242" s="64"/>
      <c r="AJ242" s="64"/>
      <c r="AK242" s="64"/>
      <c r="AL242" s="64"/>
      <c r="AM242" s="64"/>
      <c r="AN242" s="64"/>
      <c r="AO242" s="64"/>
      <c r="AP242" s="64"/>
      <c r="AQ242" s="64"/>
      <c r="AR242" s="64"/>
      <c r="AS242" s="64"/>
      <c r="AT242" s="64"/>
      <c r="AU242" s="64"/>
      <c r="AV242" s="64"/>
      <c r="AW242" s="64"/>
      <c r="AX242" s="64"/>
      <c r="AY242" s="64"/>
      <c r="AZ242" s="64"/>
      <c r="BA242" s="64"/>
      <c r="BB242" s="64"/>
      <c r="BC242" s="64"/>
      <c r="BD242" s="64"/>
      <c r="BE242" s="64"/>
      <c r="BF242" s="64"/>
    </row>
    <row r="243" ht="14.25" customHeight="1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  <c r="AD243" s="64"/>
      <c r="AE243" s="64"/>
      <c r="AF243" s="64"/>
      <c r="AG243" s="64"/>
      <c r="AH243" s="64"/>
      <c r="AI243" s="64"/>
      <c r="AJ243" s="64"/>
      <c r="AK243" s="64"/>
      <c r="AL243" s="64"/>
      <c r="AM243" s="64"/>
      <c r="AN243" s="64"/>
      <c r="AO243" s="64"/>
      <c r="AP243" s="64"/>
      <c r="AQ243" s="64"/>
      <c r="AR243" s="64"/>
      <c r="AS243" s="64"/>
      <c r="AT243" s="64"/>
      <c r="AU243" s="64"/>
      <c r="AV243" s="64"/>
      <c r="AW243" s="64"/>
      <c r="AX243" s="64"/>
      <c r="AY243" s="64"/>
      <c r="AZ243" s="64"/>
      <c r="BA243" s="64"/>
      <c r="BB243" s="64"/>
      <c r="BC243" s="64"/>
      <c r="BD243" s="64"/>
      <c r="BE243" s="64"/>
      <c r="BF243" s="64"/>
    </row>
    <row r="244" ht="14.25" customHeight="1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  <c r="AD244" s="64"/>
      <c r="AE244" s="64"/>
      <c r="AF244" s="64"/>
      <c r="AG244" s="64"/>
      <c r="AH244" s="64"/>
      <c r="AI244" s="64"/>
      <c r="AJ244" s="64"/>
      <c r="AK244" s="64"/>
      <c r="AL244" s="64"/>
      <c r="AM244" s="64"/>
      <c r="AN244" s="64"/>
      <c r="AO244" s="64"/>
      <c r="AP244" s="64"/>
      <c r="AQ244" s="64"/>
      <c r="AR244" s="64"/>
      <c r="AS244" s="64"/>
      <c r="AT244" s="64"/>
      <c r="AU244" s="64"/>
      <c r="AV244" s="64"/>
      <c r="AW244" s="64"/>
      <c r="AX244" s="64"/>
      <c r="AY244" s="64"/>
      <c r="AZ244" s="64"/>
      <c r="BA244" s="64"/>
      <c r="BB244" s="64"/>
      <c r="BC244" s="64"/>
      <c r="BD244" s="64"/>
      <c r="BE244" s="64"/>
      <c r="BF244" s="64"/>
    </row>
  </sheetData>
  <autoFilter ref="$B$4:$BB$84"/>
  <mergeCells count="13">
    <mergeCell ref="L52:AJ52"/>
    <mergeCell ref="Q58:S58"/>
    <mergeCell ref="B73:D73"/>
    <mergeCell ref="B87:AO88"/>
    <mergeCell ref="B116:AO117"/>
    <mergeCell ref="B143:E144"/>
    <mergeCell ref="B2:AO3"/>
    <mergeCell ref="N7:AJ7"/>
    <mergeCell ref="S12:AJ12"/>
    <mergeCell ref="L14:AJ14"/>
    <mergeCell ref="M21:AJ21"/>
    <mergeCell ref="Z36:AJ36"/>
    <mergeCell ref="AB40:AJ40"/>
  </mergeCells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6.14"/>
    <col customWidth="1" min="3" max="3" width="3.71"/>
    <col customWidth="1" min="4" max="4" width="22.14"/>
    <col customWidth="1" min="5" max="5" width="58.14"/>
    <col customWidth="1" min="6" max="6" width="5.0"/>
    <col customWidth="1" min="7" max="8" width="4.43"/>
    <col customWidth="1" min="9" max="9" width="4.86"/>
    <col customWidth="1" min="10" max="10" width="4.57"/>
    <col customWidth="1" min="11" max="11" width="4.29"/>
    <col customWidth="1" min="12" max="12" width="4.86"/>
    <col customWidth="1" min="13" max="13" width="5.14"/>
    <col customWidth="1" min="14" max="16" width="4.86"/>
    <col customWidth="1" min="17" max="18" width="4.29"/>
    <col customWidth="1" min="19" max="19" width="4.86"/>
    <col customWidth="1" min="20" max="20" width="4.43"/>
    <col customWidth="1" min="21" max="24" width="4.29"/>
    <col customWidth="1" min="25" max="25" width="4.0"/>
    <col customWidth="1" min="26" max="36" width="4.29"/>
    <col customWidth="1" min="37" max="37" width="9.14"/>
    <col customWidth="1" min="38" max="38" width="16.57"/>
    <col customWidth="1" min="39" max="39" width="19.0"/>
    <col customWidth="1" min="40" max="40" width="15.43"/>
    <col customWidth="1" min="41" max="41" width="15.29"/>
    <col customWidth="1" min="42" max="42" width="21.14"/>
    <col customWidth="1" min="43" max="43" width="19.71"/>
    <col customWidth="1" min="44" max="45" width="19.57"/>
    <col customWidth="1" min="47" max="47" width="12.57"/>
    <col customWidth="1" min="48" max="48" width="57.0"/>
    <col customWidth="1" min="49" max="49" width="51.14"/>
    <col customWidth="1" min="50" max="50" width="10.14"/>
    <col customWidth="1" min="51" max="51" width="8.57"/>
    <col customWidth="1" min="52" max="52" width="14.71"/>
    <col customWidth="1" min="53" max="53" width="12.43"/>
    <col customWidth="1" min="54" max="54" width="46.0"/>
    <col customWidth="1" min="55" max="55" width="8.14"/>
    <col customWidth="1" min="56" max="56" width="70.14"/>
    <col customWidth="1" min="57" max="57" width="31.43"/>
    <col customWidth="1" min="58" max="58" width="51.14"/>
  </cols>
  <sheetData>
    <row r="1" ht="40.5" customHeight="1">
      <c r="A1" s="1"/>
      <c r="B1" s="295"/>
      <c r="C1" s="295"/>
      <c r="D1" s="295"/>
      <c r="E1" s="164"/>
      <c r="F1" s="164"/>
      <c r="G1" s="164"/>
      <c r="H1" s="164"/>
      <c r="I1" s="164"/>
      <c r="J1" s="164"/>
      <c r="K1" s="164"/>
      <c r="L1" s="295"/>
      <c r="M1" s="164"/>
      <c r="N1" s="164"/>
      <c r="O1" s="295"/>
      <c r="P1" s="295"/>
      <c r="Q1" s="295"/>
      <c r="R1" s="295"/>
      <c r="S1" s="295"/>
      <c r="T1" s="164"/>
      <c r="U1" s="164"/>
      <c r="V1" s="296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164"/>
      <c r="AL1" s="297"/>
      <c r="AM1" s="164"/>
      <c r="AN1" s="164"/>
      <c r="AO1" s="164"/>
      <c r="AP1" s="295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64"/>
      <c r="BD1" s="64"/>
      <c r="BE1" s="64"/>
      <c r="BF1" s="64"/>
    </row>
    <row r="2" ht="27.75" customHeight="1">
      <c r="A2" s="271"/>
      <c r="B2" s="355" t="s">
        <v>501</v>
      </c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299"/>
      <c r="AI2" s="299"/>
      <c r="AJ2" s="299"/>
      <c r="AK2" s="299"/>
      <c r="AL2" s="299"/>
      <c r="AM2" s="299"/>
      <c r="AN2" s="299"/>
      <c r="AO2" s="300"/>
      <c r="AP2" s="301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64"/>
      <c r="BD2" s="64"/>
      <c r="BE2" s="64"/>
      <c r="BF2" s="64"/>
    </row>
    <row r="3" ht="10.5" customHeight="1">
      <c r="A3" s="271"/>
      <c r="B3" s="302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4"/>
      <c r="AP3" s="301"/>
      <c r="AQ3" s="29"/>
      <c r="AR3" s="305"/>
      <c r="AS3" s="305"/>
      <c r="AT3" s="29"/>
      <c r="AU3" s="29"/>
      <c r="AV3" s="29"/>
      <c r="AW3" s="29"/>
      <c r="AX3" s="29"/>
      <c r="AY3" s="29"/>
      <c r="AZ3" s="29"/>
      <c r="BA3" s="29"/>
      <c r="BB3" s="29"/>
      <c r="BC3" s="64"/>
      <c r="BD3" s="64"/>
      <c r="BE3" s="64"/>
      <c r="BF3" s="64"/>
    </row>
    <row r="4" ht="24.75" customHeight="1">
      <c r="A4" s="271"/>
      <c r="B4" s="30"/>
      <c r="C4" s="30"/>
      <c r="D4" s="30" t="s">
        <v>18</v>
      </c>
      <c r="E4" s="30" t="s">
        <v>19</v>
      </c>
      <c r="F4" s="524" t="s">
        <v>2</v>
      </c>
      <c r="G4" s="524" t="s">
        <v>2</v>
      </c>
      <c r="H4" s="525" t="s">
        <v>3</v>
      </c>
      <c r="I4" s="526" t="s">
        <v>4</v>
      </c>
      <c r="J4" s="524" t="s">
        <v>5</v>
      </c>
      <c r="K4" s="524" t="s">
        <v>6</v>
      </c>
      <c r="L4" s="524" t="s">
        <v>7</v>
      </c>
      <c r="M4" s="524" t="s">
        <v>2</v>
      </c>
      <c r="N4" s="524" t="s">
        <v>2</v>
      </c>
      <c r="O4" s="525" t="s">
        <v>3</v>
      </c>
      <c r="P4" s="526" t="s">
        <v>4</v>
      </c>
      <c r="Q4" s="524" t="s">
        <v>5</v>
      </c>
      <c r="R4" s="524" t="s">
        <v>6</v>
      </c>
      <c r="S4" s="524" t="s">
        <v>2</v>
      </c>
      <c r="T4" s="524" t="s">
        <v>2</v>
      </c>
      <c r="U4" s="525" t="s">
        <v>3</v>
      </c>
      <c r="V4" s="526" t="s">
        <v>4</v>
      </c>
      <c r="W4" s="524" t="s">
        <v>5</v>
      </c>
      <c r="X4" s="524" t="s">
        <v>6</v>
      </c>
      <c r="Y4" s="524" t="s">
        <v>2</v>
      </c>
      <c r="Z4" s="524" t="s">
        <v>2</v>
      </c>
      <c r="AA4" s="525" t="s">
        <v>3</v>
      </c>
      <c r="AB4" s="526" t="s">
        <v>4</v>
      </c>
      <c r="AC4" s="524" t="s">
        <v>5</v>
      </c>
      <c r="AD4" s="524" t="s">
        <v>6</v>
      </c>
      <c r="AE4" s="524" t="s">
        <v>7</v>
      </c>
      <c r="AF4" s="135" t="s">
        <v>2</v>
      </c>
      <c r="AG4" s="135" t="s">
        <v>2</v>
      </c>
      <c r="AH4" s="135" t="s">
        <v>3</v>
      </c>
      <c r="AI4" s="135" t="s">
        <v>4</v>
      </c>
      <c r="AJ4" s="141" t="s">
        <v>5</v>
      </c>
      <c r="AK4" s="25" t="s">
        <v>8</v>
      </c>
      <c r="AL4" s="25" t="s">
        <v>9</v>
      </c>
      <c r="AM4" s="25" t="s">
        <v>10</v>
      </c>
      <c r="AN4" s="25" t="s">
        <v>502</v>
      </c>
      <c r="AO4" s="25" t="s">
        <v>12</v>
      </c>
      <c r="AP4" s="25" t="s">
        <v>610</v>
      </c>
      <c r="AQ4" s="25" t="s">
        <v>611</v>
      </c>
      <c r="AR4" s="25" t="s">
        <v>612</v>
      </c>
      <c r="AS4" s="25" t="s">
        <v>613</v>
      </c>
      <c r="AT4" s="307" t="s">
        <v>334</v>
      </c>
      <c r="AU4" s="27" t="s">
        <v>17</v>
      </c>
      <c r="AV4" s="96" t="s">
        <v>335</v>
      </c>
      <c r="AW4" s="29" t="s">
        <v>115</v>
      </c>
      <c r="AX4" s="27" t="s">
        <v>336</v>
      </c>
      <c r="AY4" s="27" t="s">
        <v>337</v>
      </c>
      <c r="AZ4" s="27" t="s">
        <v>338</v>
      </c>
      <c r="BA4" s="357" t="s">
        <v>504</v>
      </c>
      <c r="BB4" s="27" t="s">
        <v>114</v>
      </c>
      <c r="BC4" s="64"/>
      <c r="BD4" s="64"/>
      <c r="BE4" s="64"/>
      <c r="BF4" s="64"/>
    </row>
    <row r="5" ht="15.0" customHeight="1">
      <c r="A5" s="271"/>
      <c r="B5" s="358"/>
      <c r="C5" s="358"/>
      <c r="D5" s="358"/>
      <c r="E5" s="358"/>
      <c r="F5" s="135">
        <v>1.0</v>
      </c>
      <c r="G5" s="135">
        <f t="shared" ref="G5:AJ5" si="1">F5+1</f>
        <v>2</v>
      </c>
      <c r="H5" s="141">
        <f t="shared" si="1"/>
        <v>3</v>
      </c>
      <c r="I5" s="160">
        <f t="shared" si="1"/>
        <v>4</v>
      </c>
      <c r="J5" s="135">
        <f t="shared" si="1"/>
        <v>5</v>
      </c>
      <c r="K5" s="135">
        <f t="shared" si="1"/>
        <v>6</v>
      </c>
      <c r="L5" s="135">
        <f t="shared" si="1"/>
        <v>7</v>
      </c>
      <c r="M5" s="135">
        <f t="shared" si="1"/>
        <v>8</v>
      </c>
      <c r="N5" s="135">
        <f t="shared" si="1"/>
        <v>9</v>
      </c>
      <c r="O5" s="141">
        <f t="shared" si="1"/>
        <v>10</v>
      </c>
      <c r="P5" s="160">
        <f t="shared" si="1"/>
        <v>11</v>
      </c>
      <c r="Q5" s="135">
        <f t="shared" si="1"/>
        <v>12</v>
      </c>
      <c r="R5" s="135">
        <f t="shared" si="1"/>
        <v>13</v>
      </c>
      <c r="S5" s="135">
        <f t="shared" si="1"/>
        <v>14</v>
      </c>
      <c r="T5" s="135">
        <f t="shared" si="1"/>
        <v>15</v>
      </c>
      <c r="U5" s="135">
        <f t="shared" si="1"/>
        <v>16</v>
      </c>
      <c r="V5" s="141">
        <f t="shared" si="1"/>
        <v>17</v>
      </c>
      <c r="W5" s="160">
        <f t="shared" si="1"/>
        <v>18</v>
      </c>
      <c r="X5" s="135">
        <f t="shared" si="1"/>
        <v>19</v>
      </c>
      <c r="Y5" s="135">
        <f t="shared" si="1"/>
        <v>20</v>
      </c>
      <c r="Z5" s="135">
        <f t="shared" si="1"/>
        <v>21</v>
      </c>
      <c r="AA5" s="135">
        <f t="shared" si="1"/>
        <v>22</v>
      </c>
      <c r="AB5" s="135">
        <f t="shared" si="1"/>
        <v>23</v>
      </c>
      <c r="AC5" s="141">
        <f t="shared" si="1"/>
        <v>24</v>
      </c>
      <c r="AD5" s="160">
        <f t="shared" si="1"/>
        <v>25</v>
      </c>
      <c r="AE5" s="135">
        <f t="shared" si="1"/>
        <v>26</v>
      </c>
      <c r="AF5" s="135">
        <f t="shared" si="1"/>
        <v>27</v>
      </c>
      <c r="AG5" s="135">
        <f t="shared" si="1"/>
        <v>28</v>
      </c>
      <c r="AH5" s="135">
        <f t="shared" si="1"/>
        <v>29</v>
      </c>
      <c r="AI5" s="135">
        <f t="shared" si="1"/>
        <v>30</v>
      </c>
      <c r="AJ5" s="141">
        <f t="shared" si="1"/>
        <v>31</v>
      </c>
      <c r="AK5" s="358"/>
      <c r="AL5" s="358"/>
      <c r="AM5" s="358"/>
      <c r="AN5" s="358"/>
      <c r="AO5" s="358"/>
      <c r="AP5" s="358"/>
      <c r="AQ5" s="358"/>
      <c r="AR5" s="358"/>
      <c r="AS5" s="358"/>
      <c r="AT5" s="358"/>
      <c r="AU5" s="358"/>
      <c r="AV5" s="358"/>
      <c r="AW5" s="358"/>
      <c r="AX5" s="358"/>
      <c r="AY5" s="358"/>
      <c r="AZ5" s="358"/>
      <c r="BA5" s="358"/>
      <c r="BB5" s="358"/>
      <c r="BC5" s="64"/>
      <c r="BD5" s="64"/>
      <c r="BE5" s="64"/>
      <c r="BF5" s="64"/>
    </row>
    <row r="6" ht="15.0" customHeight="1">
      <c r="A6" s="527"/>
      <c r="B6" s="528"/>
      <c r="C6" s="528"/>
      <c r="D6" s="528"/>
      <c r="E6" s="528"/>
      <c r="F6" s="529"/>
      <c r="G6" s="529"/>
      <c r="H6" s="529"/>
      <c r="I6" s="529"/>
      <c r="J6" s="529"/>
      <c r="K6" s="529"/>
      <c r="L6" s="529"/>
      <c r="M6" s="529"/>
      <c r="N6" s="529"/>
      <c r="O6" s="529"/>
      <c r="P6" s="529"/>
      <c r="Q6" s="529"/>
      <c r="R6" s="529"/>
      <c r="S6" s="529"/>
      <c r="T6" s="529"/>
      <c r="U6" s="529"/>
      <c r="V6" s="529"/>
      <c r="W6" s="529"/>
      <c r="X6" s="529"/>
      <c r="Y6" s="529"/>
      <c r="Z6" s="529"/>
      <c r="AA6" s="529"/>
      <c r="AB6" s="529"/>
      <c r="AC6" s="529"/>
      <c r="AD6" s="529"/>
      <c r="AE6" s="529"/>
      <c r="AF6" s="529"/>
      <c r="AG6" s="529"/>
      <c r="AH6" s="529"/>
      <c r="AI6" s="529"/>
      <c r="AJ6" s="529"/>
      <c r="AK6" s="528"/>
      <c r="AL6" s="528"/>
      <c r="AM6" s="528"/>
      <c r="AN6" s="528"/>
      <c r="AO6" s="528"/>
      <c r="AP6" s="528"/>
      <c r="AQ6" s="528"/>
      <c r="AR6" s="528"/>
      <c r="AS6" s="528"/>
      <c r="AT6" s="528"/>
      <c r="AU6" s="528"/>
      <c r="AV6" s="528"/>
      <c r="AW6" s="528"/>
      <c r="AX6" s="528"/>
      <c r="AY6" s="528"/>
      <c r="AZ6" s="528"/>
      <c r="BA6" s="528"/>
      <c r="BB6" s="528"/>
      <c r="BC6" s="527"/>
      <c r="BD6" s="527"/>
      <c r="BE6" s="527"/>
      <c r="BF6" s="527"/>
    </row>
    <row r="7" ht="14.25" customHeight="1">
      <c r="A7" s="64"/>
      <c r="B7" s="377"/>
      <c r="C7" s="377"/>
      <c r="D7" s="377"/>
      <c r="E7" s="378"/>
      <c r="F7" s="379"/>
      <c r="G7" s="379"/>
      <c r="H7" s="379"/>
      <c r="I7" s="379"/>
      <c r="J7" s="151"/>
      <c r="K7" s="151"/>
      <c r="L7" s="379"/>
      <c r="M7" s="379"/>
      <c r="N7" s="379"/>
      <c r="O7" s="379"/>
      <c r="P7" s="379"/>
      <c r="Q7" s="151"/>
      <c r="R7" s="151"/>
      <c r="S7" s="379"/>
      <c r="T7" s="379"/>
      <c r="U7" s="379"/>
      <c r="V7" s="379"/>
      <c r="W7" s="151"/>
      <c r="X7" s="151"/>
      <c r="Y7" s="151"/>
      <c r="Z7" s="379"/>
      <c r="AA7" s="379"/>
      <c r="AB7" s="379"/>
      <c r="AC7" s="379"/>
      <c r="AD7" s="379"/>
      <c r="AE7" s="151"/>
      <c r="AF7" s="151"/>
      <c r="AG7" s="379"/>
      <c r="AH7" s="379"/>
      <c r="AI7" s="379"/>
      <c r="AJ7" s="379"/>
      <c r="AK7" s="380"/>
      <c r="AL7" s="381"/>
      <c r="AM7" s="382"/>
      <c r="AN7" s="383"/>
      <c r="AO7" s="384"/>
      <c r="AP7" s="385"/>
      <c r="AQ7" s="386"/>
      <c r="AR7" s="387"/>
      <c r="AS7" s="387"/>
      <c r="AT7" s="388"/>
      <c r="AU7" s="388"/>
      <c r="AV7" s="378"/>
      <c r="AW7" s="389"/>
      <c r="AX7" s="390"/>
      <c r="AY7" s="391"/>
      <c r="AZ7" s="388"/>
      <c r="BA7" s="389"/>
      <c r="BB7" s="389"/>
      <c r="BC7" s="64"/>
      <c r="BD7" s="64"/>
      <c r="BE7" s="64"/>
      <c r="BF7" s="64"/>
    </row>
    <row r="8" ht="14.25" customHeight="1">
      <c r="A8" s="291"/>
      <c r="B8" s="30"/>
      <c r="C8" s="30"/>
      <c r="D8" s="30" t="s">
        <v>96</v>
      </c>
      <c r="E8" s="55" t="s">
        <v>318</v>
      </c>
      <c r="F8" s="306"/>
      <c r="G8" s="306"/>
      <c r="H8" s="44"/>
      <c r="I8" s="45"/>
      <c r="J8" s="306"/>
      <c r="K8" s="306"/>
      <c r="L8" s="306"/>
      <c r="M8" s="306"/>
      <c r="N8" s="306"/>
      <c r="O8" s="44"/>
      <c r="P8" s="45"/>
      <c r="Q8" s="306"/>
      <c r="R8" s="306"/>
      <c r="S8" s="306"/>
      <c r="T8" s="306"/>
      <c r="U8" s="306"/>
      <c r="V8" s="44"/>
      <c r="W8" s="45"/>
      <c r="X8" s="306"/>
      <c r="Y8" s="306"/>
      <c r="Z8" s="306"/>
      <c r="AA8" s="306"/>
      <c r="AB8" s="306"/>
      <c r="AC8" s="44"/>
      <c r="AD8" s="45"/>
      <c r="AE8" s="306"/>
      <c r="AF8" s="306"/>
      <c r="AG8" s="306"/>
      <c r="AH8" s="306"/>
      <c r="AI8" s="306"/>
      <c r="AJ8" s="44"/>
      <c r="AK8" s="46">
        <f t="shared" ref="AK8:AK9" si="2">SUM(AG8:AI8,Z8:AD8,S8:W8,L8:P8,F8:I8)</f>
        <v>0</v>
      </c>
      <c r="AL8" s="393">
        <f t="shared" ref="AL8:AL9" si="3">IF(D8="CATEGORIA", "DEPENDE", IF(D8="SP", 60000,IF(D8="PR", 60000, IF(D8="M10", 65000, IF(D8="M1", 50000, IF(D8="M2", 40000, IF(D8="AYUDANTE", 30000, IF(D8="EDIT", "EDITABLE", "editable"))))))))</f>
        <v>65000</v>
      </c>
      <c r="AM8" s="360">
        <f t="shared" ref="AM8:AM9" si="4">AO8-AN8</f>
        <v>-500000</v>
      </c>
      <c r="AN8" s="474">
        <v>500000.0</v>
      </c>
      <c r="AO8" s="310">
        <f t="shared" ref="AO8:AO9" si="5">AK8*AL8</f>
        <v>0</v>
      </c>
      <c r="AP8" s="51"/>
      <c r="AQ8" s="110"/>
      <c r="AR8" s="110"/>
      <c r="AS8" s="110"/>
      <c r="AT8" s="311" t="s">
        <v>99</v>
      </c>
      <c r="AU8" s="311">
        <v>1.13329408E8</v>
      </c>
      <c r="AV8" s="311"/>
      <c r="AW8" s="29"/>
      <c r="AX8" s="27"/>
      <c r="AY8" s="27"/>
      <c r="AZ8" s="27"/>
      <c r="BA8" s="27"/>
      <c r="BB8" s="27" t="s">
        <v>319</v>
      </c>
      <c r="BC8" s="64"/>
      <c r="BD8" s="64"/>
      <c r="BE8" s="64"/>
      <c r="BF8" s="64"/>
    </row>
    <row r="9" ht="14.25" customHeight="1">
      <c r="A9" s="29"/>
      <c r="B9" s="30"/>
      <c r="C9" s="30"/>
      <c r="D9" s="30" t="s">
        <v>100</v>
      </c>
      <c r="E9" s="55" t="s">
        <v>320</v>
      </c>
      <c r="F9" s="306"/>
      <c r="G9" s="306"/>
      <c r="H9" s="44"/>
      <c r="I9" s="45"/>
      <c r="J9" s="306"/>
      <c r="K9" s="306"/>
      <c r="L9" s="306"/>
      <c r="M9" s="306"/>
      <c r="N9" s="306"/>
      <c r="O9" s="44"/>
      <c r="P9" s="45"/>
      <c r="Q9" s="306"/>
      <c r="R9" s="306"/>
      <c r="S9" s="306"/>
      <c r="T9" s="306"/>
      <c r="U9" s="306"/>
      <c r="V9" s="44"/>
      <c r="W9" s="45"/>
      <c r="X9" s="306"/>
      <c r="Y9" s="306"/>
      <c r="Z9" s="306"/>
      <c r="AA9" s="306"/>
      <c r="AB9" s="306"/>
      <c r="AC9" s="44"/>
      <c r="AD9" s="45"/>
      <c r="AE9" s="306"/>
      <c r="AF9" s="306"/>
      <c r="AG9" s="306"/>
      <c r="AH9" s="306"/>
      <c r="AI9" s="306"/>
      <c r="AJ9" s="44"/>
      <c r="AK9" s="46">
        <f t="shared" si="2"/>
        <v>0</v>
      </c>
      <c r="AL9" s="393">
        <f t="shared" si="3"/>
        <v>60000</v>
      </c>
      <c r="AM9" s="360">
        <f t="shared" si="4"/>
        <v>0</v>
      </c>
      <c r="AN9" s="393"/>
      <c r="AO9" s="310">
        <f t="shared" si="5"/>
        <v>0</v>
      </c>
      <c r="AP9" s="51"/>
      <c r="AQ9" s="110"/>
      <c r="AR9" s="110"/>
      <c r="AS9" s="110"/>
      <c r="AT9" s="27"/>
      <c r="AU9" s="27"/>
      <c r="AV9" s="27"/>
      <c r="AW9" s="29"/>
      <c r="AX9" s="27"/>
      <c r="AY9" s="27"/>
      <c r="AZ9" s="27"/>
      <c r="BA9" s="27"/>
      <c r="BB9" s="27"/>
      <c r="BC9" s="64"/>
      <c r="BD9" s="64"/>
      <c r="BE9" s="64"/>
      <c r="BF9" s="64"/>
    </row>
    <row r="10" ht="14.25" customHeight="1">
      <c r="A10" s="29"/>
      <c r="B10" s="72"/>
      <c r="C10" s="168"/>
      <c r="D10" s="73"/>
      <c r="E10" s="341" t="s">
        <v>102</v>
      </c>
      <c r="F10" s="342">
        <f>SUM(F7:F9)</f>
        <v>0</v>
      </c>
      <c r="G10" s="342"/>
      <c r="H10" s="342">
        <f t="shared" ref="H10:Y10" si="6">SUM(H7:H9)</f>
        <v>0</v>
      </c>
      <c r="I10" s="342">
        <f t="shared" si="6"/>
        <v>0</v>
      </c>
      <c r="J10" s="342">
        <f t="shared" si="6"/>
        <v>0</v>
      </c>
      <c r="K10" s="342">
        <f t="shared" si="6"/>
        <v>0</v>
      </c>
      <c r="L10" s="342">
        <f t="shared" si="6"/>
        <v>0</v>
      </c>
      <c r="M10" s="342">
        <f t="shared" si="6"/>
        <v>0</v>
      </c>
      <c r="N10" s="342">
        <f t="shared" si="6"/>
        <v>0</v>
      </c>
      <c r="O10" s="342">
        <f t="shared" si="6"/>
        <v>0</v>
      </c>
      <c r="P10" s="342">
        <f t="shared" si="6"/>
        <v>0</v>
      </c>
      <c r="Q10" s="342">
        <f t="shared" si="6"/>
        <v>0</v>
      </c>
      <c r="R10" s="342">
        <f t="shared" si="6"/>
        <v>0</v>
      </c>
      <c r="S10" s="342">
        <f t="shared" si="6"/>
        <v>0</v>
      </c>
      <c r="T10" s="342">
        <f t="shared" si="6"/>
        <v>0</v>
      </c>
      <c r="U10" s="342">
        <f t="shared" si="6"/>
        <v>0</v>
      </c>
      <c r="V10" s="342">
        <f t="shared" si="6"/>
        <v>0</v>
      </c>
      <c r="W10" s="342">
        <f t="shared" si="6"/>
        <v>0</v>
      </c>
      <c r="X10" s="342">
        <f t="shared" si="6"/>
        <v>0</v>
      </c>
      <c r="Y10" s="342">
        <f t="shared" si="6"/>
        <v>0</v>
      </c>
      <c r="Z10" s="342"/>
      <c r="AA10" s="342"/>
      <c r="AB10" s="342"/>
      <c r="AC10" s="342"/>
      <c r="AD10" s="342"/>
      <c r="AE10" s="342"/>
      <c r="AF10" s="342"/>
      <c r="AG10" s="342"/>
      <c r="AH10" s="342"/>
      <c r="AI10" s="342"/>
      <c r="AJ10" s="342"/>
      <c r="AK10" s="343" t="str">
        <f>SUM(#REF!)</f>
        <v>#REF!</v>
      </c>
      <c r="AL10" s="344"/>
      <c r="AM10" s="345" t="str">
        <f>SUM(AM8,#REF!)</f>
        <v>#REF!</v>
      </c>
      <c r="AN10" s="345"/>
      <c r="AO10" s="345">
        <f t="shared" ref="AO10:AQ10" si="7">SUM(AO7:AO9)</f>
        <v>0</v>
      </c>
      <c r="AP10" s="346">
        <f t="shared" si="7"/>
        <v>0</v>
      </c>
      <c r="AQ10" s="347">
        <f t="shared" si="7"/>
        <v>0</v>
      </c>
      <c r="AR10" s="348" t="str">
        <f>SUM(#REF!)</f>
        <v>#REF!</v>
      </c>
      <c r="AS10" s="348"/>
      <c r="AT10" s="270"/>
      <c r="AU10" s="270"/>
      <c r="AV10" s="270"/>
      <c r="AW10" s="270"/>
      <c r="AX10" s="270"/>
      <c r="AY10" s="270"/>
      <c r="AZ10" s="270"/>
      <c r="BA10" s="27"/>
      <c r="BB10" s="270"/>
      <c r="BC10" s="349"/>
      <c r="BD10" s="349"/>
      <c r="BE10" s="349"/>
      <c r="BF10" s="349"/>
    </row>
    <row r="11" ht="14.25" customHeight="1">
      <c r="A11" s="280"/>
      <c r="B11" s="350"/>
      <c r="C11" s="350"/>
      <c r="D11" s="350"/>
      <c r="E11" s="80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81"/>
      <c r="W11" s="82"/>
      <c r="X11" s="82"/>
      <c r="Y11" s="82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83"/>
      <c r="AL11" s="84"/>
      <c r="AM11" s="351" t="s">
        <v>103</v>
      </c>
      <c r="AN11" s="77"/>
      <c r="AO11" s="310"/>
      <c r="AP11" s="82"/>
      <c r="AQ11" s="280"/>
      <c r="AR11" s="29"/>
      <c r="AS11" s="64"/>
      <c r="AT11" s="64"/>
      <c r="AU11" s="280"/>
      <c r="AV11" s="280"/>
      <c r="AW11" s="280"/>
      <c r="AX11" s="280"/>
      <c r="AY11" s="280"/>
      <c r="AZ11" s="280"/>
      <c r="BA11" s="27"/>
      <c r="BB11" s="280"/>
      <c r="BC11" s="64"/>
      <c r="BD11" s="64"/>
      <c r="BE11" s="64"/>
      <c r="BF11" s="64"/>
    </row>
    <row r="12" ht="14.25" customHeight="1">
      <c r="A12" s="1"/>
      <c r="B12" s="79"/>
      <c r="C12" s="79"/>
      <c r="D12" s="79"/>
      <c r="E12" s="271"/>
      <c r="F12" s="64"/>
      <c r="G12" s="64"/>
      <c r="H12" s="64"/>
      <c r="I12" s="64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81"/>
      <c r="W12" s="82"/>
      <c r="X12" s="82"/>
      <c r="Y12" s="82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83"/>
      <c r="AL12" s="84"/>
      <c r="AM12" s="352"/>
      <c r="AN12" s="395"/>
      <c r="AO12" s="310" t="s">
        <v>500</v>
      </c>
      <c r="AP12" s="82"/>
      <c r="AQ12" s="1"/>
      <c r="AR12" s="29"/>
      <c r="AS12" s="64"/>
      <c r="AT12" s="64"/>
      <c r="AU12" s="1"/>
      <c r="AV12" s="1"/>
      <c r="AW12" s="1"/>
      <c r="AX12" s="1"/>
      <c r="AY12" s="1"/>
      <c r="AZ12" s="1"/>
      <c r="BA12" s="27"/>
      <c r="BB12" s="1"/>
      <c r="BC12" s="64"/>
      <c r="BD12" s="64"/>
      <c r="BE12" s="64"/>
      <c r="BF12" s="64"/>
    </row>
    <row r="13" ht="14.25" customHeight="1">
      <c r="A13" s="1"/>
      <c r="B13" s="37"/>
      <c r="C13" s="37"/>
      <c r="D13" s="1"/>
      <c r="E13" s="89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84"/>
      <c r="AM13" s="83"/>
      <c r="AN13" s="88"/>
      <c r="AO13" s="49" t="s">
        <v>105</v>
      </c>
      <c r="AP13" s="90"/>
      <c r="AQ13" s="1"/>
      <c r="AR13" s="29"/>
      <c r="AS13" s="64"/>
      <c r="AT13" s="64"/>
      <c r="AU13" s="1"/>
      <c r="AV13" s="1"/>
      <c r="AW13" s="1"/>
      <c r="AX13" s="1"/>
      <c r="AY13" s="1"/>
      <c r="AZ13" s="1"/>
      <c r="BA13" s="27"/>
      <c r="BB13" s="1"/>
      <c r="BC13" s="64"/>
      <c r="BD13" s="64"/>
      <c r="BE13" s="64"/>
      <c r="BF13" s="64"/>
    </row>
    <row r="14" ht="14.25" customHeight="1">
      <c r="A14" s="1"/>
      <c r="B14" s="37"/>
      <c r="C14" s="37"/>
      <c r="D14" s="1"/>
      <c r="E14" s="271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83"/>
      <c r="AL14" s="84"/>
      <c r="AM14" s="353" t="s">
        <v>102</v>
      </c>
      <c r="AN14" s="396"/>
      <c r="AO14" s="354" t="str">
        <f>#REF!/430</f>
        <v>#REF!</v>
      </c>
      <c r="AP14" s="93" t="str">
        <f>AO14/20</f>
        <v>#REF!</v>
      </c>
      <c r="AQ14" s="94"/>
      <c r="AR14" s="29"/>
      <c r="AS14" s="64"/>
      <c r="AT14" s="64"/>
      <c r="AU14" s="1"/>
      <c r="AV14" s="1"/>
      <c r="AW14" s="1"/>
      <c r="AX14" s="1"/>
      <c r="AY14" s="1"/>
      <c r="AZ14" s="1"/>
      <c r="BA14" s="27"/>
      <c r="BB14" s="1"/>
      <c r="BC14" s="64"/>
      <c r="BD14" s="64"/>
      <c r="BE14" s="64"/>
      <c r="BF14" s="64"/>
    </row>
    <row r="15" ht="14.25" customHeight="1">
      <c r="A15" s="1"/>
      <c r="B15" s="37"/>
      <c r="C15" s="37"/>
      <c r="D15" s="1"/>
      <c r="E15" s="271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83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83"/>
      <c r="AL15" s="95"/>
      <c r="AM15" s="83"/>
      <c r="AN15" s="88"/>
      <c r="AO15" s="88"/>
      <c r="AP15" s="51" t="str">
        <f>SUM(#REF!)</f>
        <v>#REF!</v>
      </c>
      <c r="AQ15" s="94"/>
      <c r="AR15" s="29"/>
      <c r="AS15" s="64"/>
      <c r="AT15" s="64"/>
      <c r="AU15" s="1"/>
      <c r="AV15" s="1"/>
      <c r="AW15" s="1"/>
      <c r="AX15" s="1"/>
      <c r="AY15" s="1"/>
      <c r="AZ15" s="1"/>
      <c r="BA15" s="27"/>
      <c r="BB15" s="1"/>
      <c r="BC15" s="64"/>
      <c r="BD15" s="64"/>
      <c r="BE15" s="64"/>
      <c r="BF15" s="64"/>
    </row>
    <row r="16" ht="12.75" customHeight="1">
      <c r="A16" s="1"/>
      <c r="B16" s="37"/>
      <c r="C16" s="37"/>
      <c r="D16" s="1"/>
      <c r="E16" s="271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83"/>
      <c r="AL16" s="95"/>
      <c r="AM16" s="83">
        <f>AL16/12</f>
        <v>0</v>
      </c>
      <c r="AN16" s="88"/>
      <c r="AO16" s="87"/>
      <c r="AP16" s="97"/>
      <c r="AQ16" s="1"/>
      <c r="AR16" s="29"/>
      <c r="AS16" s="64"/>
      <c r="AT16" s="64"/>
      <c r="AU16" s="1"/>
      <c r="AV16" s="1"/>
      <c r="AW16" s="1"/>
      <c r="AX16" s="1"/>
      <c r="AY16" s="1"/>
      <c r="AZ16" s="1"/>
      <c r="BA16" s="27"/>
      <c r="BB16" s="1"/>
      <c r="BC16" s="64"/>
      <c r="BD16" s="64"/>
      <c r="BE16" s="64"/>
      <c r="BF16" s="64"/>
    </row>
    <row r="17" ht="14.25" customHeight="1">
      <c r="A17" s="1"/>
      <c r="B17" s="1"/>
      <c r="C17" s="1"/>
      <c r="D17" s="1"/>
      <c r="E17" s="519" t="s">
        <v>658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64"/>
      <c r="BD17" s="64"/>
      <c r="BE17" s="64"/>
      <c r="BF17" s="64"/>
    </row>
    <row r="18" ht="14.25" customHeight="1">
      <c r="A18" s="1"/>
      <c r="B18" s="64"/>
      <c r="C18" s="64"/>
      <c r="D18" s="1"/>
      <c r="E18" s="520" t="s">
        <v>659</v>
      </c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1"/>
      <c r="AR18" s="64"/>
      <c r="AS18" s="64"/>
      <c r="AT18" s="64"/>
      <c r="AU18" s="1"/>
      <c r="AV18" s="1"/>
      <c r="AW18" s="1"/>
      <c r="AX18" s="1"/>
      <c r="AY18" s="1"/>
      <c r="AZ18" s="1"/>
      <c r="BA18" s="64"/>
      <c r="BB18" s="1"/>
      <c r="BC18" s="64"/>
      <c r="BD18" s="64"/>
      <c r="BE18" s="64"/>
      <c r="BF18" s="64"/>
    </row>
    <row r="19" ht="14.25" customHeight="1">
      <c r="A19" s="1"/>
      <c r="B19" s="64"/>
      <c r="C19" s="64"/>
      <c r="D19" s="1"/>
      <c r="E19" s="520" t="s">
        <v>660</v>
      </c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1"/>
      <c r="AR19" s="64"/>
      <c r="AS19" s="64"/>
      <c r="AT19" s="64"/>
      <c r="AU19" s="1"/>
      <c r="AV19" s="1"/>
      <c r="AW19" s="1"/>
      <c r="AX19" s="1"/>
      <c r="AY19" s="1"/>
      <c r="AZ19" s="1"/>
      <c r="BA19" s="64"/>
      <c r="BB19" s="1"/>
      <c r="BC19" s="64"/>
      <c r="BD19" s="64"/>
      <c r="BE19" s="64"/>
      <c r="BF19" s="64"/>
    </row>
    <row r="20" ht="14.25" customHeight="1">
      <c r="A20" s="1"/>
      <c r="B20" s="64"/>
      <c r="C20" s="64"/>
      <c r="D20" s="1"/>
      <c r="E20" s="520" t="s">
        <v>661</v>
      </c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1"/>
      <c r="AR20" s="64"/>
      <c r="AS20" s="64"/>
      <c r="AT20" s="64"/>
      <c r="AU20" s="1"/>
      <c r="AV20" s="1"/>
      <c r="AW20" s="1"/>
      <c r="AX20" s="1"/>
      <c r="AY20" s="1"/>
      <c r="AZ20" s="1"/>
      <c r="BA20" s="64"/>
      <c r="BB20" s="1"/>
      <c r="BC20" s="64"/>
      <c r="BD20" s="64"/>
      <c r="BE20" s="64"/>
      <c r="BF20" s="64"/>
    </row>
    <row r="21" ht="14.25" customHeight="1">
      <c r="A21" s="1"/>
      <c r="B21" s="64"/>
      <c r="C21" s="64"/>
      <c r="D21" s="1"/>
      <c r="E21" s="520" t="s">
        <v>662</v>
      </c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1"/>
      <c r="AR21" s="64"/>
      <c r="AS21" s="64"/>
      <c r="AT21" s="64"/>
      <c r="AU21" s="1"/>
      <c r="AV21" s="1"/>
      <c r="AW21" s="1"/>
      <c r="AX21" s="1"/>
      <c r="AY21" s="1"/>
      <c r="AZ21" s="1"/>
      <c r="BA21" s="64"/>
      <c r="BB21" s="1"/>
      <c r="BC21" s="64"/>
      <c r="BD21" s="64"/>
      <c r="BE21" s="64"/>
      <c r="BF21" s="64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64"/>
      <c r="BD22" s="64"/>
      <c r="BE22" s="64"/>
      <c r="BF22" s="64"/>
    </row>
    <row r="23" ht="1.5" customHeight="1">
      <c r="A23" s="1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64"/>
      <c r="BD23" s="64"/>
      <c r="BE23" s="64"/>
      <c r="BF23" s="64"/>
    </row>
    <row r="24" ht="20.25" customHeight="1">
      <c r="A24" s="64"/>
      <c r="B24" s="397" t="s">
        <v>539</v>
      </c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299"/>
      <c r="S24" s="299"/>
      <c r="T24" s="299"/>
      <c r="U24" s="299"/>
      <c r="V24" s="299"/>
      <c r="W24" s="299"/>
      <c r="X24" s="299"/>
      <c r="Y24" s="299"/>
      <c r="Z24" s="299"/>
      <c r="AA24" s="299"/>
      <c r="AB24" s="299"/>
      <c r="AC24" s="299"/>
      <c r="AD24" s="299"/>
      <c r="AE24" s="299"/>
      <c r="AF24" s="299"/>
      <c r="AG24" s="299"/>
      <c r="AH24" s="299"/>
      <c r="AI24" s="299"/>
      <c r="AJ24" s="299"/>
      <c r="AK24" s="299"/>
      <c r="AL24" s="299"/>
      <c r="AM24" s="299"/>
      <c r="AN24" s="299"/>
      <c r="AO24" s="300"/>
      <c r="AP24" s="301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64"/>
      <c r="BD24" s="64"/>
      <c r="BE24" s="64"/>
      <c r="BF24" s="64"/>
    </row>
    <row r="25" ht="14.25" customHeight="1">
      <c r="A25" s="64"/>
      <c r="B25" s="302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303"/>
      <c r="Y25" s="303"/>
      <c r="Z25" s="303"/>
      <c r="AA25" s="303"/>
      <c r="AB25" s="303"/>
      <c r="AC25" s="303"/>
      <c r="AD25" s="303"/>
      <c r="AE25" s="303"/>
      <c r="AF25" s="303"/>
      <c r="AG25" s="303"/>
      <c r="AH25" s="303"/>
      <c r="AI25" s="303"/>
      <c r="AJ25" s="303"/>
      <c r="AK25" s="303"/>
      <c r="AL25" s="303"/>
      <c r="AM25" s="303"/>
      <c r="AN25" s="303"/>
      <c r="AO25" s="304"/>
      <c r="AP25" s="301"/>
      <c r="AQ25" s="29"/>
      <c r="AR25" s="305"/>
      <c r="AS25" s="305"/>
      <c r="AT25" s="29"/>
      <c r="AU25" s="29"/>
      <c r="AV25" s="29"/>
      <c r="AW25" s="29"/>
      <c r="AX25" s="29"/>
      <c r="AY25" s="29"/>
      <c r="AZ25" s="29"/>
      <c r="BA25" s="29"/>
      <c r="BB25" s="29"/>
      <c r="BC25" s="64"/>
      <c r="BD25" s="64"/>
      <c r="BE25" s="64"/>
      <c r="BF25" s="64"/>
    </row>
    <row r="26" ht="14.25" customHeight="1">
      <c r="A26" s="64"/>
      <c r="B26" s="30" t="s">
        <v>1</v>
      </c>
      <c r="C26" s="30"/>
      <c r="D26" s="90" t="s">
        <v>18</v>
      </c>
      <c r="E26" s="30" t="s">
        <v>19</v>
      </c>
      <c r="F26" s="135" t="s">
        <v>3</v>
      </c>
      <c r="G26" s="135" t="s">
        <v>4</v>
      </c>
      <c r="H26" s="141" t="s">
        <v>5</v>
      </c>
      <c r="I26" s="160" t="s">
        <v>6</v>
      </c>
      <c r="J26" s="135" t="s">
        <v>7</v>
      </c>
      <c r="K26" s="135" t="s">
        <v>2</v>
      </c>
      <c r="L26" s="135" t="s">
        <v>2</v>
      </c>
      <c r="M26" s="135" t="s">
        <v>3</v>
      </c>
      <c r="N26" s="135" t="s">
        <v>4</v>
      </c>
      <c r="O26" s="141" t="s">
        <v>5</v>
      </c>
      <c r="P26" s="160" t="s">
        <v>6</v>
      </c>
      <c r="Q26" s="135" t="s">
        <v>7</v>
      </c>
      <c r="R26" s="135" t="s">
        <v>2</v>
      </c>
      <c r="S26" s="135" t="s">
        <v>2</v>
      </c>
      <c r="T26" s="135" t="s">
        <v>3</v>
      </c>
      <c r="U26" s="135" t="s">
        <v>4</v>
      </c>
      <c r="V26" s="141" t="s">
        <v>5</v>
      </c>
      <c r="W26" s="160" t="s">
        <v>6</v>
      </c>
      <c r="X26" s="135" t="s">
        <v>7</v>
      </c>
      <c r="Y26" s="135" t="s">
        <v>2</v>
      </c>
      <c r="Z26" s="135" t="s">
        <v>2</v>
      </c>
      <c r="AA26" s="135" t="s">
        <v>3</v>
      </c>
      <c r="AB26" s="135" t="s">
        <v>4</v>
      </c>
      <c r="AC26" s="141" t="s">
        <v>5</v>
      </c>
      <c r="AD26" s="160" t="s">
        <v>6</v>
      </c>
      <c r="AE26" s="135" t="s">
        <v>7</v>
      </c>
      <c r="AF26" s="135" t="s">
        <v>2</v>
      </c>
      <c r="AG26" s="135" t="s">
        <v>2</v>
      </c>
      <c r="AH26" s="135" t="s">
        <v>3</v>
      </c>
      <c r="AI26" s="135" t="s">
        <v>4</v>
      </c>
      <c r="AJ26" s="141" t="s">
        <v>5</v>
      </c>
      <c r="AK26" s="25" t="s">
        <v>8</v>
      </c>
      <c r="AL26" s="25" t="s">
        <v>9</v>
      </c>
      <c r="AM26" s="25" t="s">
        <v>10</v>
      </c>
      <c r="AN26" s="25"/>
      <c r="AO26" s="25" t="s">
        <v>12</v>
      </c>
      <c r="AP26" s="25" t="s">
        <v>333</v>
      </c>
      <c r="AQ26" s="25" t="s">
        <v>112</v>
      </c>
      <c r="AR26" s="25" t="s">
        <v>113</v>
      </c>
      <c r="AS26" s="25"/>
      <c r="AT26" s="307" t="s">
        <v>334</v>
      </c>
      <c r="AU26" s="27" t="s">
        <v>17</v>
      </c>
      <c r="AV26" s="96" t="s">
        <v>335</v>
      </c>
      <c r="AW26" s="29" t="s">
        <v>115</v>
      </c>
      <c r="AX26" s="27" t="s">
        <v>336</v>
      </c>
      <c r="AY26" s="27" t="s">
        <v>337</v>
      </c>
      <c r="AZ26" s="27" t="s">
        <v>338</v>
      </c>
      <c r="BA26" s="357" t="s">
        <v>504</v>
      </c>
      <c r="BB26" s="27" t="s">
        <v>114</v>
      </c>
      <c r="BC26" s="64"/>
      <c r="BD26" s="64"/>
      <c r="BE26" s="64"/>
      <c r="BF26" s="64"/>
    </row>
    <row r="27" ht="14.25" customHeight="1">
      <c r="A27" s="64"/>
      <c r="B27" s="377"/>
      <c r="C27" s="377"/>
      <c r="D27" s="377"/>
      <c r="E27" s="377"/>
      <c r="F27" s="135">
        <v>1.0</v>
      </c>
      <c r="G27" s="135">
        <f t="shared" ref="G27:AJ27" si="8">F27+1</f>
        <v>2</v>
      </c>
      <c r="H27" s="141">
        <f t="shared" si="8"/>
        <v>3</v>
      </c>
      <c r="I27" s="160">
        <f t="shared" si="8"/>
        <v>4</v>
      </c>
      <c r="J27" s="135">
        <f t="shared" si="8"/>
        <v>5</v>
      </c>
      <c r="K27" s="135">
        <f t="shared" si="8"/>
        <v>6</v>
      </c>
      <c r="L27" s="135">
        <f t="shared" si="8"/>
        <v>7</v>
      </c>
      <c r="M27" s="135">
        <f t="shared" si="8"/>
        <v>8</v>
      </c>
      <c r="N27" s="135">
        <f t="shared" si="8"/>
        <v>9</v>
      </c>
      <c r="O27" s="141">
        <f t="shared" si="8"/>
        <v>10</v>
      </c>
      <c r="P27" s="160">
        <f t="shared" si="8"/>
        <v>11</v>
      </c>
      <c r="Q27" s="135">
        <f t="shared" si="8"/>
        <v>12</v>
      </c>
      <c r="R27" s="135">
        <f t="shared" si="8"/>
        <v>13</v>
      </c>
      <c r="S27" s="135">
        <f t="shared" si="8"/>
        <v>14</v>
      </c>
      <c r="T27" s="135">
        <f t="shared" si="8"/>
        <v>15</v>
      </c>
      <c r="U27" s="135">
        <f t="shared" si="8"/>
        <v>16</v>
      </c>
      <c r="V27" s="141">
        <f t="shared" si="8"/>
        <v>17</v>
      </c>
      <c r="W27" s="160">
        <f t="shared" si="8"/>
        <v>18</v>
      </c>
      <c r="X27" s="135">
        <f t="shared" si="8"/>
        <v>19</v>
      </c>
      <c r="Y27" s="135">
        <f t="shared" si="8"/>
        <v>20</v>
      </c>
      <c r="Z27" s="135">
        <f t="shared" si="8"/>
        <v>21</v>
      </c>
      <c r="AA27" s="135">
        <f t="shared" si="8"/>
        <v>22</v>
      </c>
      <c r="AB27" s="135">
        <f t="shared" si="8"/>
        <v>23</v>
      </c>
      <c r="AC27" s="141">
        <f t="shared" si="8"/>
        <v>24</v>
      </c>
      <c r="AD27" s="160">
        <f t="shared" si="8"/>
        <v>25</v>
      </c>
      <c r="AE27" s="135">
        <f t="shared" si="8"/>
        <v>26</v>
      </c>
      <c r="AF27" s="135">
        <f t="shared" si="8"/>
        <v>27</v>
      </c>
      <c r="AG27" s="135">
        <f t="shared" si="8"/>
        <v>28</v>
      </c>
      <c r="AH27" s="135">
        <f t="shared" si="8"/>
        <v>29</v>
      </c>
      <c r="AI27" s="135">
        <f t="shared" si="8"/>
        <v>30</v>
      </c>
      <c r="AJ27" s="141">
        <f t="shared" si="8"/>
        <v>31</v>
      </c>
      <c r="AK27" s="25"/>
      <c r="AL27" s="25" t="str">
        <f>IF(D27="CATEGORIA", "DEPENDE", IF(D27="SP", 60000,IF(D27="PR", 60000, IF(D27="M10", 65000, IF(D27="M1", 50000, IF(D27="M2", 40000, IF(D27="AYUDANTE", 30000, IF(D27="EDIT", "EDITABLE", "editable"))))))))</f>
        <v>editable</v>
      </c>
      <c r="AM27" s="25"/>
      <c r="AN27" s="377"/>
      <c r="AO27" s="377"/>
      <c r="AP27" s="377"/>
      <c r="AQ27" s="377"/>
      <c r="AR27" s="377"/>
      <c r="AS27" s="377"/>
      <c r="AT27" s="377"/>
      <c r="AU27" s="377"/>
      <c r="AV27" s="377"/>
      <c r="AW27" s="377"/>
      <c r="AX27" s="377"/>
      <c r="AY27" s="377"/>
      <c r="AZ27" s="377"/>
      <c r="BA27" s="377"/>
      <c r="BB27" s="377"/>
      <c r="BC27" s="64"/>
      <c r="BD27" s="64"/>
      <c r="BE27" s="64"/>
      <c r="BF27" s="64"/>
    </row>
    <row r="28" ht="14.25" customHeight="1">
      <c r="A28" s="64"/>
      <c r="B28" s="30"/>
      <c r="C28" s="30"/>
      <c r="D28" s="428" t="s">
        <v>2</v>
      </c>
      <c r="E28" s="475" t="s">
        <v>260</v>
      </c>
      <c r="F28" s="132"/>
      <c r="G28" s="476"/>
      <c r="H28" s="477"/>
      <c r="I28" s="478"/>
      <c r="J28" s="132"/>
      <c r="K28" s="132"/>
      <c r="L28" s="132"/>
      <c r="M28" s="132"/>
      <c r="N28" s="135">
        <v>1.0</v>
      </c>
      <c r="O28" s="152"/>
      <c r="P28" s="478"/>
      <c r="Q28" s="135">
        <v>1.0</v>
      </c>
      <c r="R28" s="135">
        <v>1.0</v>
      </c>
      <c r="S28" s="135">
        <v>1.0</v>
      </c>
      <c r="T28" s="135">
        <v>1.0</v>
      </c>
      <c r="U28" s="135">
        <v>1.0</v>
      </c>
      <c r="V28" s="152"/>
      <c r="W28" s="478"/>
      <c r="X28" s="132"/>
      <c r="Y28" s="132"/>
      <c r="Z28" s="132"/>
      <c r="AA28" s="132"/>
      <c r="AB28" s="132"/>
      <c r="AC28" s="472"/>
      <c r="AD28" s="478"/>
      <c r="AE28" s="132"/>
      <c r="AF28" s="132"/>
      <c r="AG28" s="132"/>
      <c r="AH28" s="132"/>
      <c r="AI28" s="132"/>
      <c r="AJ28" s="152"/>
      <c r="AK28" s="154">
        <f t="shared" ref="AK28:AK48" si="9">SUM(F28:AJ28)</f>
        <v>6</v>
      </c>
      <c r="AL28" s="479">
        <v>60000.0</v>
      </c>
      <c r="AM28" s="480">
        <f t="shared" ref="AM28:AM48" si="10">AO28-AN28</f>
        <v>60000</v>
      </c>
      <c r="AN28" s="481">
        <v>300000.0</v>
      </c>
      <c r="AO28" s="482">
        <f t="shared" ref="AO28:AO48" si="11">AK28*AL28</f>
        <v>360000</v>
      </c>
      <c r="AP28" s="454"/>
      <c r="AQ28" s="110"/>
      <c r="AR28" s="110"/>
      <c r="AS28" s="110"/>
      <c r="AT28" s="311" t="s">
        <v>663</v>
      </c>
      <c r="AU28" s="311">
        <v>1.7785176E8</v>
      </c>
      <c r="AV28" s="317" t="s">
        <v>664</v>
      </c>
      <c r="AW28" s="29" t="s">
        <v>665</v>
      </c>
      <c r="AX28" s="312" t="s">
        <v>346</v>
      </c>
      <c r="AY28" s="313">
        <v>30.0</v>
      </c>
      <c r="AZ28" s="311">
        <v>1.7785176E7</v>
      </c>
      <c r="BA28" s="27"/>
      <c r="BB28" s="27" t="s">
        <v>17</v>
      </c>
      <c r="BC28" s="64"/>
      <c r="BD28" s="64"/>
      <c r="BE28" s="64"/>
      <c r="BF28" s="64"/>
    </row>
    <row r="29" ht="14.25" customHeight="1">
      <c r="A29" s="64"/>
      <c r="B29" s="30"/>
      <c r="C29" s="30"/>
      <c r="D29" s="428" t="s">
        <v>2</v>
      </c>
      <c r="E29" s="483" t="s">
        <v>137</v>
      </c>
      <c r="F29" s="132"/>
      <c r="G29" s="476"/>
      <c r="H29" s="477"/>
      <c r="I29" s="478"/>
      <c r="J29" s="132"/>
      <c r="K29" s="132"/>
      <c r="L29" s="132"/>
      <c r="M29" s="132"/>
      <c r="N29" s="132"/>
      <c r="O29" s="152"/>
      <c r="P29" s="478"/>
      <c r="Q29" s="132"/>
      <c r="R29" s="135">
        <v>1.0</v>
      </c>
      <c r="S29" s="132"/>
      <c r="T29" s="132"/>
      <c r="U29" s="132"/>
      <c r="V29" s="152"/>
      <c r="W29" s="478"/>
      <c r="X29" s="132"/>
      <c r="Y29" s="132"/>
      <c r="Z29" s="132"/>
      <c r="AA29" s="132"/>
      <c r="AB29" s="132"/>
      <c r="AC29" s="472"/>
      <c r="AD29" s="478"/>
      <c r="AE29" s="132"/>
      <c r="AF29" s="132"/>
      <c r="AG29" s="132"/>
      <c r="AH29" s="132"/>
      <c r="AI29" s="132"/>
      <c r="AJ29" s="152"/>
      <c r="AK29" s="154">
        <f t="shared" si="9"/>
        <v>1</v>
      </c>
      <c r="AL29" s="484">
        <v>60000.0</v>
      </c>
      <c r="AM29" s="485">
        <f t="shared" si="10"/>
        <v>60000</v>
      </c>
      <c r="AN29" s="486"/>
      <c r="AO29" s="487">
        <f t="shared" si="11"/>
        <v>60000</v>
      </c>
      <c r="AP29" s="454"/>
      <c r="AQ29" s="39"/>
      <c r="AR29" s="110"/>
      <c r="AS29" s="110"/>
      <c r="AT29" s="412" t="s">
        <v>139</v>
      </c>
      <c r="AU29" s="412">
        <v>2.12371602E8</v>
      </c>
      <c r="AV29" s="413" t="s">
        <v>137</v>
      </c>
      <c r="AW29" s="29" t="s">
        <v>140</v>
      </c>
      <c r="AX29" s="312" t="s">
        <v>346</v>
      </c>
      <c r="AY29" s="313">
        <v>30.0</v>
      </c>
      <c r="AZ29" s="412">
        <v>2.123716E7</v>
      </c>
      <c r="BA29" s="29">
        <v>100000.0</v>
      </c>
      <c r="BB29" s="29" t="s">
        <v>17</v>
      </c>
      <c r="BC29" s="64"/>
      <c r="BD29" s="64"/>
      <c r="BE29" s="64"/>
      <c r="BF29" s="64"/>
    </row>
    <row r="30" ht="14.25" customHeight="1">
      <c r="A30" s="64"/>
      <c r="B30" s="30"/>
      <c r="C30" s="30"/>
      <c r="D30" s="428" t="s">
        <v>2</v>
      </c>
      <c r="E30" s="483" t="s">
        <v>540</v>
      </c>
      <c r="F30" s="132"/>
      <c r="G30" s="488">
        <v>1.0</v>
      </c>
      <c r="H30" s="489">
        <v>1.0</v>
      </c>
      <c r="I30" s="478"/>
      <c r="J30" s="135">
        <v>1.0</v>
      </c>
      <c r="K30" s="135">
        <v>1.0</v>
      </c>
      <c r="L30" s="135">
        <v>1.0</v>
      </c>
      <c r="M30" s="135">
        <v>1.0</v>
      </c>
      <c r="N30" s="135">
        <v>1.0</v>
      </c>
      <c r="O30" s="152"/>
      <c r="P30" s="478"/>
      <c r="Q30" s="135">
        <v>1.0</v>
      </c>
      <c r="R30" s="135">
        <v>1.0</v>
      </c>
      <c r="S30" s="135">
        <v>1.0</v>
      </c>
      <c r="T30" s="135">
        <v>1.0</v>
      </c>
      <c r="U30" s="135">
        <v>1.0</v>
      </c>
      <c r="V30" s="152"/>
      <c r="W30" s="478"/>
      <c r="X30" s="132"/>
      <c r="Y30" s="132"/>
      <c r="Z30" s="132"/>
      <c r="AA30" s="132"/>
      <c r="AB30" s="132"/>
      <c r="AC30" s="472"/>
      <c r="AD30" s="478"/>
      <c r="AE30" s="132"/>
      <c r="AF30" s="132"/>
      <c r="AG30" s="132"/>
      <c r="AH30" s="132"/>
      <c r="AI30" s="132"/>
      <c r="AJ30" s="152"/>
      <c r="AK30" s="154">
        <f t="shared" si="9"/>
        <v>12</v>
      </c>
      <c r="AL30" s="484">
        <v>60000.0</v>
      </c>
      <c r="AM30" s="485">
        <f t="shared" si="10"/>
        <v>420000</v>
      </c>
      <c r="AN30" s="481">
        <v>300000.0</v>
      </c>
      <c r="AO30" s="487">
        <f t="shared" si="11"/>
        <v>720000</v>
      </c>
      <c r="AP30" s="454"/>
      <c r="AQ30" s="39"/>
      <c r="AR30" s="110"/>
      <c r="AS30" s="110"/>
      <c r="AT30" s="412" t="s">
        <v>541</v>
      </c>
      <c r="AU30" s="412">
        <v>1.98794155E8</v>
      </c>
      <c r="AV30" s="413" t="s">
        <v>540</v>
      </c>
      <c r="AW30" s="29" t="s">
        <v>542</v>
      </c>
      <c r="AX30" s="312" t="s">
        <v>343</v>
      </c>
      <c r="AY30" s="313" t="s">
        <v>344</v>
      </c>
      <c r="AZ30" s="412">
        <v>1.58418153E10</v>
      </c>
      <c r="BA30" s="29">
        <v>100000.0</v>
      </c>
      <c r="BB30" s="29" t="s">
        <v>543</v>
      </c>
      <c r="BC30" s="64"/>
      <c r="BD30" s="64"/>
      <c r="BE30" s="64"/>
      <c r="BF30" s="64"/>
    </row>
    <row r="31" ht="14.25" customHeight="1">
      <c r="A31" s="64"/>
      <c r="B31" s="30"/>
      <c r="C31" s="30"/>
      <c r="D31" s="428" t="s">
        <v>2</v>
      </c>
      <c r="E31" s="483" t="s">
        <v>544</v>
      </c>
      <c r="F31" s="132"/>
      <c r="G31" s="488">
        <v>1.0</v>
      </c>
      <c r="H31" s="489">
        <v>1.0</v>
      </c>
      <c r="I31" s="478"/>
      <c r="J31" s="135">
        <v>1.0</v>
      </c>
      <c r="K31" s="135">
        <v>1.0</v>
      </c>
      <c r="L31" s="141" t="s">
        <v>50</v>
      </c>
      <c r="M31" s="141" t="s">
        <v>50</v>
      </c>
      <c r="N31" s="135">
        <v>1.0</v>
      </c>
      <c r="O31" s="152"/>
      <c r="P31" s="478"/>
      <c r="Q31" s="135">
        <v>1.0</v>
      </c>
      <c r="R31" s="135">
        <v>1.0</v>
      </c>
      <c r="S31" s="135">
        <v>1.0</v>
      </c>
      <c r="T31" s="135">
        <v>1.0</v>
      </c>
      <c r="U31" s="135">
        <v>1.0</v>
      </c>
      <c r="V31" s="152"/>
      <c r="W31" s="478"/>
      <c r="X31" s="132"/>
      <c r="Y31" s="132"/>
      <c r="Z31" s="132"/>
      <c r="AA31" s="132"/>
      <c r="AB31" s="132"/>
      <c r="AC31" s="472"/>
      <c r="AD31" s="423"/>
      <c r="AE31" s="132"/>
      <c r="AF31" s="132"/>
      <c r="AG31" s="132"/>
      <c r="AH31" s="132"/>
      <c r="AI31" s="132"/>
      <c r="AJ31" s="152"/>
      <c r="AK31" s="154">
        <f t="shared" si="9"/>
        <v>10</v>
      </c>
      <c r="AL31" s="484">
        <v>60000.0</v>
      </c>
      <c r="AM31" s="485">
        <f t="shared" si="10"/>
        <v>300000</v>
      </c>
      <c r="AN31" s="481">
        <v>300000.0</v>
      </c>
      <c r="AO31" s="487">
        <f t="shared" si="11"/>
        <v>600000</v>
      </c>
      <c r="AP31" s="454"/>
      <c r="AQ31" s="110"/>
      <c r="AR31" s="110"/>
      <c r="AS31" s="110"/>
      <c r="AT31" s="412" t="s">
        <v>545</v>
      </c>
      <c r="AU31" s="412">
        <v>1.72271871E8</v>
      </c>
      <c r="AV31" s="413" t="s">
        <v>544</v>
      </c>
      <c r="AW31" s="29" t="s">
        <v>546</v>
      </c>
      <c r="AX31" s="417" t="s">
        <v>361</v>
      </c>
      <c r="AY31" s="313" t="s">
        <v>344</v>
      </c>
      <c r="AZ31" s="316">
        <v>1.93195169635E11</v>
      </c>
      <c r="BA31" s="410">
        <v>50000.0</v>
      </c>
      <c r="BB31" s="29" t="s">
        <v>547</v>
      </c>
      <c r="BC31" s="64"/>
      <c r="BD31" s="64"/>
      <c r="BE31" s="64"/>
      <c r="BF31" s="64"/>
    </row>
    <row r="32" ht="14.25" customHeight="1">
      <c r="A32" s="64"/>
      <c r="B32" s="30"/>
      <c r="C32" s="30"/>
      <c r="D32" s="428" t="s">
        <v>2</v>
      </c>
      <c r="E32" s="483" t="s">
        <v>450</v>
      </c>
      <c r="F32" s="132"/>
      <c r="G32" s="488">
        <v>1.0</v>
      </c>
      <c r="H32" s="489">
        <v>1.0</v>
      </c>
      <c r="I32" s="478"/>
      <c r="J32" s="135">
        <v>1.0</v>
      </c>
      <c r="K32" s="135">
        <v>1.0</v>
      </c>
      <c r="L32" s="135">
        <v>1.0</v>
      </c>
      <c r="M32" s="141" t="s">
        <v>50</v>
      </c>
      <c r="N32" s="135">
        <v>1.0</v>
      </c>
      <c r="O32" s="152"/>
      <c r="P32" s="478"/>
      <c r="Q32" s="135">
        <v>1.0</v>
      </c>
      <c r="R32" s="135">
        <v>1.0</v>
      </c>
      <c r="S32" s="135">
        <v>1.0</v>
      </c>
      <c r="T32" s="135">
        <v>1.0</v>
      </c>
      <c r="U32" s="135">
        <v>1.0</v>
      </c>
      <c r="V32" s="152"/>
      <c r="W32" s="478"/>
      <c r="X32" s="132"/>
      <c r="Y32" s="132"/>
      <c r="Z32" s="132"/>
      <c r="AA32" s="132"/>
      <c r="AB32" s="132"/>
      <c r="AC32" s="472"/>
      <c r="AD32" s="423"/>
      <c r="AE32" s="132"/>
      <c r="AF32" s="132"/>
      <c r="AG32" s="132"/>
      <c r="AH32" s="132"/>
      <c r="AI32" s="132"/>
      <c r="AJ32" s="152"/>
      <c r="AK32" s="154">
        <f t="shared" si="9"/>
        <v>11</v>
      </c>
      <c r="AL32" s="484">
        <v>60000.0</v>
      </c>
      <c r="AM32" s="485">
        <f t="shared" si="10"/>
        <v>360000</v>
      </c>
      <c r="AN32" s="481">
        <v>300000.0</v>
      </c>
      <c r="AO32" s="487">
        <f t="shared" si="11"/>
        <v>660000</v>
      </c>
      <c r="AP32" s="454"/>
      <c r="AQ32" s="110"/>
      <c r="AR32" s="110"/>
      <c r="AS32" s="110"/>
      <c r="AT32" s="311" t="s">
        <v>666</v>
      </c>
      <c r="AU32" s="311">
        <v>2.08154125E8</v>
      </c>
      <c r="AV32" s="55" t="s">
        <v>667</v>
      </c>
      <c r="AW32" s="29" t="s">
        <v>668</v>
      </c>
      <c r="AX32" s="312" t="s">
        <v>343</v>
      </c>
      <c r="AY32" s="313" t="s">
        <v>344</v>
      </c>
      <c r="AZ32" s="311">
        <v>1.9998383999E10</v>
      </c>
      <c r="BA32" s="27"/>
      <c r="BB32" s="521" t="s">
        <v>669</v>
      </c>
      <c r="BC32" s="64"/>
      <c r="BD32" s="64"/>
      <c r="BE32" s="64"/>
      <c r="BF32" s="64"/>
    </row>
    <row r="33" ht="14.25" customHeight="1">
      <c r="A33" s="64"/>
      <c r="B33" s="30"/>
      <c r="C33" s="30"/>
      <c r="D33" s="428" t="s">
        <v>2</v>
      </c>
      <c r="E33" s="490" t="s">
        <v>187</v>
      </c>
      <c r="F33" s="132"/>
      <c r="G33" s="476"/>
      <c r="H33" s="477"/>
      <c r="I33" s="478"/>
      <c r="J33" s="132"/>
      <c r="K33" s="132"/>
      <c r="L33" s="132"/>
      <c r="M33" s="132"/>
      <c r="N33" s="135">
        <v>1.0</v>
      </c>
      <c r="O33" s="152"/>
      <c r="P33" s="478"/>
      <c r="Q33" s="135">
        <v>1.0</v>
      </c>
      <c r="R33" s="135">
        <v>1.0</v>
      </c>
      <c r="S33" s="135">
        <v>1.0</v>
      </c>
      <c r="T33" s="135">
        <v>1.0</v>
      </c>
      <c r="U33" s="135">
        <v>1.0</v>
      </c>
      <c r="V33" s="152"/>
      <c r="W33" s="478"/>
      <c r="X33" s="132"/>
      <c r="Y33" s="132"/>
      <c r="Z33" s="132"/>
      <c r="AA33" s="132"/>
      <c r="AB33" s="132"/>
      <c r="AC33" s="472"/>
      <c r="AD33" s="423"/>
      <c r="AE33" s="132"/>
      <c r="AF33" s="132"/>
      <c r="AG33" s="132"/>
      <c r="AH33" s="132"/>
      <c r="AI33" s="132"/>
      <c r="AJ33" s="152"/>
      <c r="AK33" s="154">
        <f t="shared" si="9"/>
        <v>6</v>
      </c>
      <c r="AL33" s="484">
        <v>60000.0</v>
      </c>
      <c r="AM33" s="485">
        <f t="shared" si="10"/>
        <v>160000</v>
      </c>
      <c r="AN33" s="481">
        <v>200000.0</v>
      </c>
      <c r="AO33" s="487">
        <f t="shared" si="11"/>
        <v>360000</v>
      </c>
      <c r="AP33" s="454"/>
      <c r="AQ33" s="39"/>
      <c r="AR33" s="110"/>
      <c r="AS33" s="110"/>
      <c r="AT33" s="412" t="s">
        <v>548</v>
      </c>
      <c r="AU33" s="412">
        <v>1.76676469E8</v>
      </c>
      <c r="AV33" s="413" t="s">
        <v>450</v>
      </c>
      <c r="AW33" s="29" t="s">
        <v>452</v>
      </c>
      <c r="AX33" s="312" t="s">
        <v>346</v>
      </c>
      <c r="AY33" s="313">
        <v>30.0</v>
      </c>
      <c r="AZ33" s="412">
        <v>1.7667646E7</v>
      </c>
      <c r="BA33" s="29">
        <v>100000.0</v>
      </c>
      <c r="BB33" s="29" t="s">
        <v>17</v>
      </c>
      <c r="BC33" s="64"/>
      <c r="BD33" s="64"/>
      <c r="BE33" s="64"/>
      <c r="BF33" s="64"/>
    </row>
    <row r="34" ht="14.25" customHeight="1">
      <c r="A34" s="64"/>
      <c r="B34" s="30"/>
      <c r="C34" s="30"/>
      <c r="D34" s="428" t="s">
        <v>2</v>
      </c>
      <c r="E34" s="483" t="s">
        <v>552</v>
      </c>
      <c r="F34" s="132"/>
      <c r="G34" s="476"/>
      <c r="H34" s="477"/>
      <c r="I34" s="478"/>
      <c r="J34" s="132"/>
      <c r="K34" s="132"/>
      <c r="L34" s="132"/>
      <c r="M34" s="132"/>
      <c r="N34" s="135">
        <v>1.0</v>
      </c>
      <c r="O34" s="152"/>
      <c r="P34" s="478"/>
      <c r="Q34" s="135">
        <v>1.0</v>
      </c>
      <c r="R34" s="135">
        <v>1.0</v>
      </c>
      <c r="S34" s="135">
        <v>1.0</v>
      </c>
      <c r="T34" s="135">
        <v>1.0</v>
      </c>
      <c r="U34" s="135">
        <v>1.0</v>
      </c>
      <c r="V34" s="152"/>
      <c r="W34" s="478"/>
      <c r="X34" s="132"/>
      <c r="Y34" s="132"/>
      <c r="Z34" s="132"/>
      <c r="AA34" s="132"/>
      <c r="AB34" s="132"/>
      <c r="AC34" s="472"/>
      <c r="AD34" s="478"/>
      <c r="AE34" s="132"/>
      <c r="AF34" s="132"/>
      <c r="AG34" s="132"/>
      <c r="AH34" s="132"/>
      <c r="AI34" s="132"/>
      <c r="AJ34" s="152"/>
      <c r="AK34" s="154">
        <f t="shared" si="9"/>
        <v>6</v>
      </c>
      <c r="AL34" s="484">
        <v>60000.0</v>
      </c>
      <c r="AM34" s="485">
        <f t="shared" si="10"/>
        <v>60000</v>
      </c>
      <c r="AN34" s="481">
        <v>300000.0</v>
      </c>
      <c r="AO34" s="487">
        <f t="shared" si="11"/>
        <v>360000</v>
      </c>
      <c r="AP34" s="454"/>
      <c r="AQ34" s="39"/>
      <c r="AR34" s="110"/>
      <c r="AS34" s="110"/>
      <c r="AT34" s="421" t="s">
        <v>51</v>
      </c>
      <c r="AU34" s="421">
        <v>1.37291533E8</v>
      </c>
      <c r="AV34" s="422" t="s">
        <v>187</v>
      </c>
      <c r="AW34" s="29"/>
      <c r="AX34" s="312"/>
      <c r="AY34" s="313"/>
      <c r="AZ34" s="311"/>
      <c r="BA34" s="29">
        <v>100000.0</v>
      </c>
      <c r="BB34" s="27" t="s">
        <v>132</v>
      </c>
      <c r="BC34" s="64"/>
      <c r="BD34" s="64"/>
      <c r="BE34" s="64"/>
      <c r="BF34" s="64"/>
    </row>
    <row r="35" ht="14.25" customHeight="1">
      <c r="A35" s="64"/>
      <c r="B35" s="30"/>
      <c r="C35" s="30"/>
      <c r="D35" s="428" t="s">
        <v>2</v>
      </c>
      <c r="E35" s="483" t="s">
        <v>624</v>
      </c>
      <c r="F35" s="132"/>
      <c r="G35" s="476"/>
      <c r="H35" s="477"/>
      <c r="I35" s="478"/>
      <c r="J35" s="132"/>
      <c r="K35" s="132"/>
      <c r="L35" s="132"/>
      <c r="M35" s="132"/>
      <c r="N35" s="132"/>
      <c r="O35" s="152"/>
      <c r="P35" s="478"/>
      <c r="Q35" s="132"/>
      <c r="R35" s="135">
        <v>1.0</v>
      </c>
      <c r="S35" s="141" t="s">
        <v>50</v>
      </c>
      <c r="T35" s="135">
        <v>1.0</v>
      </c>
      <c r="U35" s="135">
        <v>1.0</v>
      </c>
      <c r="V35" s="152"/>
      <c r="W35" s="478"/>
      <c r="X35" s="132"/>
      <c r="Y35" s="132"/>
      <c r="Z35" s="132"/>
      <c r="AA35" s="132"/>
      <c r="AB35" s="132"/>
      <c r="AC35" s="472"/>
      <c r="AD35" s="478"/>
      <c r="AE35" s="132"/>
      <c r="AF35" s="132"/>
      <c r="AG35" s="132"/>
      <c r="AH35" s="132"/>
      <c r="AI35" s="132"/>
      <c r="AJ35" s="152"/>
      <c r="AK35" s="154">
        <f t="shared" si="9"/>
        <v>3</v>
      </c>
      <c r="AL35" s="484">
        <v>60000.0</v>
      </c>
      <c r="AM35" s="485">
        <f t="shared" si="10"/>
        <v>80000</v>
      </c>
      <c r="AN35" s="481">
        <v>100000.0</v>
      </c>
      <c r="AO35" s="487">
        <f t="shared" si="11"/>
        <v>180000</v>
      </c>
      <c r="AP35" s="454"/>
      <c r="AQ35" s="39"/>
      <c r="AR35" s="110"/>
      <c r="AS35" s="110"/>
      <c r="AT35" s="412" t="s">
        <v>550</v>
      </c>
      <c r="AU35" s="412">
        <v>1.67000428E8</v>
      </c>
      <c r="AV35" s="413" t="s">
        <v>549</v>
      </c>
      <c r="AW35" s="29" t="s">
        <v>551</v>
      </c>
      <c r="AX35" s="312" t="s">
        <v>346</v>
      </c>
      <c r="AY35" s="313">
        <v>30.0</v>
      </c>
      <c r="AZ35" s="311">
        <v>1.6700042E7</v>
      </c>
      <c r="BA35" s="410">
        <v>50000.0</v>
      </c>
      <c r="BB35" s="29" t="s">
        <v>17</v>
      </c>
      <c r="BC35" s="64"/>
      <c r="BD35" s="64"/>
      <c r="BE35" s="64"/>
      <c r="BF35" s="64"/>
    </row>
    <row r="36" ht="14.25" customHeight="1">
      <c r="A36" s="64"/>
      <c r="B36" s="30"/>
      <c r="C36" s="30"/>
      <c r="D36" s="428" t="s">
        <v>2</v>
      </c>
      <c r="E36" s="483" t="s">
        <v>241</v>
      </c>
      <c r="F36" s="132"/>
      <c r="G36" s="488">
        <v>1.0</v>
      </c>
      <c r="H36" s="489">
        <v>1.0</v>
      </c>
      <c r="I36" s="478"/>
      <c r="J36" s="135">
        <v>1.0</v>
      </c>
      <c r="K36" s="135">
        <v>1.0</v>
      </c>
      <c r="L36" s="135">
        <v>1.0</v>
      </c>
      <c r="M36" s="135">
        <v>1.0</v>
      </c>
      <c r="N36" s="135">
        <v>1.0</v>
      </c>
      <c r="O36" s="152"/>
      <c r="P36" s="478"/>
      <c r="Q36" s="135">
        <v>1.0</v>
      </c>
      <c r="R36" s="135">
        <v>1.0</v>
      </c>
      <c r="S36" s="135">
        <v>1.0</v>
      </c>
      <c r="T36" s="135">
        <v>1.0</v>
      </c>
      <c r="U36" s="135">
        <v>1.0</v>
      </c>
      <c r="V36" s="152"/>
      <c r="W36" s="478"/>
      <c r="X36" s="132"/>
      <c r="Y36" s="132"/>
      <c r="Z36" s="132"/>
      <c r="AA36" s="132"/>
      <c r="AB36" s="132"/>
      <c r="AC36" s="472"/>
      <c r="AD36" s="478"/>
      <c r="AE36" s="132"/>
      <c r="AF36" s="132"/>
      <c r="AG36" s="132"/>
      <c r="AH36" s="132"/>
      <c r="AI36" s="132"/>
      <c r="AJ36" s="152"/>
      <c r="AK36" s="154">
        <f t="shared" si="9"/>
        <v>12</v>
      </c>
      <c r="AL36" s="484">
        <v>60000.0</v>
      </c>
      <c r="AM36" s="485">
        <f t="shared" si="10"/>
        <v>420000</v>
      </c>
      <c r="AN36" s="481">
        <v>300000.0</v>
      </c>
      <c r="AO36" s="487">
        <f t="shared" si="11"/>
        <v>720000</v>
      </c>
      <c r="AP36" s="454"/>
      <c r="AQ36" s="39"/>
      <c r="AR36" s="110"/>
      <c r="AS36" s="110"/>
      <c r="AT36" s="412" t="s">
        <v>553</v>
      </c>
      <c r="AU36" s="412">
        <v>1.93843603E8</v>
      </c>
      <c r="AV36" s="413" t="s">
        <v>552</v>
      </c>
      <c r="AW36" s="29" t="s">
        <v>554</v>
      </c>
      <c r="AX36" s="312" t="s">
        <v>343</v>
      </c>
      <c r="AY36" s="313" t="s">
        <v>344</v>
      </c>
      <c r="AZ36" s="311">
        <v>1.5040437271E10</v>
      </c>
      <c r="BA36" s="410">
        <v>50000.0</v>
      </c>
      <c r="BB36" s="27" t="s">
        <v>670</v>
      </c>
      <c r="BC36" s="64"/>
      <c r="BD36" s="64"/>
      <c r="BE36" s="64"/>
      <c r="BF36" s="64"/>
    </row>
    <row r="37" ht="14.25" customHeight="1">
      <c r="A37" s="64"/>
      <c r="B37" s="30"/>
      <c r="C37" s="30"/>
      <c r="D37" s="428" t="s">
        <v>2</v>
      </c>
      <c r="E37" s="483" t="s">
        <v>557</v>
      </c>
      <c r="F37" s="132"/>
      <c r="G37" s="160" t="s">
        <v>23</v>
      </c>
      <c r="H37" s="160" t="s">
        <v>23</v>
      </c>
      <c r="I37" s="478"/>
      <c r="J37" s="160" t="s">
        <v>23</v>
      </c>
      <c r="K37" s="135">
        <v>1.0</v>
      </c>
      <c r="L37" s="135">
        <v>1.0</v>
      </c>
      <c r="M37" s="135">
        <v>1.0</v>
      </c>
      <c r="N37" s="135">
        <v>1.0</v>
      </c>
      <c r="O37" s="152"/>
      <c r="P37" s="478"/>
      <c r="Q37" s="160" t="s">
        <v>23</v>
      </c>
      <c r="R37" s="132"/>
      <c r="S37" s="132"/>
      <c r="T37" s="132"/>
      <c r="U37" s="132"/>
      <c r="V37" s="152"/>
      <c r="W37" s="478"/>
      <c r="X37" s="132"/>
      <c r="Y37" s="132"/>
      <c r="Z37" s="132"/>
      <c r="AA37" s="132"/>
      <c r="AB37" s="132"/>
      <c r="AC37" s="472"/>
      <c r="AD37" s="478"/>
      <c r="AE37" s="132"/>
      <c r="AF37" s="132"/>
      <c r="AG37" s="132"/>
      <c r="AH37" s="132"/>
      <c r="AI37" s="132"/>
      <c r="AJ37" s="152"/>
      <c r="AK37" s="154">
        <f t="shared" si="9"/>
        <v>4</v>
      </c>
      <c r="AL37" s="484">
        <v>60000.0</v>
      </c>
      <c r="AM37" s="485">
        <f t="shared" si="10"/>
        <v>240000</v>
      </c>
      <c r="AN37" s="486"/>
      <c r="AO37" s="487">
        <f t="shared" si="11"/>
        <v>240000</v>
      </c>
      <c r="AP37" s="454"/>
      <c r="AQ37" s="39"/>
      <c r="AR37" s="110"/>
      <c r="AS37" s="110"/>
      <c r="AT37" s="412" t="s">
        <v>233</v>
      </c>
      <c r="AU37" s="412">
        <v>1.55852941E8</v>
      </c>
      <c r="AV37" s="413" t="s">
        <v>232</v>
      </c>
      <c r="AW37" s="29" t="s">
        <v>234</v>
      </c>
      <c r="AX37" s="312" t="s">
        <v>346</v>
      </c>
      <c r="AY37" s="313">
        <v>30.0</v>
      </c>
      <c r="AZ37" s="311">
        <v>1.5585294E7</v>
      </c>
      <c r="BA37" s="29">
        <v>100000.0</v>
      </c>
      <c r="BB37" s="29" t="s">
        <v>17</v>
      </c>
      <c r="BC37" s="64"/>
      <c r="BD37" s="64"/>
      <c r="BE37" s="64"/>
      <c r="BF37" s="64"/>
    </row>
    <row r="38" ht="14.25" customHeight="1">
      <c r="A38" s="64"/>
      <c r="B38" s="30"/>
      <c r="C38" s="30"/>
      <c r="D38" s="428" t="s">
        <v>556</v>
      </c>
      <c r="E38" s="491" t="s">
        <v>560</v>
      </c>
      <c r="F38" s="132"/>
      <c r="G38" s="476"/>
      <c r="H38" s="477"/>
      <c r="I38" s="478"/>
      <c r="J38" s="135">
        <v>1.0</v>
      </c>
      <c r="K38" s="135">
        <v>1.0</v>
      </c>
      <c r="L38" s="135">
        <v>1.0</v>
      </c>
      <c r="M38" s="135">
        <v>1.0</v>
      </c>
      <c r="N38" s="135">
        <v>1.0</v>
      </c>
      <c r="O38" s="152"/>
      <c r="P38" s="478"/>
      <c r="Q38" s="135">
        <v>1.0</v>
      </c>
      <c r="R38" s="135">
        <v>1.0</v>
      </c>
      <c r="S38" s="135">
        <v>1.0</v>
      </c>
      <c r="T38" s="135">
        <v>1.0</v>
      </c>
      <c r="U38" s="141" t="s">
        <v>50</v>
      </c>
      <c r="V38" s="152"/>
      <c r="W38" s="478"/>
      <c r="X38" s="132"/>
      <c r="Y38" s="132"/>
      <c r="Z38" s="132"/>
      <c r="AA38" s="132"/>
      <c r="AB38" s="132"/>
      <c r="AC38" s="472"/>
      <c r="AD38" s="478"/>
      <c r="AE38" s="132"/>
      <c r="AF38" s="132"/>
      <c r="AG38" s="132"/>
      <c r="AH38" s="132"/>
      <c r="AI38" s="132"/>
      <c r="AJ38" s="152"/>
      <c r="AK38" s="154">
        <f t="shared" si="9"/>
        <v>9</v>
      </c>
      <c r="AL38" s="484">
        <v>60000.0</v>
      </c>
      <c r="AM38" s="485">
        <f t="shared" si="10"/>
        <v>240000</v>
      </c>
      <c r="AN38" s="481">
        <v>300000.0</v>
      </c>
      <c r="AO38" s="487">
        <f t="shared" si="11"/>
        <v>540000</v>
      </c>
      <c r="AP38" s="454"/>
      <c r="AQ38" s="39"/>
      <c r="AR38" s="110"/>
      <c r="AS38" s="110"/>
      <c r="AT38" s="412" t="s">
        <v>77</v>
      </c>
      <c r="AU38" s="412" t="s">
        <v>473</v>
      </c>
      <c r="AV38" s="413" t="s">
        <v>241</v>
      </c>
      <c r="AW38" s="29" t="s">
        <v>242</v>
      </c>
      <c r="AX38" s="312" t="s">
        <v>346</v>
      </c>
      <c r="AY38" s="313">
        <v>30.0</v>
      </c>
      <c r="AZ38" s="311">
        <v>1.1585836E7</v>
      </c>
      <c r="BA38" s="29">
        <v>100000.0</v>
      </c>
      <c r="BB38" s="27" t="s">
        <v>17</v>
      </c>
      <c r="BC38" s="64"/>
      <c r="BD38" s="64"/>
      <c r="BE38" s="64"/>
      <c r="BF38" s="64"/>
    </row>
    <row r="39" ht="14.25" customHeight="1">
      <c r="A39" s="64"/>
      <c r="B39" s="30"/>
      <c r="C39" s="30"/>
      <c r="D39" s="428" t="s">
        <v>2</v>
      </c>
      <c r="E39" s="492" t="s">
        <v>567</v>
      </c>
      <c r="F39" s="132"/>
      <c r="G39" s="141">
        <v>0.5</v>
      </c>
      <c r="H39" s="477"/>
      <c r="I39" s="478"/>
      <c r="J39" s="135">
        <v>1.0</v>
      </c>
      <c r="K39" s="135">
        <v>1.0</v>
      </c>
      <c r="L39" s="135">
        <v>1.0</v>
      </c>
      <c r="M39" s="141" t="s">
        <v>50</v>
      </c>
      <c r="N39" s="141" t="s">
        <v>50</v>
      </c>
      <c r="O39" s="152"/>
      <c r="P39" s="478"/>
      <c r="Q39" s="135">
        <v>1.0</v>
      </c>
      <c r="R39" s="135">
        <v>1.0</v>
      </c>
      <c r="S39" s="135">
        <v>1.0</v>
      </c>
      <c r="T39" s="135">
        <v>1.0</v>
      </c>
      <c r="U39" s="135">
        <v>1.0</v>
      </c>
      <c r="V39" s="152"/>
      <c r="W39" s="478"/>
      <c r="X39" s="132"/>
      <c r="Y39" s="132"/>
      <c r="Z39" s="132"/>
      <c r="AA39" s="132"/>
      <c r="AB39" s="132"/>
      <c r="AC39" s="472"/>
      <c r="AD39" s="478"/>
      <c r="AE39" s="132"/>
      <c r="AF39" s="132"/>
      <c r="AG39" s="132"/>
      <c r="AH39" s="132"/>
      <c r="AI39" s="132"/>
      <c r="AJ39" s="152"/>
      <c r="AK39" s="154">
        <f t="shared" si="9"/>
        <v>8.5</v>
      </c>
      <c r="AL39" s="484">
        <v>60000.0</v>
      </c>
      <c r="AM39" s="485">
        <f t="shared" si="10"/>
        <v>210000</v>
      </c>
      <c r="AN39" s="481">
        <v>300000.0</v>
      </c>
      <c r="AO39" s="487">
        <f t="shared" si="11"/>
        <v>510000</v>
      </c>
      <c r="AP39" s="454"/>
      <c r="AQ39" s="110"/>
      <c r="AR39" s="110"/>
      <c r="AS39" s="110"/>
      <c r="AT39" s="412" t="s">
        <v>558</v>
      </c>
      <c r="AU39" s="412">
        <v>1.22926036E8</v>
      </c>
      <c r="AV39" s="413" t="s">
        <v>557</v>
      </c>
      <c r="AW39" s="29" t="s">
        <v>559</v>
      </c>
      <c r="AX39" s="312" t="s">
        <v>346</v>
      </c>
      <c r="AY39" s="313">
        <v>30.0</v>
      </c>
      <c r="AZ39" s="412">
        <v>1.2292603E7</v>
      </c>
      <c r="BA39" s="410">
        <v>50000.0</v>
      </c>
      <c r="BB39" s="27" t="s">
        <v>17</v>
      </c>
      <c r="BC39" s="64"/>
      <c r="BD39" s="64"/>
      <c r="BE39" s="64"/>
      <c r="BF39" s="64"/>
    </row>
    <row r="40" ht="14.25" customHeight="1">
      <c r="A40" s="64"/>
      <c r="B40" s="30"/>
      <c r="C40" s="30"/>
      <c r="D40" s="428" t="s">
        <v>2</v>
      </c>
      <c r="E40" s="493" t="s">
        <v>564</v>
      </c>
      <c r="F40" s="132"/>
      <c r="G40" s="488">
        <v>1.0</v>
      </c>
      <c r="H40" s="489">
        <v>1.0</v>
      </c>
      <c r="I40" s="478"/>
      <c r="J40" s="135">
        <v>1.0</v>
      </c>
      <c r="K40" s="135">
        <v>1.0</v>
      </c>
      <c r="L40" s="135">
        <v>1.0</v>
      </c>
      <c r="M40" s="135">
        <v>1.0</v>
      </c>
      <c r="N40" s="135">
        <v>1.0</v>
      </c>
      <c r="O40" s="152"/>
      <c r="P40" s="478"/>
      <c r="Q40" s="135">
        <v>1.0</v>
      </c>
      <c r="R40" s="135">
        <v>1.0</v>
      </c>
      <c r="S40" s="135">
        <v>1.0</v>
      </c>
      <c r="T40" s="135">
        <v>1.0</v>
      </c>
      <c r="U40" s="135">
        <v>1.0</v>
      </c>
      <c r="V40" s="152"/>
      <c r="W40" s="478"/>
      <c r="X40" s="132"/>
      <c r="Y40" s="132"/>
      <c r="Z40" s="132"/>
      <c r="AA40" s="132"/>
      <c r="AB40" s="132"/>
      <c r="AC40" s="472"/>
      <c r="AD40" s="478"/>
      <c r="AE40" s="132"/>
      <c r="AF40" s="132"/>
      <c r="AG40" s="132"/>
      <c r="AH40" s="132"/>
      <c r="AI40" s="132"/>
      <c r="AJ40" s="152"/>
      <c r="AK40" s="154">
        <f t="shared" si="9"/>
        <v>12</v>
      </c>
      <c r="AL40" s="484">
        <v>60000.0</v>
      </c>
      <c r="AM40" s="485">
        <f t="shared" si="10"/>
        <v>420000</v>
      </c>
      <c r="AN40" s="481">
        <v>300000.0</v>
      </c>
      <c r="AO40" s="487">
        <f t="shared" si="11"/>
        <v>720000</v>
      </c>
      <c r="AP40" s="454"/>
      <c r="AQ40" s="39"/>
      <c r="AR40" s="110"/>
      <c r="AS40" s="110"/>
      <c r="AT40" s="412" t="s">
        <v>561</v>
      </c>
      <c r="AU40" s="412" t="s">
        <v>562</v>
      </c>
      <c r="AV40" s="413" t="s">
        <v>560</v>
      </c>
      <c r="AW40" s="29" t="s">
        <v>563</v>
      </c>
      <c r="AX40" s="312" t="s">
        <v>346</v>
      </c>
      <c r="AY40" s="313">
        <v>30.0</v>
      </c>
      <c r="AZ40" s="412">
        <v>1.8539719E7</v>
      </c>
      <c r="BA40" s="410">
        <v>50000.0</v>
      </c>
      <c r="BB40" s="27" t="s">
        <v>17</v>
      </c>
      <c r="BC40" s="64"/>
      <c r="BD40" s="64"/>
      <c r="BE40" s="64"/>
      <c r="BF40" s="64"/>
    </row>
    <row r="41" ht="14.25" customHeight="1">
      <c r="A41" s="64"/>
      <c r="B41" s="30"/>
      <c r="C41" s="30"/>
      <c r="D41" s="428" t="s">
        <v>2</v>
      </c>
      <c r="E41" s="494" t="s">
        <v>57</v>
      </c>
      <c r="F41" s="132"/>
      <c r="G41" s="495">
        <v>1.0</v>
      </c>
      <c r="H41" s="477"/>
      <c r="I41" s="478"/>
      <c r="J41" s="132"/>
      <c r="K41" s="132"/>
      <c r="L41" s="132"/>
      <c r="M41" s="132"/>
      <c r="N41" s="132"/>
      <c r="O41" s="152"/>
      <c r="P41" s="478"/>
      <c r="Q41" s="132"/>
      <c r="R41" s="132"/>
      <c r="S41" s="132"/>
      <c r="T41" s="132"/>
      <c r="U41" s="132"/>
      <c r="V41" s="152"/>
      <c r="W41" s="478"/>
      <c r="X41" s="132"/>
      <c r="Y41" s="132"/>
      <c r="Z41" s="132"/>
      <c r="AA41" s="132"/>
      <c r="AB41" s="132"/>
      <c r="AC41" s="44"/>
      <c r="AD41" s="45"/>
      <c r="AE41" s="132"/>
      <c r="AF41" s="132"/>
      <c r="AG41" s="132"/>
      <c r="AH41" s="132"/>
      <c r="AI41" s="132"/>
      <c r="AJ41" s="152"/>
      <c r="AK41" s="154">
        <f t="shared" si="9"/>
        <v>1</v>
      </c>
      <c r="AL41" s="484">
        <v>60000.0</v>
      </c>
      <c r="AM41" s="485">
        <f t="shared" si="10"/>
        <v>60000</v>
      </c>
      <c r="AN41" s="486"/>
      <c r="AO41" s="487">
        <f t="shared" si="11"/>
        <v>60000</v>
      </c>
      <c r="AP41" s="454"/>
      <c r="AQ41" s="110"/>
      <c r="AR41" s="110"/>
      <c r="AS41" s="110"/>
      <c r="AT41" s="412" t="s">
        <v>565</v>
      </c>
      <c r="AU41" s="412" t="s">
        <v>566</v>
      </c>
      <c r="AV41" s="413" t="s">
        <v>564</v>
      </c>
      <c r="AW41" s="29" t="s">
        <v>559</v>
      </c>
      <c r="AX41" s="312" t="s">
        <v>346</v>
      </c>
      <c r="AY41" s="313">
        <v>30.0</v>
      </c>
      <c r="AZ41" s="412">
        <v>1.7245352E7</v>
      </c>
      <c r="BA41" s="410">
        <v>50000.0</v>
      </c>
      <c r="BB41" s="27" t="s">
        <v>17</v>
      </c>
      <c r="BC41" s="64"/>
      <c r="BD41" s="64"/>
      <c r="BE41" s="64"/>
      <c r="BF41" s="64"/>
    </row>
    <row r="42" ht="14.25" customHeight="1">
      <c r="A42" s="64"/>
      <c r="B42" s="30"/>
      <c r="C42" s="30"/>
      <c r="D42" s="428" t="s">
        <v>2</v>
      </c>
      <c r="E42" s="496" t="s">
        <v>625</v>
      </c>
      <c r="F42" s="132"/>
      <c r="G42" s="488">
        <v>1.0</v>
      </c>
      <c r="H42" s="489">
        <v>1.0</v>
      </c>
      <c r="I42" s="478"/>
      <c r="J42" s="135">
        <v>1.0</v>
      </c>
      <c r="K42" s="135">
        <v>1.0</v>
      </c>
      <c r="L42" s="135">
        <v>1.0</v>
      </c>
      <c r="M42" s="135">
        <v>1.0</v>
      </c>
      <c r="N42" s="135">
        <v>1.0</v>
      </c>
      <c r="O42" s="152"/>
      <c r="P42" s="478"/>
      <c r="Q42" s="135">
        <v>1.0</v>
      </c>
      <c r="R42" s="135">
        <v>1.0</v>
      </c>
      <c r="S42" s="135">
        <v>1.0</v>
      </c>
      <c r="T42" s="135">
        <v>1.0</v>
      </c>
      <c r="U42" s="135">
        <v>1.0</v>
      </c>
      <c r="V42" s="152"/>
      <c r="W42" s="478"/>
      <c r="X42" s="132"/>
      <c r="Y42" s="132"/>
      <c r="Z42" s="132"/>
      <c r="AA42" s="132"/>
      <c r="AB42" s="132"/>
      <c r="AC42" s="44"/>
      <c r="AD42" s="45"/>
      <c r="AE42" s="132"/>
      <c r="AF42" s="132"/>
      <c r="AG42" s="132"/>
      <c r="AH42" s="132"/>
      <c r="AI42" s="132"/>
      <c r="AJ42" s="152"/>
      <c r="AK42" s="154">
        <f t="shared" si="9"/>
        <v>12</v>
      </c>
      <c r="AL42" s="484">
        <v>60000.0</v>
      </c>
      <c r="AM42" s="485">
        <f t="shared" si="10"/>
        <v>420000</v>
      </c>
      <c r="AN42" s="481">
        <v>300000.0</v>
      </c>
      <c r="AO42" s="487">
        <f t="shared" si="11"/>
        <v>720000</v>
      </c>
      <c r="AP42" s="454"/>
      <c r="AQ42" s="39"/>
      <c r="AR42" s="110"/>
      <c r="AS42" s="110"/>
      <c r="AT42" s="412" t="s">
        <v>568</v>
      </c>
      <c r="AU42" s="412">
        <v>1.72563031E8</v>
      </c>
      <c r="AV42" s="413" t="s">
        <v>567</v>
      </c>
      <c r="AW42" s="29" t="s">
        <v>569</v>
      </c>
      <c r="AX42" s="312" t="s">
        <v>346</v>
      </c>
      <c r="AY42" s="313">
        <v>30.0</v>
      </c>
      <c r="AZ42" s="412">
        <v>1.7256303E7</v>
      </c>
      <c r="BA42" s="410">
        <v>50000.0</v>
      </c>
      <c r="BB42" s="27" t="s">
        <v>17</v>
      </c>
      <c r="BC42" s="64"/>
      <c r="BD42" s="64"/>
      <c r="BE42" s="64"/>
      <c r="BF42" s="64"/>
    </row>
    <row r="43" ht="14.25" customHeight="1">
      <c r="A43" s="64"/>
      <c r="B43" s="30"/>
      <c r="C43" s="30"/>
      <c r="D43" s="428" t="s">
        <v>21</v>
      </c>
      <c r="E43" s="494" t="s">
        <v>626</v>
      </c>
      <c r="F43" s="132"/>
      <c r="G43" s="141">
        <v>0.5</v>
      </c>
      <c r="H43" s="489">
        <v>1.0</v>
      </c>
      <c r="I43" s="478"/>
      <c r="J43" s="135">
        <v>1.0</v>
      </c>
      <c r="K43" s="135">
        <v>1.0</v>
      </c>
      <c r="L43" s="135">
        <v>1.0</v>
      </c>
      <c r="M43" s="141" t="s">
        <v>50</v>
      </c>
      <c r="N43" s="135">
        <v>1.0</v>
      </c>
      <c r="O43" s="152"/>
      <c r="P43" s="478"/>
      <c r="Q43" s="135">
        <v>1.0</v>
      </c>
      <c r="R43" s="135">
        <v>1.0</v>
      </c>
      <c r="S43" s="135">
        <v>1.0</v>
      </c>
      <c r="T43" s="135">
        <v>1.0</v>
      </c>
      <c r="U43" s="135">
        <v>1.0</v>
      </c>
      <c r="V43" s="152"/>
      <c r="W43" s="478"/>
      <c r="X43" s="132"/>
      <c r="Y43" s="132"/>
      <c r="Z43" s="132"/>
      <c r="AA43" s="132"/>
      <c r="AB43" s="132"/>
      <c r="AC43" s="472"/>
      <c r="AD43" s="478"/>
      <c r="AE43" s="132"/>
      <c r="AF43" s="132"/>
      <c r="AG43" s="132"/>
      <c r="AH43" s="132"/>
      <c r="AI43" s="132"/>
      <c r="AJ43" s="152"/>
      <c r="AK43" s="154">
        <f t="shared" si="9"/>
        <v>10.5</v>
      </c>
      <c r="AL43" s="484">
        <v>60000.0</v>
      </c>
      <c r="AM43" s="485">
        <f t="shared" si="10"/>
        <v>330000</v>
      </c>
      <c r="AN43" s="481">
        <v>300000.0</v>
      </c>
      <c r="AO43" s="487">
        <f t="shared" si="11"/>
        <v>630000</v>
      </c>
      <c r="AP43" s="454"/>
      <c r="AQ43" s="110"/>
      <c r="AR43" s="110"/>
      <c r="AS43" s="110"/>
      <c r="AT43" s="421" t="s">
        <v>261</v>
      </c>
      <c r="AU43" s="421">
        <v>1.40933503E8</v>
      </c>
      <c r="AV43" s="422" t="s">
        <v>260</v>
      </c>
      <c r="AW43" s="29" t="s">
        <v>262</v>
      </c>
      <c r="AX43" s="312" t="s">
        <v>346</v>
      </c>
      <c r="AY43" s="313">
        <v>30.0</v>
      </c>
      <c r="AZ43" s="421">
        <v>1.409335E7</v>
      </c>
      <c r="BA43" s="410">
        <v>150000.0</v>
      </c>
      <c r="BB43" s="27" t="s">
        <v>17</v>
      </c>
      <c r="BC43" s="64"/>
      <c r="BD43" s="64"/>
      <c r="BE43" s="64"/>
      <c r="BF43" s="64"/>
    </row>
    <row r="44" ht="14.25" customHeight="1">
      <c r="A44" s="64"/>
      <c r="B44" s="30"/>
      <c r="C44" s="30"/>
      <c r="D44" s="30"/>
      <c r="E44" s="494" t="s">
        <v>627</v>
      </c>
      <c r="F44" s="132"/>
      <c r="G44" s="476"/>
      <c r="H44" s="477"/>
      <c r="I44" s="478"/>
      <c r="J44" s="132"/>
      <c r="K44" s="135">
        <v>1.0</v>
      </c>
      <c r="L44" s="135">
        <v>1.0</v>
      </c>
      <c r="M44" s="141" t="s">
        <v>50</v>
      </c>
      <c r="N44" s="135">
        <v>1.0</v>
      </c>
      <c r="O44" s="152"/>
      <c r="P44" s="478"/>
      <c r="Q44" s="135">
        <v>1.0</v>
      </c>
      <c r="R44" s="135">
        <v>1.0</v>
      </c>
      <c r="S44" s="135">
        <v>1.0</v>
      </c>
      <c r="T44" s="135">
        <v>1.0</v>
      </c>
      <c r="U44" s="135">
        <v>1.0</v>
      </c>
      <c r="V44" s="152"/>
      <c r="W44" s="478"/>
      <c r="X44" s="132"/>
      <c r="Y44" s="132"/>
      <c r="Z44" s="132"/>
      <c r="AA44" s="132"/>
      <c r="AB44" s="132"/>
      <c r="AC44" s="44"/>
      <c r="AD44" s="45"/>
      <c r="AE44" s="132"/>
      <c r="AF44" s="132"/>
      <c r="AG44" s="132"/>
      <c r="AH44" s="132"/>
      <c r="AI44" s="132"/>
      <c r="AJ44" s="152"/>
      <c r="AK44" s="154">
        <f t="shared" si="9"/>
        <v>8</v>
      </c>
      <c r="AL44" s="484">
        <v>60000.0</v>
      </c>
      <c r="AM44" s="485">
        <f t="shared" si="10"/>
        <v>180000</v>
      </c>
      <c r="AN44" s="481">
        <v>300000.0</v>
      </c>
      <c r="AO44" s="487">
        <f t="shared" si="11"/>
        <v>480000</v>
      </c>
      <c r="AP44" s="454"/>
      <c r="AQ44" s="39"/>
      <c r="AR44" s="110"/>
      <c r="AS44" s="110"/>
      <c r="AT44" s="311"/>
      <c r="AU44" s="311"/>
      <c r="AV44" s="315"/>
      <c r="AW44" s="29"/>
      <c r="AX44" s="312"/>
      <c r="AY44" s="313"/>
      <c r="AZ44" s="311"/>
      <c r="BA44" s="27"/>
      <c r="BB44" s="27"/>
      <c r="BC44" s="64"/>
      <c r="BD44" s="64"/>
      <c r="BE44" s="64"/>
      <c r="BF44" s="64"/>
    </row>
    <row r="45" ht="14.25" customHeight="1">
      <c r="A45" s="64"/>
      <c r="B45" s="30"/>
      <c r="C45" s="30"/>
      <c r="D45" s="30"/>
      <c r="E45" s="497" t="s">
        <v>628</v>
      </c>
      <c r="F45" s="132"/>
      <c r="G45" s="141" t="s">
        <v>50</v>
      </c>
      <c r="H45" s="477"/>
      <c r="I45" s="478"/>
      <c r="J45" s="160" t="s">
        <v>23</v>
      </c>
      <c r="K45" s="135">
        <v>1.0</v>
      </c>
      <c r="L45" s="135">
        <v>1.0</v>
      </c>
      <c r="M45" s="135">
        <v>1.0</v>
      </c>
      <c r="N45" s="135">
        <v>1.0</v>
      </c>
      <c r="O45" s="152"/>
      <c r="P45" s="478"/>
      <c r="Q45" s="160" t="s">
        <v>23</v>
      </c>
      <c r="R45" s="132"/>
      <c r="S45" s="132"/>
      <c r="T45" s="132"/>
      <c r="U45" s="132"/>
      <c r="V45" s="152"/>
      <c r="W45" s="478"/>
      <c r="X45" s="132"/>
      <c r="Y45" s="132"/>
      <c r="Z45" s="132"/>
      <c r="AA45" s="132"/>
      <c r="AB45" s="132"/>
      <c r="AC45" s="44"/>
      <c r="AD45" s="45"/>
      <c r="AE45" s="132"/>
      <c r="AF45" s="132"/>
      <c r="AG45" s="132"/>
      <c r="AH45" s="132"/>
      <c r="AI45" s="132"/>
      <c r="AJ45" s="152"/>
      <c r="AK45" s="154">
        <f t="shared" si="9"/>
        <v>4</v>
      </c>
      <c r="AL45" s="484">
        <v>60000.0</v>
      </c>
      <c r="AM45" s="485">
        <f t="shared" si="10"/>
        <v>240000</v>
      </c>
      <c r="AN45" s="486"/>
      <c r="AO45" s="487">
        <f t="shared" si="11"/>
        <v>240000</v>
      </c>
      <c r="AP45" s="454"/>
      <c r="AQ45" s="110"/>
      <c r="AR45" s="110"/>
      <c r="AS45" s="110"/>
      <c r="AT45" s="311"/>
      <c r="AU45" s="311"/>
      <c r="AV45" s="55"/>
      <c r="AW45" s="29"/>
      <c r="AX45" s="312"/>
      <c r="AY45" s="313"/>
      <c r="AZ45" s="311"/>
      <c r="BA45" s="27"/>
      <c r="BB45" s="27"/>
      <c r="BC45" s="64"/>
      <c r="BD45" s="64"/>
      <c r="BE45" s="64"/>
      <c r="BF45" s="64"/>
    </row>
    <row r="46" ht="14.25" customHeight="1">
      <c r="A46" s="64"/>
      <c r="B46" s="30"/>
      <c r="C46" s="30"/>
      <c r="D46" s="30"/>
      <c r="E46" s="498" t="s">
        <v>629</v>
      </c>
      <c r="F46" s="132"/>
      <c r="G46" s="488">
        <v>1.0</v>
      </c>
      <c r="H46" s="489">
        <v>1.0</v>
      </c>
      <c r="I46" s="478"/>
      <c r="J46" s="135">
        <v>1.0</v>
      </c>
      <c r="K46" s="135">
        <v>1.0</v>
      </c>
      <c r="L46" s="135">
        <v>1.0</v>
      </c>
      <c r="M46" s="135">
        <v>1.0</v>
      </c>
      <c r="N46" s="141" t="s">
        <v>50</v>
      </c>
      <c r="O46" s="152"/>
      <c r="P46" s="478"/>
      <c r="Q46" s="135">
        <v>1.0</v>
      </c>
      <c r="R46" s="135">
        <v>1.0</v>
      </c>
      <c r="S46" s="135">
        <v>1.0</v>
      </c>
      <c r="T46" s="135">
        <v>1.0</v>
      </c>
      <c r="U46" s="135">
        <v>1.0</v>
      </c>
      <c r="V46" s="152"/>
      <c r="W46" s="478"/>
      <c r="X46" s="132"/>
      <c r="Y46" s="132"/>
      <c r="Z46" s="132"/>
      <c r="AA46" s="132"/>
      <c r="AB46" s="132"/>
      <c r="AC46" s="44"/>
      <c r="AD46" s="45"/>
      <c r="AE46" s="132"/>
      <c r="AF46" s="132"/>
      <c r="AG46" s="132"/>
      <c r="AH46" s="132"/>
      <c r="AI46" s="132"/>
      <c r="AJ46" s="152"/>
      <c r="AK46" s="154">
        <f t="shared" si="9"/>
        <v>11</v>
      </c>
      <c r="AL46" s="484">
        <v>60000.0</v>
      </c>
      <c r="AM46" s="485">
        <f t="shared" si="10"/>
        <v>360000</v>
      </c>
      <c r="AN46" s="481">
        <v>300000.0</v>
      </c>
      <c r="AO46" s="487">
        <f t="shared" si="11"/>
        <v>660000</v>
      </c>
      <c r="AP46" s="454"/>
      <c r="AQ46" s="39"/>
      <c r="AR46" s="110"/>
      <c r="AS46" s="110"/>
      <c r="AT46" s="311"/>
      <c r="AU46" s="311"/>
      <c r="AV46" s="314"/>
      <c r="AW46" s="29"/>
      <c r="AX46" s="312"/>
      <c r="AY46" s="313"/>
      <c r="AZ46" s="311"/>
      <c r="BA46" s="27"/>
      <c r="BB46" s="27"/>
      <c r="BC46" s="64"/>
      <c r="BD46" s="64"/>
      <c r="BE46" s="64"/>
      <c r="BF46" s="64"/>
    </row>
    <row r="47" ht="14.25" customHeight="1">
      <c r="A47" s="64"/>
      <c r="B47" s="30"/>
      <c r="C47" s="30"/>
      <c r="D47" s="30"/>
      <c r="E47" s="499" t="s">
        <v>630</v>
      </c>
      <c r="F47" s="132"/>
      <c r="G47" s="488">
        <v>1.0</v>
      </c>
      <c r="H47" s="489">
        <v>1.0</v>
      </c>
      <c r="I47" s="478"/>
      <c r="J47" s="141" t="s">
        <v>50</v>
      </c>
      <c r="K47" s="135">
        <v>1.0</v>
      </c>
      <c r="L47" s="135">
        <v>1.0</v>
      </c>
      <c r="M47" s="135">
        <v>1.0</v>
      </c>
      <c r="N47" s="135">
        <v>1.0</v>
      </c>
      <c r="O47" s="152"/>
      <c r="P47" s="478"/>
      <c r="Q47" s="135">
        <v>1.0</v>
      </c>
      <c r="R47" s="135">
        <v>1.0</v>
      </c>
      <c r="S47" s="135">
        <v>1.0</v>
      </c>
      <c r="T47" s="135">
        <v>1.0</v>
      </c>
      <c r="U47" s="135">
        <v>1.0</v>
      </c>
      <c r="V47" s="152"/>
      <c r="W47" s="478"/>
      <c r="X47" s="132"/>
      <c r="Y47" s="132"/>
      <c r="Z47" s="132"/>
      <c r="AA47" s="132"/>
      <c r="AB47" s="132"/>
      <c r="AC47" s="44"/>
      <c r="AD47" s="45"/>
      <c r="AE47" s="132"/>
      <c r="AF47" s="132"/>
      <c r="AG47" s="132"/>
      <c r="AH47" s="132"/>
      <c r="AI47" s="132"/>
      <c r="AJ47" s="152"/>
      <c r="AK47" s="154">
        <f t="shared" si="9"/>
        <v>11</v>
      </c>
      <c r="AL47" s="484">
        <v>60000.0</v>
      </c>
      <c r="AM47" s="485">
        <f t="shared" si="10"/>
        <v>360000</v>
      </c>
      <c r="AN47" s="481">
        <v>300000.0</v>
      </c>
      <c r="AO47" s="487">
        <f t="shared" si="11"/>
        <v>660000</v>
      </c>
      <c r="AP47" s="454"/>
      <c r="AQ47" s="39"/>
      <c r="AR47" s="39"/>
      <c r="AS47" s="39"/>
      <c r="AT47" s="316"/>
      <c r="AU47" s="316"/>
      <c r="AV47" s="315"/>
      <c r="AW47" s="29"/>
      <c r="AX47" s="312"/>
      <c r="AY47" s="313"/>
      <c r="AZ47" s="316"/>
      <c r="BA47" s="27"/>
      <c r="BB47" s="29"/>
      <c r="BC47" s="64"/>
      <c r="BD47" s="64"/>
      <c r="BE47" s="64"/>
      <c r="BF47" s="64"/>
    </row>
    <row r="48" ht="14.25" customHeight="1">
      <c r="A48" s="64"/>
      <c r="B48" s="30"/>
      <c r="C48" s="30"/>
      <c r="D48" s="30"/>
      <c r="E48" s="498" t="s">
        <v>631</v>
      </c>
      <c r="F48" s="476"/>
      <c r="G48" s="488">
        <v>1.0</v>
      </c>
      <c r="H48" s="489">
        <v>1.0</v>
      </c>
      <c r="I48" s="478"/>
      <c r="J48" s="135">
        <v>1.0</v>
      </c>
      <c r="K48" s="135">
        <v>1.0</v>
      </c>
      <c r="L48" s="135">
        <v>1.0</v>
      </c>
      <c r="M48" s="135">
        <v>1.0</v>
      </c>
      <c r="N48" s="135">
        <v>1.0</v>
      </c>
      <c r="O48" s="152"/>
      <c r="P48" s="478"/>
      <c r="Q48" s="135">
        <v>1.0</v>
      </c>
      <c r="R48" s="135">
        <v>1.0</v>
      </c>
      <c r="S48" s="135">
        <v>1.0</v>
      </c>
      <c r="T48" s="135">
        <v>1.0</v>
      </c>
      <c r="U48" s="135">
        <v>1.0</v>
      </c>
      <c r="V48" s="152"/>
      <c r="W48" s="478"/>
      <c r="X48" s="132"/>
      <c r="Y48" s="132"/>
      <c r="Z48" s="132"/>
      <c r="AA48" s="132"/>
      <c r="AB48" s="132"/>
      <c r="AC48" s="44"/>
      <c r="AD48" s="45"/>
      <c r="AE48" s="132"/>
      <c r="AF48" s="132"/>
      <c r="AG48" s="132"/>
      <c r="AH48" s="132"/>
      <c r="AI48" s="132"/>
      <c r="AJ48" s="152"/>
      <c r="AK48" s="154">
        <f t="shared" si="9"/>
        <v>12</v>
      </c>
      <c r="AL48" s="484">
        <v>75000.0</v>
      </c>
      <c r="AM48" s="500">
        <f t="shared" si="10"/>
        <v>600000</v>
      </c>
      <c r="AN48" s="481">
        <v>300000.0</v>
      </c>
      <c r="AO48" s="487">
        <f t="shared" si="11"/>
        <v>900000</v>
      </c>
      <c r="AP48" s="454"/>
      <c r="AQ48" s="39"/>
      <c r="AR48" s="110"/>
      <c r="AS48" s="110"/>
      <c r="AT48" s="316"/>
      <c r="AU48" s="316"/>
      <c r="AV48" s="315"/>
      <c r="AW48" s="29"/>
      <c r="AX48" s="312"/>
      <c r="AY48" s="313"/>
      <c r="AZ48" s="316"/>
      <c r="BA48" s="27"/>
      <c r="BB48" s="29"/>
      <c r="BC48" s="64"/>
      <c r="BD48" s="64"/>
      <c r="BE48" s="64"/>
      <c r="BF48" s="64"/>
    </row>
    <row r="49" ht="14.25" customHeight="1">
      <c r="A49" s="64"/>
      <c r="B49" s="37"/>
      <c r="C49" s="37"/>
      <c r="D49" s="37"/>
      <c r="E49" s="501"/>
      <c r="F49" s="37"/>
      <c r="G49" s="239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484"/>
      <c r="AM49" s="485"/>
      <c r="AN49" s="486"/>
      <c r="AO49" s="487"/>
      <c r="AP49" s="37"/>
      <c r="AQ49" s="37"/>
      <c r="AR49" s="37"/>
      <c r="AS49" s="37"/>
      <c r="AT49" s="439"/>
      <c r="AU49" s="439"/>
      <c r="AV49" s="374"/>
      <c r="AW49" s="64"/>
      <c r="AX49" s="328"/>
      <c r="AY49" s="335"/>
      <c r="AZ49" s="439"/>
      <c r="BA49" s="134"/>
      <c r="BB49" s="64"/>
      <c r="BC49" s="64"/>
      <c r="BD49" s="64"/>
      <c r="BE49" s="64"/>
      <c r="BF49" s="64"/>
    </row>
    <row r="50" ht="14.25" customHeight="1">
      <c r="A50" s="64"/>
      <c r="B50" s="37"/>
      <c r="C50" s="37"/>
      <c r="D50" s="37"/>
      <c r="E50" s="501"/>
      <c r="F50" s="37"/>
      <c r="G50" s="239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439"/>
      <c r="AU50" s="439"/>
      <c r="AV50" s="374"/>
      <c r="AW50" s="64"/>
      <c r="AX50" s="328"/>
      <c r="AY50" s="335"/>
      <c r="AZ50" s="439"/>
      <c r="BA50" s="134"/>
      <c r="BB50" s="64"/>
      <c r="BC50" s="64"/>
      <c r="BD50" s="64"/>
      <c r="BE50" s="64"/>
      <c r="BF50" s="64"/>
    </row>
    <row r="51" ht="14.25" customHeight="1">
      <c r="A51" s="64"/>
      <c r="B51" s="37"/>
      <c r="C51" s="37"/>
      <c r="D51" s="37"/>
      <c r="E51" s="501"/>
      <c r="F51" s="37"/>
      <c r="G51" s="239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439"/>
      <c r="AU51" s="439"/>
      <c r="AV51" s="374"/>
      <c r="AW51" s="64"/>
      <c r="AX51" s="328"/>
      <c r="AY51" s="335"/>
      <c r="AZ51" s="439"/>
      <c r="BA51" s="134"/>
      <c r="BB51" s="64"/>
      <c r="BC51" s="64"/>
      <c r="BD51" s="64"/>
      <c r="BE51" s="64"/>
      <c r="BF51" s="64"/>
    </row>
    <row r="52" ht="14.25" customHeight="1">
      <c r="A52" s="64"/>
      <c r="B52" s="37"/>
      <c r="C52" s="37"/>
      <c r="D52" s="37"/>
      <c r="E52" s="501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439"/>
      <c r="AU52" s="439"/>
      <c r="AV52" s="374"/>
      <c r="AW52" s="64"/>
      <c r="AX52" s="328"/>
      <c r="AY52" s="335"/>
      <c r="AZ52" s="439"/>
      <c r="BA52" s="134"/>
      <c r="BB52" s="64"/>
      <c r="BC52" s="64"/>
      <c r="BD52" s="64"/>
      <c r="BE52" s="64"/>
      <c r="BF52" s="64"/>
    </row>
    <row r="53" ht="17.25" customHeight="1">
      <c r="A53" s="64"/>
      <c r="B53" s="441" t="s">
        <v>570</v>
      </c>
      <c r="C53" s="299"/>
      <c r="D53" s="299"/>
      <c r="E53" s="299"/>
      <c r="F53" s="299"/>
      <c r="G53" s="299"/>
      <c r="H53" s="299"/>
      <c r="I53" s="299"/>
      <c r="J53" s="299"/>
      <c r="K53" s="299"/>
      <c r="L53" s="299"/>
      <c r="M53" s="299"/>
      <c r="N53" s="299"/>
      <c r="O53" s="299"/>
      <c r="P53" s="299"/>
      <c r="Q53" s="299"/>
      <c r="R53" s="299"/>
      <c r="S53" s="299"/>
      <c r="T53" s="299"/>
      <c r="U53" s="299"/>
      <c r="V53" s="299"/>
      <c r="W53" s="299"/>
      <c r="X53" s="299"/>
      <c r="Y53" s="299"/>
      <c r="Z53" s="299"/>
      <c r="AA53" s="299"/>
      <c r="AB53" s="299"/>
      <c r="AC53" s="299"/>
      <c r="AD53" s="299"/>
      <c r="AE53" s="299"/>
      <c r="AF53" s="299"/>
      <c r="AG53" s="299"/>
      <c r="AH53" s="299"/>
      <c r="AI53" s="299"/>
      <c r="AJ53" s="299"/>
      <c r="AK53" s="299"/>
      <c r="AL53" s="299"/>
      <c r="AM53" s="299"/>
      <c r="AN53" s="299"/>
      <c r="AO53" s="300"/>
      <c r="AP53" s="170"/>
      <c r="AQ53" s="170"/>
      <c r="AR53" s="170"/>
      <c r="AS53" s="170"/>
      <c r="AT53" s="133"/>
      <c r="AU53" s="133"/>
      <c r="AV53" s="133"/>
      <c r="AW53" s="133"/>
      <c r="AX53" s="442"/>
      <c r="AY53" s="133"/>
      <c r="AZ53" s="133"/>
      <c r="BA53" s="133"/>
      <c r="BB53" s="133"/>
      <c r="BC53" s="64"/>
      <c r="BD53" s="64"/>
      <c r="BE53" s="64"/>
      <c r="BF53" s="64"/>
    </row>
    <row r="54" ht="14.25" customHeight="1">
      <c r="A54" s="64"/>
      <c r="B54" s="302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  <c r="N54" s="303"/>
      <c r="O54" s="303"/>
      <c r="P54" s="303"/>
      <c r="Q54" s="303"/>
      <c r="R54" s="303"/>
      <c r="S54" s="303"/>
      <c r="T54" s="303"/>
      <c r="U54" s="303"/>
      <c r="V54" s="303"/>
      <c r="W54" s="303"/>
      <c r="X54" s="303"/>
      <c r="Y54" s="303"/>
      <c r="Z54" s="303"/>
      <c r="AA54" s="303"/>
      <c r="AB54" s="303"/>
      <c r="AC54" s="303"/>
      <c r="AD54" s="303"/>
      <c r="AE54" s="303"/>
      <c r="AF54" s="303"/>
      <c r="AG54" s="303"/>
      <c r="AH54" s="303"/>
      <c r="AI54" s="303"/>
      <c r="AJ54" s="303"/>
      <c r="AK54" s="303"/>
      <c r="AL54" s="303"/>
      <c r="AM54" s="303"/>
      <c r="AN54" s="303"/>
      <c r="AO54" s="304"/>
      <c r="AP54" s="170"/>
      <c r="AQ54" s="170"/>
      <c r="AR54" s="170"/>
      <c r="AS54" s="170"/>
      <c r="AT54" s="133"/>
      <c r="AU54" s="133"/>
      <c r="AV54" s="133"/>
      <c r="AW54" s="133"/>
      <c r="AX54" s="442"/>
      <c r="AY54" s="133"/>
      <c r="AZ54" s="133"/>
      <c r="BA54" s="133"/>
      <c r="BB54" s="133"/>
      <c r="BC54" s="64"/>
      <c r="BD54" s="64"/>
      <c r="BE54" s="64"/>
      <c r="BF54" s="64"/>
    </row>
    <row r="55" ht="14.25" customHeight="1">
      <c r="A55" s="64"/>
      <c r="B55" s="135" t="s">
        <v>1</v>
      </c>
      <c r="C55" s="132"/>
      <c r="D55" s="443" t="s">
        <v>18</v>
      </c>
      <c r="E55" s="135" t="s">
        <v>19</v>
      </c>
      <c r="F55" s="135" t="s">
        <v>3</v>
      </c>
      <c r="G55" s="135" t="s">
        <v>4</v>
      </c>
      <c r="H55" s="141" t="s">
        <v>5</v>
      </c>
      <c r="I55" s="160" t="s">
        <v>6</v>
      </c>
      <c r="J55" s="135" t="s">
        <v>7</v>
      </c>
      <c r="K55" s="135" t="s">
        <v>2</v>
      </c>
      <c r="L55" s="135" t="s">
        <v>2</v>
      </c>
      <c r="M55" s="135" t="s">
        <v>3</v>
      </c>
      <c r="N55" s="135" t="s">
        <v>4</v>
      </c>
      <c r="O55" s="141" t="s">
        <v>5</v>
      </c>
      <c r="P55" s="160" t="s">
        <v>6</v>
      </c>
      <c r="Q55" s="135" t="s">
        <v>7</v>
      </c>
      <c r="R55" s="135" t="s">
        <v>2</v>
      </c>
      <c r="S55" s="135" t="s">
        <v>2</v>
      </c>
      <c r="T55" s="135" t="s">
        <v>3</v>
      </c>
      <c r="U55" s="135" t="s">
        <v>4</v>
      </c>
      <c r="V55" s="141" t="s">
        <v>5</v>
      </c>
      <c r="W55" s="160" t="s">
        <v>6</v>
      </c>
      <c r="X55" s="135" t="s">
        <v>7</v>
      </c>
      <c r="Y55" s="135" t="s">
        <v>2</v>
      </c>
      <c r="Z55" s="135" t="s">
        <v>2</v>
      </c>
      <c r="AA55" s="135" t="s">
        <v>3</v>
      </c>
      <c r="AB55" s="135" t="s">
        <v>4</v>
      </c>
      <c r="AC55" s="141" t="s">
        <v>5</v>
      </c>
      <c r="AD55" s="160" t="s">
        <v>6</v>
      </c>
      <c r="AE55" s="135" t="s">
        <v>7</v>
      </c>
      <c r="AF55" s="135" t="s">
        <v>2</v>
      </c>
      <c r="AG55" s="135" t="s">
        <v>2</v>
      </c>
      <c r="AH55" s="135" t="s">
        <v>3</v>
      </c>
      <c r="AI55" s="135" t="s">
        <v>4</v>
      </c>
      <c r="AJ55" s="141" t="s">
        <v>5</v>
      </c>
      <c r="AK55" s="218" t="s">
        <v>8</v>
      </c>
      <c r="AL55" s="130" t="s">
        <v>9</v>
      </c>
      <c r="AM55" s="444" t="s">
        <v>10</v>
      </c>
      <c r="AN55" s="444"/>
      <c r="AO55" s="444" t="s">
        <v>12</v>
      </c>
      <c r="AP55" s="444" t="s">
        <v>333</v>
      </c>
      <c r="AQ55" s="444" t="s">
        <v>112</v>
      </c>
      <c r="AR55" s="444" t="s">
        <v>113</v>
      </c>
      <c r="AS55" s="444"/>
      <c r="AT55" s="445" t="s">
        <v>334</v>
      </c>
      <c r="AU55" s="209" t="s">
        <v>17</v>
      </c>
      <c r="AV55" s="443" t="s">
        <v>335</v>
      </c>
      <c r="AW55" s="195" t="s">
        <v>115</v>
      </c>
      <c r="AX55" s="446" t="s">
        <v>336</v>
      </c>
      <c r="AY55" s="209" t="s">
        <v>337</v>
      </c>
      <c r="AZ55" s="209" t="s">
        <v>338</v>
      </c>
      <c r="BA55" s="209" t="s">
        <v>504</v>
      </c>
      <c r="BB55" s="209" t="s">
        <v>114</v>
      </c>
      <c r="BC55" s="64"/>
      <c r="BD55" s="64"/>
      <c r="BE55" s="64"/>
      <c r="BF55" s="64"/>
    </row>
    <row r="56" ht="14.25" customHeight="1">
      <c r="A56" s="64"/>
      <c r="B56" s="151"/>
      <c r="C56" s="151"/>
      <c r="D56" s="151"/>
      <c r="E56" s="151"/>
      <c r="F56" s="135">
        <v>1.0</v>
      </c>
      <c r="G56" s="135">
        <f t="shared" ref="G56:AJ56" si="12">F56+1</f>
        <v>2</v>
      </c>
      <c r="H56" s="141">
        <f t="shared" si="12"/>
        <v>3</v>
      </c>
      <c r="I56" s="160">
        <f t="shared" si="12"/>
        <v>4</v>
      </c>
      <c r="J56" s="135">
        <f t="shared" si="12"/>
        <v>5</v>
      </c>
      <c r="K56" s="135">
        <f t="shared" si="12"/>
        <v>6</v>
      </c>
      <c r="L56" s="135">
        <f t="shared" si="12"/>
        <v>7</v>
      </c>
      <c r="M56" s="135">
        <f t="shared" si="12"/>
        <v>8</v>
      </c>
      <c r="N56" s="135">
        <f t="shared" si="12"/>
        <v>9</v>
      </c>
      <c r="O56" s="141">
        <f t="shared" si="12"/>
        <v>10</v>
      </c>
      <c r="P56" s="160">
        <f t="shared" si="12"/>
        <v>11</v>
      </c>
      <c r="Q56" s="135">
        <f t="shared" si="12"/>
        <v>12</v>
      </c>
      <c r="R56" s="135">
        <f t="shared" si="12"/>
        <v>13</v>
      </c>
      <c r="S56" s="135">
        <f t="shared" si="12"/>
        <v>14</v>
      </c>
      <c r="T56" s="135">
        <f t="shared" si="12"/>
        <v>15</v>
      </c>
      <c r="U56" s="135">
        <f t="shared" si="12"/>
        <v>16</v>
      </c>
      <c r="V56" s="141">
        <f t="shared" si="12"/>
        <v>17</v>
      </c>
      <c r="W56" s="160">
        <f t="shared" si="12"/>
        <v>18</v>
      </c>
      <c r="X56" s="135">
        <f t="shared" si="12"/>
        <v>19</v>
      </c>
      <c r="Y56" s="135">
        <f t="shared" si="12"/>
        <v>20</v>
      </c>
      <c r="Z56" s="135">
        <f t="shared" si="12"/>
        <v>21</v>
      </c>
      <c r="AA56" s="135">
        <f t="shared" si="12"/>
        <v>22</v>
      </c>
      <c r="AB56" s="135">
        <f t="shared" si="12"/>
        <v>23</v>
      </c>
      <c r="AC56" s="141">
        <f t="shared" si="12"/>
        <v>24</v>
      </c>
      <c r="AD56" s="160">
        <f t="shared" si="12"/>
        <v>25</v>
      </c>
      <c r="AE56" s="135">
        <f t="shared" si="12"/>
        <v>26</v>
      </c>
      <c r="AF56" s="135">
        <f t="shared" si="12"/>
        <v>27</v>
      </c>
      <c r="AG56" s="135">
        <f t="shared" si="12"/>
        <v>28</v>
      </c>
      <c r="AH56" s="135">
        <f t="shared" si="12"/>
        <v>29</v>
      </c>
      <c r="AI56" s="135">
        <f t="shared" si="12"/>
        <v>30</v>
      </c>
      <c r="AJ56" s="141">
        <f t="shared" si="12"/>
        <v>31</v>
      </c>
      <c r="AK56" s="447"/>
      <c r="AL56" s="447"/>
      <c r="AM56" s="447"/>
      <c r="AN56" s="447"/>
      <c r="AO56" s="447"/>
      <c r="AP56" s="447"/>
      <c r="AQ56" s="447"/>
      <c r="AR56" s="447"/>
      <c r="AS56" s="447"/>
      <c r="AT56" s="151"/>
      <c r="AU56" s="151"/>
      <c r="AV56" s="151"/>
      <c r="AW56" s="151"/>
      <c r="AX56" s="448"/>
      <c r="AY56" s="151"/>
      <c r="AZ56" s="151"/>
      <c r="BA56" s="151"/>
      <c r="BB56" s="151"/>
      <c r="BC56" s="64"/>
      <c r="BD56" s="64"/>
      <c r="BE56" s="64"/>
      <c r="BF56" s="64"/>
    </row>
    <row r="57" ht="14.25" customHeight="1">
      <c r="A57" s="64"/>
      <c r="B57" s="132"/>
      <c r="C57" s="132"/>
      <c r="D57" s="449"/>
      <c r="E57" s="502" t="s">
        <v>580</v>
      </c>
      <c r="F57" s="503"/>
      <c r="G57" s="504">
        <v>1.0</v>
      </c>
      <c r="H57" s="472"/>
      <c r="I57" s="478"/>
      <c r="J57" s="504">
        <v>1.0</v>
      </c>
      <c r="K57" s="504">
        <v>1.0</v>
      </c>
      <c r="L57" s="504">
        <v>1.0</v>
      </c>
      <c r="M57" s="504">
        <v>1.0</v>
      </c>
      <c r="N57" s="504">
        <v>1.0</v>
      </c>
      <c r="O57" s="472"/>
      <c r="P57" s="478"/>
      <c r="Q57" s="504">
        <v>1.0</v>
      </c>
      <c r="R57" s="504">
        <v>1.0</v>
      </c>
      <c r="S57" s="504">
        <v>1.0</v>
      </c>
      <c r="T57" s="504">
        <v>1.0</v>
      </c>
      <c r="U57" s="504">
        <v>1.0</v>
      </c>
      <c r="V57" s="472"/>
      <c r="W57" s="478"/>
      <c r="X57" s="504">
        <v>1.0</v>
      </c>
      <c r="Y57" s="132"/>
      <c r="Z57" s="404"/>
      <c r="AA57" s="404"/>
      <c r="AB57" s="404"/>
      <c r="AC57" s="505"/>
      <c r="AD57" s="506"/>
      <c r="AE57" s="30"/>
      <c r="AF57" s="132"/>
      <c r="AG57" s="404"/>
      <c r="AH57" s="404"/>
      <c r="AI57" s="426"/>
      <c r="AJ57" s="505"/>
      <c r="AK57" s="46">
        <f t="shared" ref="AK57:AK74" si="13">SUM(F57:G57,J57:N57,Q57:U57,X57:AB57,AE57:AI57)</f>
        <v>12</v>
      </c>
      <c r="AL57" s="479">
        <v>60000.0</v>
      </c>
      <c r="AM57" s="480">
        <f t="shared" ref="AM57:AM75" si="14">AO57-AN57</f>
        <v>420000</v>
      </c>
      <c r="AN57" s="507">
        <v>300000.0</v>
      </c>
      <c r="AO57" s="482">
        <f t="shared" ref="AO57:AO75" si="15">AK57*AL57</f>
        <v>720000</v>
      </c>
      <c r="AP57" s="145"/>
      <c r="AQ57" s="145"/>
      <c r="AR57" s="145"/>
      <c r="AS57" s="508"/>
      <c r="AT57" s="456" t="s">
        <v>582</v>
      </c>
      <c r="AU57" s="456">
        <v>2.14062143E8</v>
      </c>
      <c r="AV57" s="450" t="s">
        <v>580</v>
      </c>
      <c r="AW57" s="133" t="s">
        <v>583</v>
      </c>
      <c r="AX57" s="312" t="s">
        <v>346</v>
      </c>
      <c r="AY57" s="313">
        <v>30.0</v>
      </c>
      <c r="AZ57" s="457">
        <v>2.1406214E7</v>
      </c>
      <c r="BA57" s="458"/>
      <c r="BB57" s="457" t="s">
        <v>17</v>
      </c>
      <c r="BC57" s="64"/>
      <c r="BD57" s="64"/>
      <c r="BE57" s="64"/>
      <c r="BF57" s="64"/>
    </row>
    <row r="58" ht="14.25" customHeight="1">
      <c r="A58" s="64"/>
      <c r="B58" s="132"/>
      <c r="C58" s="132"/>
      <c r="D58" s="459"/>
      <c r="E58" s="509" t="s">
        <v>632</v>
      </c>
      <c r="F58" s="503"/>
      <c r="G58" s="510"/>
      <c r="H58" s="472"/>
      <c r="I58" s="478"/>
      <c r="J58" s="510"/>
      <c r="K58" s="510"/>
      <c r="L58" s="510"/>
      <c r="M58" s="510"/>
      <c r="N58" s="510"/>
      <c r="O58" s="472"/>
      <c r="P58" s="478"/>
      <c r="Q58" s="510"/>
      <c r="R58" s="510"/>
      <c r="S58" s="510"/>
      <c r="T58" s="510"/>
      <c r="U58" s="510"/>
      <c r="V58" s="472"/>
      <c r="W58" s="478"/>
      <c r="X58" s="510"/>
      <c r="Y58" s="132"/>
      <c r="Z58" s="404"/>
      <c r="AA58" s="404"/>
      <c r="AB58" s="404"/>
      <c r="AC58" s="472"/>
      <c r="AD58" s="478"/>
      <c r="AE58" s="30"/>
      <c r="AF58" s="132"/>
      <c r="AG58" s="404"/>
      <c r="AH58" s="404"/>
      <c r="AI58" s="426"/>
      <c r="AJ58" s="472"/>
      <c r="AK58" s="46">
        <f t="shared" si="13"/>
        <v>0</v>
      </c>
      <c r="AL58" s="484">
        <v>60000.0</v>
      </c>
      <c r="AM58" s="485">
        <f t="shared" si="14"/>
        <v>-200000</v>
      </c>
      <c r="AN58" s="507">
        <v>200000.0</v>
      </c>
      <c r="AO58" s="487">
        <f t="shared" si="15"/>
        <v>0</v>
      </c>
      <c r="AP58" s="145"/>
      <c r="AQ58" s="145"/>
      <c r="AR58" s="145"/>
      <c r="AS58" s="508"/>
      <c r="AT58" s="464" t="s">
        <v>596</v>
      </c>
      <c r="AU58" s="464">
        <v>1.41354167E8</v>
      </c>
      <c r="AV58" s="460" t="s">
        <v>595</v>
      </c>
      <c r="AW58" s="133" t="s">
        <v>597</v>
      </c>
      <c r="AX58" s="417" t="s">
        <v>361</v>
      </c>
      <c r="AY58" s="313" t="s">
        <v>344</v>
      </c>
      <c r="AZ58" s="467">
        <v>8.2724074E7</v>
      </c>
      <c r="BA58" s="458"/>
      <c r="BB58" s="467" t="s">
        <v>598</v>
      </c>
      <c r="BC58" s="64"/>
      <c r="BD58" s="64"/>
      <c r="BE58" s="64"/>
      <c r="BF58" s="64"/>
    </row>
    <row r="59" ht="14.25" customHeight="1">
      <c r="A59" s="64"/>
      <c r="B59" s="132"/>
      <c r="C59" s="132"/>
      <c r="D59" s="459"/>
      <c r="E59" s="511" t="s">
        <v>595</v>
      </c>
      <c r="F59" s="503"/>
      <c r="G59" s="504">
        <v>1.0</v>
      </c>
      <c r="H59" s="472"/>
      <c r="I59" s="478"/>
      <c r="J59" s="504">
        <v>1.0</v>
      </c>
      <c r="K59" s="504">
        <v>1.0</v>
      </c>
      <c r="L59" s="504">
        <v>1.0</v>
      </c>
      <c r="M59" s="504">
        <v>1.0</v>
      </c>
      <c r="N59" s="504">
        <v>1.0</v>
      </c>
      <c r="O59" s="472"/>
      <c r="P59" s="478"/>
      <c r="Q59" s="504">
        <v>1.0</v>
      </c>
      <c r="R59" s="504">
        <v>1.0</v>
      </c>
      <c r="S59" s="504">
        <v>1.0</v>
      </c>
      <c r="T59" s="504">
        <v>1.0</v>
      </c>
      <c r="U59" s="504">
        <v>1.0</v>
      </c>
      <c r="V59" s="472"/>
      <c r="W59" s="478"/>
      <c r="X59" s="504">
        <v>1.0</v>
      </c>
      <c r="Y59" s="132"/>
      <c r="Z59" s="404"/>
      <c r="AA59" s="404"/>
      <c r="AB59" s="404"/>
      <c r="AC59" s="472"/>
      <c r="AD59" s="478"/>
      <c r="AE59" s="30"/>
      <c r="AF59" s="132"/>
      <c r="AG59" s="404"/>
      <c r="AH59" s="404"/>
      <c r="AI59" s="426"/>
      <c r="AJ59" s="472"/>
      <c r="AK59" s="46">
        <f t="shared" si="13"/>
        <v>12</v>
      </c>
      <c r="AL59" s="484">
        <v>60000.0</v>
      </c>
      <c r="AM59" s="485">
        <f t="shared" si="14"/>
        <v>420000</v>
      </c>
      <c r="AN59" s="507">
        <v>300000.0</v>
      </c>
      <c r="AO59" s="487">
        <f t="shared" si="15"/>
        <v>720000</v>
      </c>
      <c r="AP59" s="145"/>
      <c r="AQ59" s="145"/>
      <c r="AR59" s="145"/>
      <c r="AS59" s="508"/>
      <c r="AT59" s="464" t="s">
        <v>146</v>
      </c>
      <c r="AU59" s="464">
        <v>1.64553183E8</v>
      </c>
      <c r="AV59" s="460" t="s">
        <v>145</v>
      </c>
      <c r="AW59" s="133" t="s">
        <v>147</v>
      </c>
      <c r="AX59" s="312" t="s">
        <v>346</v>
      </c>
      <c r="AY59" s="313">
        <v>30.0</v>
      </c>
      <c r="AZ59" s="457">
        <v>1.6455318E7</v>
      </c>
      <c r="BA59" s="458"/>
      <c r="BB59" s="457" t="s">
        <v>17</v>
      </c>
      <c r="BC59" s="64"/>
      <c r="BD59" s="64"/>
      <c r="BE59" s="64"/>
      <c r="BF59" s="64"/>
    </row>
    <row r="60" ht="14.25" customHeight="1">
      <c r="A60" s="64"/>
      <c r="B60" s="132"/>
      <c r="C60" s="132"/>
      <c r="D60" s="459"/>
      <c r="E60" s="509" t="s">
        <v>633</v>
      </c>
      <c r="F60" s="503"/>
      <c r="G60" s="512"/>
      <c r="H60" s="472"/>
      <c r="I60" s="478"/>
      <c r="J60" s="512"/>
      <c r="K60" s="512"/>
      <c r="L60" s="512"/>
      <c r="M60" s="512"/>
      <c r="N60" s="512"/>
      <c r="O60" s="472"/>
      <c r="P60" s="478"/>
      <c r="Q60" s="504">
        <v>1.0</v>
      </c>
      <c r="R60" s="504">
        <v>1.0</v>
      </c>
      <c r="S60" s="504">
        <v>1.0</v>
      </c>
      <c r="T60" s="504">
        <v>1.0</v>
      </c>
      <c r="U60" s="504">
        <v>1.0</v>
      </c>
      <c r="V60" s="472"/>
      <c r="W60" s="478"/>
      <c r="X60" s="504">
        <v>1.0</v>
      </c>
      <c r="Y60" s="132"/>
      <c r="Z60" s="404"/>
      <c r="AA60" s="404"/>
      <c r="AB60" s="404"/>
      <c r="AC60" s="472"/>
      <c r="AD60" s="423"/>
      <c r="AE60" s="30"/>
      <c r="AF60" s="132"/>
      <c r="AG60" s="404"/>
      <c r="AH60" s="404"/>
      <c r="AI60" s="426"/>
      <c r="AJ60" s="472"/>
      <c r="AK60" s="46">
        <f t="shared" si="13"/>
        <v>6</v>
      </c>
      <c r="AL60" s="484">
        <v>60000.0</v>
      </c>
      <c r="AM60" s="485">
        <f t="shared" si="14"/>
        <v>160000</v>
      </c>
      <c r="AN60" s="507">
        <v>200000.0</v>
      </c>
      <c r="AO60" s="487">
        <f t="shared" si="15"/>
        <v>360000</v>
      </c>
      <c r="AP60" s="145"/>
      <c r="AQ60" s="145"/>
      <c r="AR60" s="145"/>
      <c r="AS60" s="508"/>
      <c r="AT60" s="464" t="s">
        <v>577</v>
      </c>
      <c r="AU60" s="464">
        <v>1.78171755E8</v>
      </c>
      <c r="AV60" s="460" t="s">
        <v>575</v>
      </c>
      <c r="AW60" s="133" t="s">
        <v>578</v>
      </c>
      <c r="AX60" s="312" t="s">
        <v>346</v>
      </c>
      <c r="AY60" s="313">
        <v>30.0</v>
      </c>
      <c r="AZ60" s="457">
        <v>1.7817175E7</v>
      </c>
      <c r="BA60" s="458"/>
      <c r="BB60" s="457" t="s">
        <v>17</v>
      </c>
      <c r="BC60" s="64"/>
      <c r="BD60" s="64"/>
      <c r="BE60" s="64"/>
      <c r="BF60" s="64"/>
    </row>
    <row r="61" ht="14.25" customHeight="1">
      <c r="A61" s="64"/>
      <c r="B61" s="132"/>
      <c r="C61" s="132"/>
      <c r="D61" s="459"/>
      <c r="E61" s="511" t="s">
        <v>145</v>
      </c>
      <c r="F61" s="503"/>
      <c r="G61" s="504">
        <v>1.0</v>
      </c>
      <c r="H61" s="472"/>
      <c r="I61" s="478"/>
      <c r="J61" s="504">
        <v>1.0</v>
      </c>
      <c r="K61" s="504">
        <v>1.0</v>
      </c>
      <c r="L61" s="504">
        <v>1.0</v>
      </c>
      <c r="M61" s="504">
        <v>1.0</v>
      </c>
      <c r="N61" s="504">
        <v>1.0</v>
      </c>
      <c r="O61" s="472"/>
      <c r="P61" s="478"/>
      <c r="Q61" s="504">
        <v>1.0</v>
      </c>
      <c r="R61" s="504">
        <v>1.0</v>
      </c>
      <c r="S61" s="504">
        <v>1.0</v>
      </c>
      <c r="T61" s="504">
        <v>1.0</v>
      </c>
      <c r="U61" s="504">
        <v>1.0</v>
      </c>
      <c r="V61" s="472"/>
      <c r="W61" s="478"/>
      <c r="X61" s="504">
        <v>1.0</v>
      </c>
      <c r="Y61" s="132"/>
      <c r="Z61" s="404"/>
      <c r="AA61" s="404"/>
      <c r="AB61" s="404"/>
      <c r="AC61" s="472"/>
      <c r="AD61" s="423"/>
      <c r="AE61" s="30"/>
      <c r="AF61" s="132"/>
      <c r="AG61" s="404"/>
      <c r="AH61" s="404"/>
      <c r="AI61" s="426"/>
      <c r="AJ61" s="472"/>
      <c r="AK61" s="46">
        <f t="shared" si="13"/>
        <v>12</v>
      </c>
      <c r="AL61" s="484">
        <v>60000.0</v>
      </c>
      <c r="AM61" s="485">
        <f t="shared" si="14"/>
        <v>320000</v>
      </c>
      <c r="AN61" s="507">
        <v>400000.0</v>
      </c>
      <c r="AO61" s="487">
        <f t="shared" si="15"/>
        <v>720000</v>
      </c>
      <c r="AP61" s="145"/>
      <c r="AQ61" s="145"/>
      <c r="AR61" s="145"/>
      <c r="AS61" s="508"/>
      <c r="AT61" s="464" t="s">
        <v>573</v>
      </c>
      <c r="AU61" s="464">
        <v>1.81631899E8</v>
      </c>
      <c r="AV61" s="460" t="s">
        <v>571</v>
      </c>
      <c r="AW61" s="133" t="s">
        <v>574</v>
      </c>
      <c r="AX61" s="312" t="s">
        <v>346</v>
      </c>
      <c r="AY61" s="313">
        <v>30.0</v>
      </c>
      <c r="AZ61" s="457">
        <v>1.8163189E7</v>
      </c>
      <c r="BA61" s="458"/>
      <c r="BB61" s="457" t="s">
        <v>17</v>
      </c>
      <c r="BC61" s="64"/>
      <c r="BD61" s="64"/>
      <c r="BE61" s="64"/>
      <c r="BF61" s="64"/>
    </row>
    <row r="62" ht="14.25" customHeight="1">
      <c r="A62" s="64"/>
      <c r="B62" s="132"/>
      <c r="C62" s="132"/>
      <c r="D62" s="459"/>
      <c r="E62" s="511" t="s">
        <v>575</v>
      </c>
      <c r="F62" s="503"/>
      <c r="G62" s="504">
        <v>1.0</v>
      </c>
      <c r="H62" s="472"/>
      <c r="I62" s="478"/>
      <c r="J62" s="504">
        <v>1.0</v>
      </c>
      <c r="K62" s="504">
        <v>1.0</v>
      </c>
      <c r="L62" s="504">
        <v>1.0</v>
      </c>
      <c r="M62" s="504">
        <v>1.0</v>
      </c>
      <c r="N62" s="504">
        <v>1.0</v>
      </c>
      <c r="O62" s="472"/>
      <c r="P62" s="478"/>
      <c r="Q62" s="504">
        <v>1.0</v>
      </c>
      <c r="R62" s="504">
        <v>1.0</v>
      </c>
      <c r="S62" s="504">
        <v>1.0</v>
      </c>
      <c r="T62" s="504">
        <v>1.0</v>
      </c>
      <c r="U62" s="504">
        <v>1.0</v>
      </c>
      <c r="V62" s="472"/>
      <c r="W62" s="478"/>
      <c r="X62" s="504">
        <v>1.0</v>
      </c>
      <c r="Y62" s="132"/>
      <c r="Z62" s="404"/>
      <c r="AA62" s="404"/>
      <c r="AB62" s="404"/>
      <c r="AC62" s="472"/>
      <c r="AD62" s="423"/>
      <c r="AE62" s="30"/>
      <c r="AF62" s="132"/>
      <c r="AG62" s="404"/>
      <c r="AH62" s="404"/>
      <c r="AI62" s="426"/>
      <c r="AJ62" s="472"/>
      <c r="AK62" s="46">
        <f t="shared" si="13"/>
        <v>12</v>
      </c>
      <c r="AL62" s="484">
        <v>60000.0</v>
      </c>
      <c r="AM62" s="485">
        <f t="shared" si="14"/>
        <v>320000</v>
      </c>
      <c r="AN62" s="507">
        <v>400000.0</v>
      </c>
      <c r="AO62" s="487">
        <f t="shared" si="15"/>
        <v>720000</v>
      </c>
      <c r="AP62" s="145"/>
      <c r="AQ62" s="145"/>
      <c r="AR62" s="145"/>
      <c r="AS62" s="508"/>
      <c r="AT62" s="464" t="s">
        <v>39</v>
      </c>
      <c r="AU62" s="464">
        <v>1.723044E8</v>
      </c>
      <c r="AV62" s="460" t="s">
        <v>155</v>
      </c>
      <c r="AW62" s="133" t="s">
        <v>156</v>
      </c>
      <c r="AX62" s="312" t="s">
        <v>346</v>
      </c>
      <c r="AY62" s="313">
        <v>30.0</v>
      </c>
      <c r="AZ62" s="457">
        <v>1.723044E7</v>
      </c>
      <c r="BA62" s="458"/>
      <c r="BB62" s="457" t="s">
        <v>17</v>
      </c>
      <c r="BC62" s="64"/>
      <c r="BD62" s="64"/>
      <c r="BE62" s="64"/>
      <c r="BF62" s="64"/>
    </row>
    <row r="63" ht="14.25" customHeight="1">
      <c r="A63" s="64"/>
      <c r="B63" s="132"/>
      <c r="C63" s="132"/>
      <c r="D63" s="459"/>
      <c r="E63" s="511" t="s">
        <v>571</v>
      </c>
      <c r="F63" s="503"/>
      <c r="G63" s="504">
        <v>1.0</v>
      </c>
      <c r="H63" s="472"/>
      <c r="I63" s="478"/>
      <c r="J63" s="504">
        <v>1.0</v>
      </c>
      <c r="K63" s="504">
        <v>1.0</v>
      </c>
      <c r="L63" s="504">
        <v>1.0</v>
      </c>
      <c r="M63" s="504">
        <v>1.0</v>
      </c>
      <c r="N63" s="504">
        <v>1.0</v>
      </c>
      <c r="O63" s="472"/>
      <c r="P63" s="478"/>
      <c r="Q63" s="504">
        <v>1.0</v>
      </c>
      <c r="R63" s="504">
        <v>1.0</v>
      </c>
      <c r="S63" s="504">
        <v>1.0</v>
      </c>
      <c r="T63" s="504">
        <v>1.0</v>
      </c>
      <c r="U63" s="504">
        <v>1.0</v>
      </c>
      <c r="V63" s="472"/>
      <c r="W63" s="478"/>
      <c r="X63" s="504">
        <v>1.0</v>
      </c>
      <c r="Y63" s="132"/>
      <c r="Z63" s="513"/>
      <c r="AA63" s="513"/>
      <c r="AB63" s="513"/>
      <c r="AC63" s="472"/>
      <c r="AD63" s="478"/>
      <c r="AE63" s="30"/>
      <c r="AF63" s="132"/>
      <c r="AG63" s="404"/>
      <c r="AH63" s="404"/>
      <c r="AI63" s="426"/>
      <c r="AJ63" s="472"/>
      <c r="AK63" s="46">
        <f t="shared" si="13"/>
        <v>12</v>
      </c>
      <c r="AL63" s="484">
        <v>60000.0</v>
      </c>
      <c r="AM63" s="485">
        <f t="shared" si="14"/>
        <v>320000</v>
      </c>
      <c r="AN63" s="507">
        <v>400000.0</v>
      </c>
      <c r="AO63" s="487">
        <f t="shared" si="15"/>
        <v>720000</v>
      </c>
      <c r="AP63" s="145"/>
      <c r="AQ63" s="145"/>
      <c r="AR63" s="145"/>
      <c r="AS63" s="508"/>
      <c r="AT63" s="464" t="s">
        <v>608</v>
      </c>
      <c r="AU63" s="464">
        <v>1.86249003E8</v>
      </c>
      <c r="AV63" s="522" t="s">
        <v>607</v>
      </c>
      <c r="AW63" s="133" t="s">
        <v>609</v>
      </c>
      <c r="AX63" s="312" t="s">
        <v>346</v>
      </c>
      <c r="AY63" s="313">
        <v>30.0</v>
      </c>
      <c r="AZ63" s="457">
        <v>1.86249E7</v>
      </c>
      <c r="BA63" s="458"/>
      <c r="BB63" s="457" t="s">
        <v>17</v>
      </c>
      <c r="BC63" s="64"/>
      <c r="BD63" s="64"/>
      <c r="BE63" s="64"/>
      <c r="BF63" s="64"/>
    </row>
    <row r="64" ht="14.25" customHeight="1">
      <c r="A64" s="64"/>
      <c r="B64" s="132"/>
      <c r="C64" s="132"/>
      <c r="D64" s="459"/>
      <c r="E64" s="509" t="s">
        <v>634</v>
      </c>
      <c r="F64" s="503"/>
      <c r="G64" s="510"/>
      <c r="H64" s="472"/>
      <c r="I64" s="478"/>
      <c r="J64" s="504">
        <v>1.0</v>
      </c>
      <c r="K64" s="504">
        <v>1.0</v>
      </c>
      <c r="L64" s="504">
        <v>1.0</v>
      </c>
      <c r="M64" s="504">
        <v>1.0</v>
      </c>
      <c r="N64" s="504">
        <v>1.0</v>
      </c>
      <c r="O64" s="472"/>
      <c r="P64" s="478"/>
      <c r="Q64" s="504">
        <v>1.0</v>
      </c>
      <c r="R64" s="504">
        <v>1.0</v>
      </c>
      <c r="S64" s="504">
        <v>1.0</v>
      </c>
      <c r="T64" s="504">
        <v>1.0</v>
      </c>
      <c r="U64" s="504">
        <v>1.0</v>
      </c>
      <c r="V64" s="472"/>
      <c r="W64" s="478"/>
      <c r="X64" s="504">
        <v>1.0</v>
      </c>
      <c r="Y64" s="132"/>
      <c r="Z64" s="426"/>
      <c r="AA64" s="426"/>
      <c r="AB64" s="426"/>
      <c r="AC64" s="472"/>
      <c r="AD64" s="478"/>
      <c r="AE64" s="30"/>
      <c r="AF64" s="132"/>
      <c r="AG64" s="426"/>
      <c r="AH64" s="426"/>
      <c r="AI64" s="426"/>
      <c r="AJ64" s="472"/>
      <c r="AK64" s="46">
        <f t="shared" si="13"/>
        <v>11</v>
      </c>
      <c r="AL64" s="484">
        <v>60000.0</v>
      </c>
      <c r="AM64" s="485">
        <f t="shared" si="14"/>
        <v>360000</v>
      </c>
      <c r="AN64" s="507">
        <v>300000.0</v>
      </c>
      <c r="AO64" s="487">
        <f t="shared" si="15"/>
        <v>660000</v>
      </c>
      <c r="AP64" s="145"/>
      <c r="AQ64" s="145"/>
      <c r="AR64" s="145"/>
      <c r="AS64" s="508"/>
      <c r="AT64" s="464" t="s">
        <v>593</v>
      </c>
      <c r="AU64" s="464">
        <v>1.56725498E8</v>
      </c>
      <c r="AV64" s="460" t="s">
        <v>592</v>
      </c>
      <c r="AW64" s="133" t="s">
        <v>594</v>
      </c>
      <c r="AX64" s="312" t="s">
        <v>346</v>
      </c>
      <c r="AY64" s="313">
        <v>30.0</v>
      </c>
      <c r="AZ64" s="457">
        <v>1.5672549E7</v>
      </c>
      <c r="BA64" s="458"/>
      <c r="BB64" s="457" t="s">
        <v>17</v>
      </c>
      <c r="BC64" s="64"/>
      <c r="BD64" s="64"/>
      <c r="BE64" s="64"/>
      <c r="BF64" s="64"/>
    </row>
    <row r="65" ht="14.25" customHeight="1">
      <c r="A65" s="64"/>
      <c r="B65" s="132"/>
      <c r="C65" s="132"/>
      <c r="D65" s="459"/>
      <c r="E65" s="511" t="s">
        <v>635</v>
      </c>
      <c r="F65" s="503"/>
      <c r="G65" s="504">
        <v>1.0</v>
      </c>
      <c r="H65" s="472"/>
      <c r="I65" s="478"/>
      <c r="J65" s="504">
        <v>1.0</v>
      </c>
      <c r="K65" s="504">
        <v>1.0</v>
      </c>
      <c r="L65" s="504">
        <v>1.0</v>
      </c>
      <c r="M65" s="504">
        <v>1.0</v>
      </c>
      <c r="N65" s="504">
        <v>1.0</v>
      </c>
      <c r="O65" s="472"/>
      <c r="P65" s="478"/>
      <c r="Q65" s="504">
        <v>1.0</v>
      </c>
      <c r="R65" s="504">
        <v>1.0</v>
      </c>
      <c r="S65" s="504">
        <v>1.0</v>
      </c>
      <c r="T65" s="504">
        <v>1.0</v>
      </c>
      <c r="U65" s="504">
        <v>1.0</v>
      </c>
      <c r="V65" s="472"/>
      <c r="W65" s="478"/>
      <c r="X65" s="504">
        <v>1.0</v>
      </c>
      <c r="Y65" s="132"/>
      <c r="Z65" s="426"/>
      <c r="AA65" s="426"/>
      <c r="AB65" s="426"/>
      <c r="AC65" s="472"/>
      <c r="AD65" s="478"/>
      <c r="AE65" s="30"/>
      <c r="AF65" s="132"/>
      <c r="AG65" s="426"/>
      <c r="AH65" s="426"/>
      <c r="AI65" s="426"/>
      <c r="AJ65" s="472"/>
      <c r="AK65" s="46">
        <f t="shared" si="13"/>
        <v>12</v>
      </c>
      <c r="AL65" s="484">
        <v>75000.0</v>
      </c>
      <c r="AM65" s="500">
        <f t="shared" si="14"/>
        <v>500000</v>
      </c>
      <c r="AN65" s="507">
        <v>400000.0</v>
      </c>
      <c r="AO65" s="487">
        <f t="shared" si="15"/>
        <v>900000</v>
      </c>
      <c r="AP65" s="145"/>
      <c r="AQ65" s="145"/>
      <c r="AR65" s="145"/>
      <c r="AS65" s="508"/>
      <c r="AT65" s="464" t="s">
        <v>585</v>
      </c>
      <c r="AU65" s="464" t="s">
        <v>586</v>
      </c>
      <c r="AV65" s="460" t="s">
        <v>584</v>
      </c>
      <c r="AW65" s="133" t="s">
        <v>587</v>
      </c>
      <c r="AX65" s="312" t="s">
        <v>346</v>
      </c>
      <c r="AY65" s="313">
        <v>30.0</v>
      </c>
      <c r="AZ65" s="457">
        <v>1.1396121E7</v>
      </c>
      <c r="BA65" s="458"/>
      <c r="BB65" s="457" t="s">
        <v>17</v>
      </c>
      <c r="BC65" s="64"/>
      <c r="BD65" s="64"/>
      <c r="BE65" s="64"/>
      <c r="BF65" s="64"/>
    </row>
    <row r="66" ht="14.25" customHeight="1">
      <c r="A66" s="64"/>
      <c r="B66" s="132"/>
      <c r="C66" s="132"/>
      <c r="D66" s="459"/>
      <c r="E66" s="511" t="s">
        <v>607</v>
      </c>
      <c r="F66" s="503"/>
      <c r="G66" s="504">
        <v>1.0</v>
      </c>
      <c r="H66" s="472"/>
      <c r="I66" s="478"/>
      <c r="J66" s="504">
        <v>1.0</v>
      </c>
      <c r="K66" s="514" t="s">
        <v>636</v>
      </c>
      <c r="L66" s="515"/>
      <c r="M66" s="515"/>
      <c r="N66" s="515"/>
      <c r="O66" s="472"/>
      <c r="P66" s="478"/>
      <c r="Q66" s="515"/>
      <c r="R66" s="515"/>
      <c r="S66" s="515"/>
      <c r="T66" s="515"/>
      <c r="U66" s="515"/>
      <c r="V66" s="472"/>
      <c r="W66" s="478"/>
      <c r="X66" s="515"/>
      <c r="Y66" s="132"/>
      <c r="Z66" s="426"/>
      <c r="AA66" s="426"/>
      <c r="AB66" s="426"/>
      <c r="AC66" s="472"/>
      <c r="AD66" s="478"/>
      <c r="AE66" s="30"/>
      <c r="AF66" s="132"/>
      <c r="AG66" s="426"/>
      <c r="AH66" s="426"/>
      <c r="AI66" s="426"/>
      <c r="AJ66" s="472"/>
      <c r="AK66" s="46">
        <f t="shared" si="13"/>
        <v>2</v>
      </c>
      <c r="AL66" s="484">
        <v>30000.0</v>
      </c>
      <c r="AM66" s="485">
        <f t="shared" si="14"/>
        <v>60000</v>
      </c>
      <c r="AN66" s="516"/>
      <c r="AO66" s="487">
        <f t="shared" si="15"/>
        <v>60000</v>
      </c>
      <c r="AP66" s="145"/>
      <c r="AQ66" s="145"/>
      <c r="AR66" s="145"/>
      <c r="AS66" s="508"/>
      <c r="AT66" s="464" t="s">
        <v>590</v>
      </c>
      <c r="AU66" s="464">
        <v>1.61178632E8</v>
      </c>
      <c r="AV66" s="460" t="s">
        <v>588</v>
      </c>
      <c r="AW66" s="133" t="s">
        <v>591</v>
      </c>
      <c r="AX66" s="312" t="s">
        <v>346</v>
      </c>
      <c r="AY66" s="313">
        <v>30.0</v>
      </c>
      <c r="AZ66" s="457">
        <v>1.6117863E7</v>
      </c>
      <c r="BA66" s="458"/>
      <c r="BB66" s="457" t="s">
        <v>17</v>
      </c>
      <c r="BC66" s="64"/>
      <c r="BD66" s="64"/>
      <c r="BE66" s="64"/>
      <c r="BF66" s="64"/>
    </row>
    <row r="67" ht="14.25" customHeight="1">
      <c r="A67" s="64"/>
      <c r="B67" s="132"/>
      <c r="C67" s="132"/>
      <c r="D67" s="459"/>
      <c r="E67" s="511" t="s">
        <v>592</v>
      </c>
      <c r="F67" s="503"/>
      <c r="G67" s="504">
        <v>1.0</v>
      </c>
      <c r="H67" s="472"/>
      <c r="I67" s="478"/>
      <c r="J67" s="504">
        <v>1.0</v>
      </c>
      <c r="K67" s="504">
        <v>1.0</v>
      </c>
      <c r="L67" s="504">
        <v>1.0</v>
      </c>
      <c r="M67" s="504">
        <v>1.0</v>
      </c>
      <c r="N67" s="504">
        <v>1.0</v>
      </c>
      <c r="O67" s="472"/>
      <c r="P67" s="478"/>
      <c r="Q67" s="504">
        <v>1.0</v>
      </c>
      <c r="R67" s="504">
        <v>1.0</v>
      </c>
      <c r="S67" s="504">
        <v>1.0</v>
      </c>
      <c r="T67" s="504">
        <v>1.0</v>
      </c>
      <c r="U67" s="504">
        <v>1.0</v>
      </c>
      <c r="V67" s="472"/>
      <c r="W67" s="478"/>
      <c r="X67" s="504">
        <v>1.0</v>
      </c>
      <c r="Y67" s="132"/>
      <c r="Z67" s="426"/>
      <c r="AA67" s="426"/>
      <c r="AB67" s="426"/>
      <c r="AC67" s="472"/>
      <c r="AD67" s="478"/>
      <c r="AE67" s="30"/>
      <c r="AF67" s="132"/>
      <c r="AG67" s="426"/>
      <c r="AH67" s="426"/>
      <c r="AI67" s="426"/>
      <c r="AJ67" s="472"/>
      <c r="AK67" s="46">
        <f t="shared" si="13"/>
        <v>12</v>
      </c>
      <c r="AL67" s="484">
        <v>60000.0</v>
      </c>
      <c r="AM67" s="485">
        <f t="shared" si="14"/>
        <v>520000</v>
      </c>
      <c r="AN67" s="507">
        <v>200000.0</v>
      </c>
      <c r="AO67" s="487">
        <f t="shared" si="15"/>
        <v>720000</v>
      </c>
      <c r="AP67" s="145"/>
      <c r="AQ67" s="145"/>
      <c r="AR67" s="145"/>
      <c r="AS67" s="508"/>
      <c r="AT67" s="464" t="s">
        <v>604</v>
      </c>
      <c r="AU67" s="464">
        <v>1.43638286E8</v>
      </c>
      <c r="AV67" s="460" t="s">
        <v>583</v>
      </c>
      <c r="AW67" s="133" t="s">
        <v>605</v>
      </c>
      <c r="AX67" s="312" t="s">
        <v>346</v>
      </c>
      <c r="AY67" s="313">
        <v>30.0</v>
      </c>
      <c r="AZ67" s="457">
        <v>1.4363828E7</v>
      </c>
      <c r="BA67" s="458"/>
      <c r="BB67" s="457" t="s">
        <v>17</v>
      </c>
      <c r="BC67" s="64"/>
      <c r="BD67" s="64"/>
      <c r="BE67" s="64"/>
      <c r="BF67" s="64"/>
    </row>
    <row r="68" ht="14.25" customHeight="1">
      <c r="A68" s="64"/>
      <c r="B68" s="132"/>
      <c r="C68" s="132"/>
      <c r="D68" s="459"/>
      <c r="E68" s="511" t="s">
        <v>584</v>
      </c>
      <c r="F68" s="503"/>
      <c r="G68" s="504">
        <v>1.0</v>
      </c>
      <c r="H68" s="472"/>
      <c r="I68" s="478"/>
      <c r="J68" s="504">
        <v>1.0</v>
      </c>
      <c r="K68" s="504">
        <v>1.0</v>
      </c>
      <c r="L68" s="504">
        <v>1.0</v>
      </c>
      <c r="M68" s="504">
        <v>1.0</v>
      </c>
      <c r="N68" s="504">
        <v>1.0</v>
      </c>
      <c r="O68" s="472"/>
      <c r="P68" s="478"/>
      <c r="Q68" s="504">
        <v>1.0</v>
      </c>
      <c r="R68" s="504">
        <v>1.0</v>
      </c>
      <c r="S68" s="504">
        <v>1.0</v>
      </c>
      <c r="T68" s="504">
        <v>1.0</v>
      </c>
      <c r="U68" s="504">
        <v>1.0</v>
      </c>
      <c r="V68" s="472"/>
      <c r="W68" s="478"/>
      <c r="X68" s="504">
        <v>1.0</v>
      </c>
      <c r="Y68" s="132"/>
      <c r="Z68" s="426"/>
      <c r="AA68" s="426"/>
      <c r="AB68" s="426"/>
      <c r="AC68" s="472"/>
      <c r="AD68" s="478"/>
      <c r="AE68" s="30"/>
      <c r="AF68" s="132"/>
      <c r="AG68" s="426"/>
      <c r="AH68" s="426"/>
      <c r="AI68" s="426"/>
      <c r="AJ68" s="472"/>
      <c r="AK68" s="46">
        <f t="shared" si="13"/>
        <v>12</v>
      </c>
      <c r="AL68" s="484">
        <v>60000.0</v>
      </c>
      <c r="AM68" s="485">
        <f t="shared" si="14"/>
        <v>420000</v>
      </c>
      <c r="AN68" s="507">
        <v>300000.0</v>
      </c>
      <c r="AO68" s="487">
        <f t="shared" si="15"/>
        <v>720000</v>
      </c>
      <c r="AP68" s="145"/>
      <c r="AQ68" s="145"/>
      <c r="AR68" s="145"/>
      <c r="AS68" s="508"/>
      <c r="AT68" s="464" t="s">
        <v>601</v>
      </c>
      <c r="AU68" s="464">
        <v>1.82961884E8</v>
      </c>
      <c r="AV68" s="523" t="s">
        <v>600</v>
      </c>
      <c r="AW68" s="133" t="s">
        <v>602</v>
      </c>
      <c r="AX68" s="312" t="s">
        <v>346</v>
      </c>
      <c r="AY68" s="313">
        <v>30.0</v>
      </c>
      <c r="AZ68" s="457">
        <v>1.8296188E7</v>
      </c>
      <c r="BA68" s="458"/>
      <c r="BB68" s="457" t="s">
        <v>603</v>
      </c>
      <c r="BC68" s="64"/>
      <c r="BD68" s="64"/>
      <c r="BE68" s="64"/>
      <c r="BF68" s="64"/>
    </row>
    <row r="69" ht="14.25" customHeight="1">
      <c r="A69" s="64"/>
      <c r="B69" s="132"/>
      <c r="C69" s="132"/>
      <c r="D69" s="459"/>
      <c r="E69" s="202" t="s">
        <v>588</v>
      </c>
      <c r="F69" s="503"/>
      <c r="G69" s="504">
        <v>1.0</v>
      </c>
      <c r="H69" s="472"/>
      <c r="I69" s="478"/>
      <c r="J69" s="504">
        <v>1.0</v>
      </c>
      <c r="K69" s="504">
        <v>1.0</v>
      </c>
      <c r="L69" s="504">
        <v>1.0</v>
      </c>
      <c r="M69" s="504">
        <v>1.0</v>
      </c>
      <c r="N69" s="504">
        <v>1.0</v>
      </c>
      <c r="O69" s="472"/>
      <c r="P69" s="478"/>
      <c r="Q69" s="504">
        <v>1.0</v>
      </c>
      <c r="R69" s="504">
        <v>1.0</v>
      </c>
      <c r="S69" s="504">
        <v>1.0</v>
      </c>
      <c r="T69" s="504">
        <v>1.0</v>
      </c>
      <c r="U69" s="504">
        <v>1.0</v>
      </c>
      <c r="V69" s="472"/>
      <c r="W69" s="478"/>
      <c r="X69" s="504">
        <v>1.0</v>
      </c>
      <c r="Y69" s="132"/>
      <c r="Z69" s="503"/>
      <c r="AA69" s="503"/>
      <c r="AB69" s="503"/>
      <c r="AC69" s="472"/>
      <c r="AD69" s="478"/>
      <c r="AE69" s="30"/>
      <c r="AF69" s="132"/>
      <c r="AG69" s="426"/>
      <c r="AH69" s="426"/>
      <c r="AI69" s="426"/>
      <c r="AJ69" s="472"/>
      <c r="AK69" s="46">
        <f t="shared" si="13"/>
        <v>12</v>
      </c>
      <c r="AL69" s="484">
        <v>60000.0</v>
      </c>
      <c r="AM69" s="485">
        <f t="shared" si="14"/>
        <v>320000</v>
      </c>
      <c r="AN69" s="507">
        <v>400000.0</v>
      </c>
      <c r="AO69" s="487">
        <f t="shared" si="15"/>
        <v>720000</v>
      </c>
      <c r="AP69" s="145"/>
      <c r="AQ69" s="145"/>
      <c r="AR69" s="145"/>
      <c r="AS69" s="508"/>
      <c r="AT69" s="464" t="s">
        <v>277</v>
      </c>
      <c r="AU69" s="464">
        <v>1.3841994E8</v>
      </c>
      <c r="AV69" s="196" t="s">
        <v>276</v>
      </c>
      <c r="AW69" s="133" t="s">
        <v>278</v>
      </c>
      <c r="AX69" s="312" t="s">
        <v>346</v>
      </c>
      <c r="AY69" s="313">
        <v>30.0</v>
      </c>
      <c r="AZ69" s="457">
        <v>1.3841994E7</v>
      </c>
      <c r="BA69" s="458"/>
      <c r="BB69" s="457" t="s">
        <v>17</v>
      </c>
      <c r="BC69" s="64"/>
      <c r="BD69" s="64"/>
      <c r="BE69" s="64"/>
      <c r="BF69" s="64"/>
    </row>
    <row r="70" ht="14.25" customHeight="1">
      <c r="A70" s="64"/>
      <c r="B70" s="30"/>
      <c r="C70" s="30"/>
      <c r="D70" s="30"/>
      <c r="E70" s="195" t="s">
        <v>637</v>
      </c>
      <c r="F70" s="503"/>
      <c r="G70" s="504">
        <v>1.0</v>
      </c>
      <c r="H70" s="472"/>
      <c r="I70" s="478"/>
      <c r="J70" s="504">
        <v>1.0</v>
      </c>
      <c r="K70" s="504">
        <v>1.0</v>
      </c>
      <c r="L70" s="504">
        <v>1.0</v>
      </c>
      <c r="M70" s="504">
        <v>1.0</v>
      </c>
      <c r="N70" s="504">
        <v>1.0</v>
      </c>
      <c r="O70" s="472"/>
      <c r="P70" s="478"/>
      <c r="Q70" s="504">
        <v>1.0</v>
      </c>
      <c r="R70" s="504">
        <v>1.0</v>
      </c>
      <c r="S70" s="504">
        <v>1.0</v>
      </c>
      <c r="T70" s="504">
        <v>1.0</v>
      </c>
      <c r="U70" s="504">
        <v>1.0</v>
      </c>
      <c r="V70" s="472"/>
      <c r="W70" s="478"/>
      <c r="X70" s="504">
        <v>1.0</v>
      </c>
      <c r="Y70" s="517"/>
      <c r="Z70" s="135"/>
      <c r="AA70" s="135"/>
      <c r="AB70" s="135"/>
      <c r="AC70" s="44"/>
      <c r="AD70" s="45"/>
      <c r="AE70" s="30"/>
      <c r="AF70" s="132"/>
      <c r="AG70" s="30"/>
      <c r="AH70" s="30"/>
      <c r="AI70" s="426"/>
      <c r="AJ70" s="44"/>
      <c r="AK70" s="46">
        <f t="shared" si="13"/>
        <v>12</v>
      </c>
      <c r="AL70" s="484">
        <v>60000.0</v>
      </c>
      <c r="AM70" s="485">
        <f t="shared" si="14"/>
        <v>420000</v>
      </c>
      <c r="AN70" s="507">
        <v>300000.0</v>
      </c>
      <c r="AO70" s="487">
        <f t="shared" si="15"/>
        <v>720000</v>
      </c>
      <c r="AP70" s="51"/>
      <c r="AQ70" s="39"/>
      <c r="AR70" s="110"/>
      <c r="AS70" s="110"/>
      <c r="AT70" s="311" t="s">
        <v>671</v>
      </c>
      <c r="AU70" s="311">
        <v>1.75428038E8</v>
      </c>
      <c r="AV70" s="314" t="s">
        <v>637</v>
      </c>
      <c r="AW70" s="29"/>
      <c r="AX70" s="312" t="s">
        <v>346</v>
      </c>
      <c r="AY70" s="313">
        <v>30.0</v>
      </c>
      <c r="AZ70" s="311">
        <v>1.7542803E7</v>
      </c>
      <c r="BA70" s="27"/>
      <c r="BB70" s="457" t="s">
        <v>17</v>
      </c>
      <c r="BC70" s="64"/>
      <c r="BD70" s="64"/>
      <c r="BE70" s="64"/>
      <c r="BF70" s="64"/>
    </row>
    <row r="71" ht="14.25" customHeight="1">
      <c r="A71" s="64"/>
      <c r="B71" s="30"/>
      <c r="C71" s="30"/>
      <c r="D71" s="30"/>
      <c r="E71" s="195" t="s">
        <v>258</v>
      </c>
      <c r="F71" s="503"/>
      <c r="G71" s="510"/>
      <c r="H71" s="472"/>
      <c r="I71" s="478"/>
      <c r="J71" s="504">
        <v>1.0</v>
      </c>
      <c r="K71" s="504">
        <v>1.0</v>
      </c>
      <c r="L71" s="504">
        <v>1.0</v>
      </c>
      <c r="M71" s="504">
        <v>1.0</v>
      </c>
      <c r="N71" s="504">
        <v>1.0</v>
      </c>
      <c r="O71" s="472"/>
      <c r="P71" s="478"/>
      <c r="Q71" s="504">
        <v>1.0</v>
      </c>
      <c r="R71" s="504">
        <v>1.0</v>
      </c>
      <c r="S71" s="504">
        <v>1.0</v>
      </c>
      <c r="T71" s="504">
        <v>1.0</v>
      </c>
      <c r="U71" s="504">
        <v>1.0</v>
      </c>
      <c r="V71" s="472"/>
      <c r="W71" s="478"/>
      <c r="X71" s="504">
        <v>1.0</v>
      </c>
      <c r="Y71" s="517"/>
      <c r="Z71" s="135"/>
      <c r="AA71" s="135"/>
      <c r="AB71" s="135"/>
      <c r="AC71" s="44"/>
      <c r="AD71" s="45"/>
      <c r="AE71" s="30"/>
      <c r="AF71" s="132"/>
      <c r="AG71" s="30"/>
      <c r="AH71" s="30"/>
      <c r="AI71" s="426"/>
      <c r="AJ71" s="44"/>
      <c r="AK71" s="46">
        <f t="shared" si="13"/>
        <v>11</v>
      </c>
      <c r="AL71" s="484">
        <v>60000.0</v>
      </c>
      <c r="AM71" s="485">
        <f t="shared" si="14"/>
        <v>310000</v>
      </c>
      <c r="AN71" s="507">
        <v>350000.0</v>
      </c>
      <c r="AO71" s="487">
        <f t="shared" si="15"/>
        <v>660000</v>
      </c>
      <c r="AP71" s="51"/>
      <c r="AQ71" s="39"/>
      <c r="AR71" s="39"/>
      <c r="AS71" s="39"/>
      <c r="AT71" s="311"/>
      <c r="AU71" s="311"/>
      <c r="AV71" s="315"/>
      <c r="AW71" s="29"/>
      <c r="AX71" s="312"/>
      <c r="AY71" s="313"/>
      <c r="AZ71" s="311"/>
      <c r="BA71" s="27"/>
      <c r="BB71" s="27"/>
      <c r="BC71" s="64"/>
      <c r="BD71" s="64"/>
      <c r="BE71" s="64"/>
      <c r="BF71" s="64"/>
    </row>
    <row r="72" ht="14.25" customHeight="1">
      <c r="A72" s="64"/>
      <c r="B72" s="64"/>
      <c r="C72" s="64"/>
      <c r="D72" s="64"/>
      <c r="E72" s="202" t="s">
        <v>583</v>
      </c>
      <c r="F72" s="503"/>
      <c r="G72" s="504">
        <v>1.0</v>
      </c>
      <c r="H72" s="472"/>
      <c r="I72" s="478"/>
      <c r="J72" s="504">
        <v>1.0</v>
      </c>
      <c r="K72" s="504">
        <v>1.0</v>
      </c>
      <c r="L72" s="504">
        <v>1.0</v>
      </c>
      <c r="M72" s="504">
        <v>1.0</v>
      </c>
      <c r="N72" s="504">
        <v>1.0</v>
      </c>
      <c r="O72" s="472"/>
      <c r="P72" s="478"/>
      <c r="Q72" s="504">
        <v>1.0</v>
      </c>
      <c r="R72" s="504">
        <v>1.0</v>
      </c>
      <c r="S72" s="504">
        <v>1.0</v>
      </c>
      <c r="T72" s="504">
        <v>1.0</v>
      </c>
      <c r="U72" s="504">
        <v>1.0</v>
      </c>
      <c r="V72" s="472"/>
      <c r="W72" s="478"/>
      <c r="X72" s="504">
        <v>1.0</v>
      </c>
      <c r="Y72" s="132"/>
      <c r="Z72" s="503"/>
      <c r="AA72" s="503"/>
      <c r="AB72" s="503"/>
      <c r="AC72" s="472"/>
      <c r="AD72" s="478"/>
      <c r="AE72" s="30"/>
      <c r="AF72" s="132"/>
      <c r="AG72" s="426"/>
      <c r="AH72" s="426"/>
      <c r="AI72" s="426"/>
      <c r="AJ72" s="472"/>
      <c r="AK72" s="46">
        <f t="shared" si="13"/>
        <v>12</v>
      </c>
      <c r="AL72" s="484">
        <v>60000.0</v>
      </c>
      <c r="AM72" s="485">
        <f t="shared" si="14"/>
        <v>420000</v>
      </c>
      <c r="AN72" s="507">
        <v>300000.0</v>
      </c>
      <c r="AO72" s="487">
        <f t="shared" si="15"/>
        <v>720000</v>
      </c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</row>
    <row r="73" ht="14.25" customHeight="1">
      <c r="A73" s="64"/>
      <c r="B73" s="64"/>
      <c r="C73" s="64"/>
      <c r="D73" s="64"/>
      <c r="E73" s="202" t="s">
        <v>600</v>
      </c>
      <c r="F73" s="503"/>
      <c r="G73" s="504">
        <v>1.0</v>
      </c>
      <c r="H73" s="472"/>
      <c r="I73" s="478"/>
      <c r="J73" s="504">
        <v>1.0</v>
      </c>
      <c r="K73" s="504">
        <v>1.0</v>
      </c>
      <c r="L73" s="504">
        <v>1.0</v>
      </c>
      <c r="M73" s="504">
        <v>1.0</v>
      </c>
      <c r="N73" s="504">
        <v>1.0</v>
      </c>
      <c r="O73" s="472"/>
      <c r="P73" s="478"/>
      <c r="Q73" s="504">
        <v>1.0</v>
      </c>
      <c r="R73" s="504">
        <v>1.0</v>
      </c>
      <c r="S73" s="504">
        <v>1.0</v>
      </c>
      <c r="T73" s="504">
        <v>1.0</v>
      </c>
      <c r="U73" s="504">
        <v>1.0</v>
      </c>
      <c r="V73" s="472"/>
      <c r="W73" s="478"/>
      <c r="X73" s="504">
        <v>1.0</v>
      </c>
      <c r="Y73" s="517"/>
      <c r="Z73" s="135"/>
      <c r="AA73" s="135"/>
      <c r="AB73" s="135"/>
      <c r="AC73" s="44"/>
      <c r="AD73" s="45"/>
      <c r="AE73" s="30"/>
      <c r="AF73" s="132"/>
      <c r="AG73" s="30"/>
      <c r="AH73" s="30"/>
      <c r="AI73" s="426"/>
      <c r="AJ73" s="44"/>
      <c r="AK73" s="46">
        <f t="shared" si="13"/>
        <v>12</v>
      </c>
      <c r="AL73" s="484">
        <v>60000.0</v>
      </c>
      <c r="AM73" s="485">
        <f t="shared" si="14"/>
        <v>370000</v>
      </c>
      <c r="AN73" s="507">
        <v>350000.0</v>
      </c>
      <c r="AO73" s="487">
        <f t="shared" si="15"/>
        <v>720000</v>
      </c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</row>
    <row r="74" ht="14.25" customHeight="1">
      <c r="A74" s="64"/>
      <c r="B74" s="64"/>
      <c r="C74" s="64"/>
      <c r="D74" s="64"/>
      <c r="E74" s="195" t="s">
        <v>276</v>
      </c>
      <c r="F74" s="503"/>
      <c r="G74" s="504">
        <v>1.0</v>
      </c>
      <c r="H74" s="472"/>
      <c r="I74" s="478"/>
      <c r="J74" s="504">
        <v>1.0</v>
      </c>
      <c r="K74" s="504">
        <v>1.0</v>
      </c>
      <c r="L74" s="504">
        <v>1.0</v>
      </c>
      <c r="M74" s="504">
        <v>1.0</v>
      </c>
      <c r="N74" s="504">
        <v>1.0</v>
      </c>
      <c r="O74" s="472"/>
      <c r="P74" s="478"/>
      <c r="Q74" s="504">
        <v>1.0</v>
      </c>
      <c r="R74" s="504">
        <v>1.0</v>
      </c>
      <c r="S74" s="514" t="s">
        <v>50</v>
      </c>
      <c r="T74" s="504">
        <v>1.0</v>
      </c>
      <c r="U74" s="504">
        <v>1.0</v>
      </c>
      <c r="V74" s="472"/>
      <c r="W74" s="478"/>
      <c r="X74" s="504">
        <v>1.0</v>
      </c>
      <c r="Y74" s="517"/>
      <c r="Z74" s="135"/>
      <c r="AA74" s="135"/>
      <c r="AB74" s="135"/>
      <c r="AC74" s="44"/>
      <c r="AD74" s="45"/>
      <c r="AE74" s="30"/>
      <c r="AF74" s="132"/>
      <c r="AG74" s="30"/>
      <c r="AH74" s="30"/>
      <c r="AI74" s="426"/>
      <c r="AJ74" s="44"/>
      <c r="AK74" s="46">
        <f t="shared" si="13"/>
        <v>11</v>
      </c>
      <c r="AL74" s="484">
        <v>60000.0</v>
      </c>
      <c r="AM74" s="485">
        <f t="shared" si="14"/>
        <v>260000</v>
      </c>
      <c r="AN74" s="507">
        <v>400000.0</v>
      </c>
      <c r="AO74" s="487">
        <f t="shared" si="15"/>
        <v>660000</v>
      </c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</row>
    <row r="75" ht="14.2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484">
        <v>60000.0</v>
      </c>
      <c r="AM75" s="485">
        <f t="shared" si="14"/>
        <v>0</v>
      </c>
      <c r="AN75" s="516"/>
      <c r="AO75" s="487">
        <f t="shared" si="15"/>
        <v>0</v>
      </c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</row>
    <row r="76" ht="14.25" customHeight="1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</row>
    <row r="77" ht="14.25" customHeight="1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</row>
    <row r="78" ht="14.25" customHeight="1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</row>
    <row r="79" ht="14.25" customHeight="1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</row>
    <row r="80" ht="14.25" customHeight="1">
      <c r="A80" s="64"/>
      <c r="B80" s="518" t="s">
        <v>638</v>
      </c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</row>
    <row r="81" ht="14.25" customHeight="1">
      <c r="A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</row>
    <row r="82" ht="14.25" customHeight="1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</row>
    <row r="83" ht="14.25" customHeight="1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</row>
    <row r="84" ht="14.25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</row>
    <row r="85" ht="14.25" customHeight="1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</row>
    <row r="86" ht="14.25" customHeight="1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</row>
    <row r="87" ht="14.25" customHeight="1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</row>
    <row r="88" ht="14.25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</row>
    <row r="89" ht="14.25" customHeight="1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</row>
    <row r="90" ht="14.25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</row>
    <row r="91" ht="14.25" customHeight="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</row>
    <row r="92" ht="14.25" customHeight="1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</row>
    <row r="93" ht="14.2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</row>
    <row r="94" ht="14.2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</row>
    <row r="95" ht="14.2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</row>
    <row r="96" ht="14.2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</row>
    <row r="97" ht="14.2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</row>
    <row r="98" ht="14.2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</row>
    <row r="99" ht="14.2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</row>
    <row r="100" ht="14.2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</row>
    <row r="101" ht="14.2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</row>
    <row r="102" ht="14.2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469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</row>
    <row r="103" ht="14.2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469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</row>
    <row r="104" ht="14.2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469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</row>
    <row r="105" ht="14.2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469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</row>
    <row r="106" ht="14.2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469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</row>
    <row r="107" ht="14.2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469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</row>
    <row r="108" ht="14.2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469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</row>
    <row r="109" ht="14.2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469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</row>
    <row r="110" ht="14.2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469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</row>
    <row r="111" ht="14.2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469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</row>
    <row r="112" ht="14.2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470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</row>
    <row r="113" ht="14.2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469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</row>
    <row r="114" ht="14.2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469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</row>
    <row r="115" ht="14.2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469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</row>
    <row r="116" ht="14.2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469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</row>
    <row r="117" ht="14.2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469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</row>
    <row r="118" ht="14.2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469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</row>
    <row r="119" ht="14.2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469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</row>
    <row r="120" ht="14.2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469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</row>
    <row r="121" ht="14.2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469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</row>
    <row r="122" ht="14.2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469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</row>
    <row r="123" ht="14.2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469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</row>
    <row r="124" ht="14.2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469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</row>
    <row r="125" ht="14.2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469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</row>
    <row r="126" ht="14.2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469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</row>
    <row r="127" ht="14.2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469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</row>
    <row r="128" ht="14.2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469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</row>
    <row r="129" ht="14.2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469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</row>
    <row r="130" ht="14.2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469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</row>
    <row r="131" ht="14.2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469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</row>
    <row r="132" ht="14.2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469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</row>
    <row r="133" ht="14.2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469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</row>
    <row r="134" ht="14.2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469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</row>
    <row r="135" ht="14.2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469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</row>
    <row r="136" ht="14.2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469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</row>
    <row r="137" ht="14.2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469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</row>
    <row r="138" ht="14.2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469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</row>
    <row r="139" ht="14.2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469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</row>
    <row r="140" ht="14.2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469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</row>
    <row r="141" ht="14.2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469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</row>
    <row r="142" ht="14.2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469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</row>
    <row r="143" ht="14.2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469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</row>
    <row r="144" ht="14.2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469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</row>
    <row r="145" ht="14.2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469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</row>
    <row r="146" ht="14.2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469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</row>
    <row r="147" ht="14.2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469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</row>
    <row r="148" ht="14.2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469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</row>
    <row r="149" ht="14.2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469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</row>
    <row r="150" ht="14.2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469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</row>
    <row r="151" ht="14.2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469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</row>
    <row r="152" ht="14.2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469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</row>
    <row r="153" ht="14.2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469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</row>
    <row r="154" ht="14.2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469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</row>
    <row r="155" ht="14.2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469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</row>
    <row r="156" ht="14.2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469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</row>
    <row r="157" ht="14.2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469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</row>
    <row r="158" ht="14.2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469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</row>
    <row r="159" ht="14.2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469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</row>
    <row r="160" ht="14.2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469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</row>
    <row r="161" ht="14.2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469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</row>
    <row r="162" ht="14.2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469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</row>
    <row r="163" ht="14.2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469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</row>
    <row r="164" ht="14.2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470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</row>
    <row r="165" ht="14.2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471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</row>
    <row r="166" ht="14.2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</row>
    <row r="167" ht="14.2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</row>
    <row r="168" ht="14.2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</row>
    <row r="169" ht="14.2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</row>
    <row r="170" ht="14.2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</row>
    <row r="171" ht="14.2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</row>
    <row r="172" ht="14.2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</row>
    <row r="173" ht="14.2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</row>
    <row r="174" ht="14.2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</row>
    <row r="175" ht="14.2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</row>
    <row r="176" ht="14.2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</row>
    <row r="177" ht="14.2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</row>
    <row r="178" ht="14.2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</row>
    <row r="179" ht="14.2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</row>
    <row r="180" ht="14.2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</row>
    <row r="181" ht="14.2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</row>
  </sheetData>
  <autoFilter ref="$B$4:$BB$21"/>
  <mergeCells count="5">
    <mergeCell ref="B2:AO3"/>
    <mergeCell ref="B10:D10"/>
    <mergeCell ref="B24:AO25"/>
    <mergeCell ref="B53:AO54"/>
    <mergeCell ref="B80:E81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6.14"/>
    <col customWidth="1" min="3" max="3" width="3.71"/>
    <col customWidth="1" min="4" max="4" width="11.71"/>
    <col customWidth="1" min="5" max="5" width="58.14"/>
    <col customWidth="1" min="6" max="6" width="5.0"/>
    <col customWidth="1" min="7" max="8" width="4.43"/>
    <col customWidth="1" min="9" max="9" width="4.86"/>
    <col customWidth="1" min="10" max="10" width="4.57"/>
    <col customWidth="1" min="11" max="11" width="4.29"/>
    <col customWidth="1" min="12" max="12" width="4.86"/>
    <col customWidth="1" min="13" max="13" width="5.14"/>
    <col customWidth="1" min="14" max="16" width="4.86"/>
    <col customWidth="1" min="17" max="18" width="4.29"/>
    <col customWidth="1" min="19" max="19" width="4.86"/>
    <col customWidth="1" min="20" max="20" width="4.43"/>
    <col customWidth="1" min="21" max="24" width="4.29"/>
    <col customWidth="1" min="25" max="25" width="4.0"/>
    <col customWidth="1" min="26" max="36" width="4.29"/>
    <col customWidth="1" min="37" max="37" width="9.14"/>
    <col customWidth="1" min="38" max="38" width="16.57"/>
    <col customWidth="1" min="39" max="39" width="19.0"/>
    <col customWidth="1" min="40" max="40" width="15.43"/>
    <col customWidth="1" min="41" max="41" width="15.29"/>
    <col customWidth="1" min="42" max="42" width="21.14"/>
    <col customWidth="1" min="43" max="43" width="19.71"/>
    <col customWidth="1" min="44" max="45" width="19.57"/>
    <col customWidth="1" min="47" max="47" width="12.57"/>
    <col customWidth="1" min="48" max="48" width="57.0"/>
    <col customWidth="1" min="49" max="49" width="51.14"/>
    <col customWidth="1" min="50" max="50" width="10.14"/>
    <col customWidth="1" min="51" max="51" width="8.57"/>
    <col customWidth="1" min="52" max="52" width="14.71"/>
    <col customWidth="1" min="53" max="53" width="12.43"/>
    <col customWidth="1" min="54" max="54" width="46.0"/>
    <col customWidth="1" min="55" max="55" width="8.14"/>
    <col customWidth="1" min="56" max="56" width="70.14"/>
    <col customWidth="1" min="57" max="57" width="31.43"/>
    <col customWidth="1" min="58" max="58" width="51.14"/>
  </cols>
  <sheetData>
    <row r="1" ht="40.5" customHeight="1">
      <c r="A1" s="1"/>
      <c r="B1" s="295"/>
      <c r="C1" s="295"/>
      <c r="D1" s="295"/>
      <c r="E1" s="164"/>
      <c r="F1" s="164"/>
      <c r="G1" s="164"/>
      <c r="H1" s="164"/>
      <c r="I1" s="164"/>
      <c r="J1" s="164"/>
      <c r="K1" s="164"/>
      <c r="L1" s="295"/>
      <c r="M1" s="164"/>
      <c r="N1" s="164"/>
      <c r="O1" s="295"/>
      <c r="P1" s="295"/>
      <c r="Q1" s="295"/>
      <c r="R1" s="295"/>
      <c r="S1" s="295"/>
      <c r="T1" s="164"/>
      <c r="U1" s="164"/>
      <c r="V1" s="296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295"/>
      <c r="AK1" s="164"/>
      <c r="AL1" s="297"/>
      <c r="AM1" s="164"/>
      <c r="AN1" s="164"/>
      <c r="AO1" s="164"/>
      <c r="AP1" s="295"/>
      <c r="AQ1" s="164"/>
      <c r="AR1" s="164"/>
      <c r="AS1" s="164"/>
      <c r="AT1" s="164"/>
      <c r="AU1" s="164"/>
      <c r="AV1" s="164"/>
      <c r="AW1" s="164"/>
      <c r="AX1" s="164"/>
      <c r="AY1" s="164"/>
      <c r="AZ1" s="164"/>
      <c r="BA1" s="164"/>
      <c r="BB1" s="164"/>
      <c r="BC1" s="64"/>
      <c r="BD1" s="64"/>
      <c r="BE1" s="64"/>
      <c r="BF1" s="64"/>
    </row>
    <row r="2" ht="27.75" customHeight="1">
      <c r="A2" s="271"/>
      <c r="B2" s="355" t="s">
        <v>501</v>
      </c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299"/>
      <c r="AI2" s="299"/>
      <c r="AJ2" s="299"/>
      <c r="AK2" s="299"/>
      <c r="AL2" s="299"/>
      <c r="AM2" s="299"/>
      <c r="AN2" s="299"/>
      <c r="AO2" s="300"/>
      <c r="AP2" s="301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64"/>
      <c r="BD2" s="64"/>
      <c r="BE2" s="64"/>
      <c r="BF2" s="64"/>
    </row>
    <row r="3" ht="10.5" customHeight="1">
      <c r="A3" s="271"/>
      <c r="B3" s="302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3"/>
      <c r="AO3" s="304"/>
      <c r="AP3" s="301"/>
      <c r="AQ3" s="29"/>
      <c r="AR3" s="305"/>
      <c r="AS3" s="305"/>
      <c r="AT3" s="29"/>
      <c r="AU3" s="29"/>
      <c r="AV3" s="29"/>
      <c r="AW3" s="29"/>
      <c r="AX3" s="29"/>
      <c r="AY3" s="29"/>
      <c r="AZ3" s="29"/>
      <c r="BA3" s="29"/>
      <c r="BB3" s="29"/>
      <c r="BC3" s="64"/>
      <c r="BD3" s="64"/>
      <c r="BE3" s="64"/>
      <c r="BF3" s="64"/>
    </row>
    <row r="4" ht="24.75" customHeight="1">
      <c r="A4" s="271"/>
      <c r="B4" s="30" t="s">
        <v>1</v>
      </c>
      <c r="C4" s="30"/>
      <c r="D4" s="30" t="s">
        <v>18</v>
      </c>
      <c r="E4" s="30" t="s">
        <v>19</v>
      </c>
      <c r="F4" s="524" t="s">
        <v>4</v>
      </c>
      <c r="G4" s="524" t="s">
        <v>5</v>
      </c>
      <c r="H4" s="524" t="s">
        <v>6</v>
      </c>
      <c r="I4" s="524" t="s">
        <v>7</v>
      </c>
      <c r="J4" s="524" t="s">
        <v>2</v>
      </c>
      <c r="K4" s="524" t="s">
        <v>2</v>
      </c>
      <c r="L4" s="524" t="s">
        <v>3</v>
      </c>
      <c r="M4" s="524" t="s">
        <v>4</v>
      </c>
      <c r="N4" s="524" t="s">
        <v>5</v>
      </c>
      <c r="O4" s="524" t="s">
        <v>6</v>
      </c>
      <c r="P4" s="524" t="s">
        <v>7</v>
      </c>
      <c r="Q4" s="524" t="s">
        <v>2</v>
      </c>
      <c r="R4" s="524" t="s">
        <v>2</v>
      </c>
      <c r="S4" s="524" t="s">
        <v>3</v>
      </c>
      <c r="T4" s="524" t="s">
        <v>4</v>
      </c>
      <c r="U4" s="524" t="s">
        <v>5</v>
      </c>
      <c r="V4" s="524" t="s">
        <v>6</v>
      </c>
      <c r="W4" s="524" t="s">
        <v>7</v>
      </c>
      <c r="X4" s="524" t="s">
        <v>2</v>
      </c>
      <c r="Y4" s="524" t="s">
        <v>2</v>
      </c>
      <c r="Z4" s="524" t="s">
        <v>3</v>
      </c>
      <c r="AA4" s="524" t="s">
        <v>4</v>
      </c>
      <c r="AB4" s="524" t="s">
        <v>5</v>
      </c>
      <c r="AC4" s="524" t="s">
        <v>6</v>
      </c>
      <c r="AD4" s="524" t="s">
        <v>7</v>
      </c>
      <c r="AE4" s="524" t="s">
        <v>2</v>
      </c>
      <c r="AF4" s="524" t="s">
        <v>2</v>
      </c>
      <c r="AG4" s="524" t="s">
        <v>3</v>
      </c>
      <c r="AH4" s="524" t="s">
        <v>4</v>
      </c>
      <c r="AI4" s="524" t="s">
        <v>5</v>
      </c>
      <c r="AJ4" s="524" t="s">
        <v>6</v>
      </c>
      <c r="AK4" s="25" t="s">
        <v>8</v>
      </c>
      <c r="AL4" s="25" t="s">
        <v>9</v>
      </c>
      <c r="AM4" s="25" t="s">
        <v>10</v>
      </c>
      <c r="AN4" s="25" t="s">
        <v>502</v>
      </c>
      <c r="AO4" s="25" t="s">
        <v>12</v>
      </c>
      <c r="AP4" s="25" t="s">
        <v>610</v>
      </c>
      <c r="AQ4" s="25" t="s">
        <v>611</v>
      </c>
      <c r="AR4" s="25" t="s">
        <v>612</v>
      </c>
      <c r="AS4" s="25" t="s">
        <v>613</v>
      </c>
      <c r="AT4" s="307" t="s">
        <v>334</v>
      </c>
      <c r="AU4" s="27" t="s">
        <v>17</v>
      </c>
      <c r="AV4" s="96" t="s">
        <v>335</v>
      </c>
      <c r="AW4" s="29" t="s">
        <v>115</v>
      </c>
      <c r="AX4" s="27" t="s">
        <v>336</v>
      </c>
      <c r="AY4" s="27" t="s">
        <v>337</v>
      </c>
      <c r="AZ4" s="27" t="s">
        <v>338</v>
      </c>
      <c r="BA4" s="357" t="s">
        <v>504</v>
      </c>
      <c r="BB4" s="27" t="s">
        <v>114</v>
      </c>
      <c r="BC4" s="64"/>
      <c r="BD4" s="64"/>
      <c r="BE4" s="64"/>
      <c r="BF4" s="64"/>
    </row>
    <row r="5" ht="15.0" customHeight="1">
      <c r="A5" s="271"/>
      <c r="B5" s="358"/>
      <c r="C5" s="358"/>
      <c r="D5" s="358"/>
      <c r="E5" s="358"/>
      <c r="F5" s="524">
        <v>1.0</v>
      </c>
      <c r="G5" s="135">
        <f t="shared" ref="G5:AJ5" si="1">F5+1</f>
        <v>2</v>
      </c>
      <c r="H5" s="135">
        <f t="shared" si="1"/>
        <v>3</v>
      </c>
      <c r="I5" s="135">
        <f t="shared" si="1"/>
        <v>4</v>
      </c>
      <c r="J5" s="135">
        <f t="shared" si="1"/>
        <v>5</v>
      </c>
      <c r="K5" s="135">
        <f t="shared" si="1"/>
        <v>6</v>
      </c>
      <c r="L5" s="135">
        <f t="shared" si="1"/>
        <v>7</v>
      </c>
      <c r="M5" s="135">
        <f t="shared" si="1"/>
        <v>8</v>
      </c>
      <c r="N5" s="135">
        <f t="shared" si="1"/>
        <v>9</v>
      </c>
      <c r="O5" s="135">
        <f t="shared" si="1"/>
        <v>10</v>
      </c>
      <c r="P5" s="135">
        <f t="shared" si="1"/>
        <v>11</v>
      </c>
      <c r="Q5" s="135">
        <f t="shared" si="1"/>
        <v>12</v>
      </c>
      <c r="R5" s="135">
        <f t="shared" si="1"/>
        <v>13</v>
      </c>
      <c r="S5" s="135">
        <f t="shared" si="1"/>
        <v>14</v>
      </c>
      <c r="T5" s="135">
        <f t="shared" si="1"/>
        <v>15</v>
      </c>
      <c r="U5" s="135">
        <f t="shared" si="1"/>
        <v>16</v>
      </c>
      <c r="V5" s="135">
        <f t="shared" si="1"/>
        <v>17</v>
      </c>
      <c r="W5" s="135">
        <f t="shared" si="1"/>
        <v>18</v>
      </c>
      <c r="X5" s="135">
        <f t="shared" si="1"/>
        <v>19</v>
      </c>
      <c r="Y5" s="135">
        <f t="shared" si="1"/>
        <v>20</v>
      </c>
      <c r="Z5" s="135">
        <f t="shared" si="1"/>
        <v>21</v>
      </c>
      <c r="AA5" s="135">
        <f t="shared" si="1"/>
        <v>22</v>
      </c>
      <c r="AB5" s="135">
        <f t="shared" si="1"/>
        <v>23</v>
      </c>
      <c r="AC5" s="135">
        <f t="shared" si="1"/>
        <v>24</v>
      </c>
      <c r="AD5" s="135">
        <f t="shared" si="1"/>
        <v>25</v>
      </c>
      <c r="AE5" s="135">
        <f t="shared" si="1"/>
        <v>26</v>
      </c>
      <c r="AF5" s="135">
        <f t="shared" si="1"/>
        <v>27</v>
      </c>
      <c r="AG5" s="135">
        <f t="shared" si="1"/>
        <v>28</v>
      </c>
      <c r="AH5" s="135">
        <f t="shared" si="1"/>
        <v>29</v>
      </c>
      <c r="AI5" s="135">
        <f t="shared" si="1"/>
        <v>30</v>
      </c>
      <c r="AJ5" s="135">
        <f t="shared" si="1"/>
        <v>31</v>
      </c>
      <c r="AK5" s="358"/>
      <c r="AL5" s="358"/>
      <c r="AM5" s="358"/>
      <c r="AN5" s="358"/>
      <c r="AO5" s="358"/>
      <c r="AP5" s="358"/>
      <c r="AQ5" s="358"/>
      <c r="AR5" s="358"/>
      <c r="AS5" s="358"/>
      <c r="AT5" s="358"/>
      <c r="AU5" s="358"/>
      <c r="AV5" s="358"/>
      <c r="AW5" s="358"/>
      <c r="AX5" s="358"/>
      <c r="AY5" s="358"/>
      <c r="AZ5" s="358"/>
      <c r="BA5" s="358"/>
      <c r="BB5" s="358"/>
      <c r="BC5" s="64"/>
      <c r="BD5" s="64"/>
      <c r="BE5" s="64"/>
      <c r="BF5" s="64"/>
    </row>
    <row r="6" ht="15.0" customHeight="1">
      <c r="A6" s="527"/>
      <c r="B6" s="528"/>
      <c r="C6" s="528"/>
      <c r="D6" s="528"/>
      <c r="E6" s="528"/>
      <c r="F6" s="529"/>
      <c r="G6" s="529"/>
      <c r="H6" s="529"/>
      <c r="I6" s="529"/>
      <c r="J6" s="529"/>
      <c r="K6" s="529"/>
      <c r="L6" s="529"/>
      <c r="M6" s="529"/>
      <c r="N6" s="529"/>
      <c r="O6" s="529"/>
      <c r="P6" s="529"/>
      <c r="Q6" s="529"/>
      <c r="R6" s="529"/>
      <c r="S6" s="529"/>
      <c r="T6" s="529"/>
      <c r="U6" s="529"/>
      <c r="V6" s="529"/>
      <c r="W6" s="529"/>
      <c r="X6" s="529"/>
      <c r="Y6" s="529"/>
      <c r="Z6" s="529"/>
      <c r="AA6" s="529"/>
      <c r="AB6" s="529"/>
      <c r="AC6" s="529"/>
      <c r="AD6" s="529"/>
      <c r="AE6" s="529"/>
      <c r="AF6" s="529"/>
      <c r="AG6" s="529"/>
      <c r="AH6" s="529"/>
      <c r="AI6" s="529"/>
      <c r="AJ6" s="529"/>
      <c r="AK6" s="528"/>
      <c r="AL6" s="528"/>
      <c r="AM6" s="528"/>
      <c r="AN6" s="528"/>
      <c r="AO6" s="528"/>
      <c r="AP6" s="528"/>
      <c r="AQ6" s="528"/>
      <c r="AR6" s="528"/>
      <c r="AS6" s="528"/>
      <c r="AT6" s="528"/>
      <c r="AU6" s="528"/>
      <c r="AV6" s="528"/>
      <c r="AW6" s="528"/>
      <c r="AX6" s="528"/>
      <c r="AY6" s="528"/>
      <c r="AZ6" s="528"/>
      <c r="BA6" s="528"/>
      <c r="BB6" s="528"/>
      <c r="BC6" s="527"/>
      <c r="BD6" s="527"/>
      <c r="BE6" s="527"/>
      <c r="BF6" s="527"/>
    </row>
    <row r="7" ht="14.25" customHeight="1">
      <c r="A7" s="64"/>
      <c r="B7" s="377"/>
      <c r="C7" s="377"/>
      <c r="D7" s="377"/>
      <c r="E7" s="378"/>
      <c r="F7" s="379"/>
      <c r="G7" s="379"/>
      <c r="H7" s="379"/>
      <c r="I7" s="379"/>
      <c r="J7" s="151"/>
      <c r="K7" s="151"/>
      <c r="L7" s="379"/>
      <c r="M7" s="379"/>
      <c r="N7" s="379"/>
      <c r="O7" s="379"/>
      <c r="P7" s="379"/>
      <c r="Q7" s="151"/>
      <c r="R7" s="151"/>
      <c r="S7" s="379"/>
      <c r="T7" s="379"/>
      <c r="U7" s="379"/>
      <c r="V7" s="379"/>
      <c r="W7" s="151"/>
      <c r="X7" s="151"/>
      <c r="Y7" s="151"/>
      <c r="Z7" s="379"/>
      <c r="AA7" s="379"/>
      <c r="AB7" s="379"/>
      <c r="AC7" s="379"/>
      <c r="AD7" s="379"/>
      <c r="AE7" s="151"/>
      <c r="AF7" s="151"/>
      <c r="AG7" s="379"/>
      <c r="AH7" s="379"/>
      <c r="AI7" s="379"/>
      <c r="AJ7" s="379"/>
      <c r="AK7" s="380"/>
      <c r="AL7" s="381"/>
      <c r="AM7" s="382"/>
      <c r="AN7" s="383"/>
      <c r="AO7" s="384"/>
      <c r="AP7" s="385"/>
      <c r="AQ7" s="386"/>
      <c r="AR7" s="387"/>
      <c r="AS7" s="387"/>
      <c r="AT7" s="388"/>
      <c r="AU7" s="388"/>
      <c r="AV7" s="378"/>
      <c r="AW7" s="389"/>
      <c r="AX7" s="390"/>
      <c r="AY7" s="391"/>
      <c r="AZ7" s="388"/>
      <c r="BA7" s="389"/>
      <c r="BB7" s="389"/>
      <c r="BC7" s="64"/>
      <c r="BD7" s="64"/>
      <c r="BE7" s="64"/>
      <c r="BF7" s="64"/>
    </row>
    <row r="8" ht="14.25" customHeight="1">
      <c r="A8" s="291"/>
      <c r="B8" s="30"/>
      <c r="C8" s="30"/>
      <c r="D8" s="30" t="s">
        <v>96</v>
      </c>
      <c r="E8" s="55" t="s">
        <v>318</v>
      </c>
      <c r="F8" s="306"/>
      <c r="G8" s="306"/>
      <c r="H8" s="44"/>
      <c r="I8" s="45"/>
      <c r="J8" s="306"/>
      <c r="K8" s="306"/>
      <c r="L8" s="306"/>
      <c r="M8" s="306"/>
      <c r="N8" s="306"/>
      <c r="O8" s="44"/>
      <c r="P8" s="45"/>
      <c r="Q8" s="306"/>
      <c r="R8" s="306"/>
      <c r="S8" s="306"/>
      <c r="T8" s="306"/>
      <c r="U8" s="306"/>
      <c r="V8" s="44"/>
      <c r="W8" s="45"/>
      <c r="X8" s="306"/>
      <c r="Y8" s="306"/>
      <c r="Z8" s="306"/>
      <c r="AA8" s="306"/>
      <c r="AB8" s="306"/>
      <c r="AC8" s="44"/>
      <c r="AD8" s="45"/>
      <c r="AE8" s="306"/>
      <c r="AF8" s="306"/>
      <c r="AG8" s="306"/>
      <c r="AH8" s="306"/>
      <c r="AI8" s="306"/>
      <c r="AJ8" s="44"/>
      <c r="AK8" s="46">
        <f t="shared" ref="AK8:AK9" si="2">SUM(AG8:AI8,Z8:AD8,S8:W8,L8:P8,F8:I8)</f>
        <v>0</v>
      </c>
      <c r="AL8" s="393">
        <f t="shared" ref="AL8:AL9" si="3">IF(D8="CATEGORIA", "DEPENDE", IF(D8="SP", 60000,IF(D8="PR", 60000, IF(D8="M10", 65000, IF(D8="M1", 50000, IF(D8="M2", 40000, IF(D8="AYUDANTE", 30000, IF(D8="EDIT", "EDITABLE", "editable"))))))))</f>
        <v>65000</v>
      </c>
      <c r="AM8" s="360">
        <f t="shared" ref="AM8:AM9" si="4">AO8-AN8</f>
        <v>-500000</v>
      </c>
      <c r="AN8" s="474">
        <v>500000.0</v>
      </c>
      <c r="AO8" s="310">
        <f t="shared" ref="AO8:AO9" si="5">AK8*AL8</f>
        <v>0</v>
      </c>
      <c r="AP8" s="51"/>
      <c r="AQ8" s="110"/>
      <c r="AR8" s="110"/>
      <c r="AS8" s="110"/>
      <c r="AT8" s="311" t="s">
        <v>99</v>
      </c>
      <c r="AU8" s="311">
        <v>1.13329408E8</v>
      </c>
      <c r="AV8" s="311"/>
      <c r="AW8" s="29"/>
      <c r="AX8" s="27"/>
      <c r="AY8" s="27"/>
      <c r="AZ8" s="27"/>
      <c r="BA8" s="27"/>
      <c r="BB8" s="27" t="s">
        <v>319</v>
      </c>
      <c r="BC8" s="64"/>
      <c r="BD8" s="64"/>
      <c r="BE8" s="64"/>
      <c r="BF8" s="64"/>
    </row>
    <row r="9" ht="14.25" customHeight="1">
      <c r="A9" s="29"/>
      <c r="B9" s="30"/>
      <c r="C9" s="30"/>
      <c r="D9" s="30" t="s">
        <v>100</v>
      </c>
      <c r="E9" s="55" t="s">
        <v>320</v>
      </c>
      <c r="F9" s="306"/>
      <c r="G9" s="306"/>
      <c r="H9" s="44"/>
      <c r="I9" s="45"/>
      <c r="J9" s="306"/>
      <c r="K9" s="306"/>
      <c r="L9" s="306"/>
      <c r="M9" s="306"/>
      <c r="N9" s="306"/>
      <c r="O9" s="44"/>
      <c r="P9" s="45"/>
      <c r="Q9" s="306"/>
      <c r="R9" s="306"/>
      <c r="S9" s="306"/>
      <c r="T9" s="306"/>
      <c r="U9" s="306"/>
      <c r="V9" s="44"/>
      <c r="W9" s="45"/>
      <c r="X9" s="306"/>
      <c r="Y9" s="306"/>
      <c r="Z9" s="306"/>
      <c r="AA9" s="306"/>
      <c r="AB9" s="306"/>
      <c r="AC9" s="44"/>
      <c r="AD9" s="45"/>
      <c r="AE9" s="306"/>
      <c r="AF9" s="306"/>
      <c r="AG9" s="306"/>
      <c r="AH9" s="306"/>
      <c r="AI9" s="306"/>
      <c r="AJ9" s="44"/>
      <c r="AK9" s="46">
        <f t="shared" si="2"/>
        <v>0</v>
      </c>
      <c r="AL9" s="393">
        <f t="shared" si="3"/>
        <v>60000</v>
      </c>
      <c r="AM9" s="360">
        <f t="shared" si="4"/>
        <v>0</v>
      </c>
      <c r="AN9" s="393"/>
      <c r="AO9" s="310">
        <f t="shared" si="5"/>
        <v>0</v>
      </c>
      <c r="AP9" s="51"/>
      <c r="AQ9" s="110"/>
      <c r="AR9" s="110"/>
      <c r="AS9" s="110"/>
      <c r="AT9" s="27"/>
      <c r="AU9" s="27"/>
      <c r="AV9" s="27"/>
      <c r="AW9" s="29"/>
      <c r="AX9" s="27"/>
      <c r="AY9" s="27"/>
      <c r="AZ9" s="27"/>
      <c r="BA9" s="27"/>
      <c r="BB9" s="27"/>
      <c r="BC9" s="64"/>
      <c r="BD9" s="64"/>
      <c r="BE9" s="64"/>
      <c r="BF9" s="64"/>
    </row>
    <row r="10" ht="14.25" customHeight="1">
      <c r="A10" s="29"/>
      <c r="B10" s="72"/>
      <c r="C10" s="168"/>
      <c r="D10" s="73"/>
      <c r="E10" s="341" t="s">
        <v>102</v>
      </c>
      <c r="F10" s="342">
        <f>SUM(F7:F9)</f>
        <v>0</v>
      </c>
      <c r="G10" s="342"/>
      <c r="H10" s="342">
        <f t="shared" ref="H10:Y10" si="6">SUM(H7:H9)</f>
        <v>0</v>
      </c>
      <c r="I10" s="342">
        <f t="shared" si="6"/>
        <v>0</v>
      </c>
      <c r="J10" s="342">
        <f t="shared" si="6"/>
        <v>0</v>
      </c>
      <c r="K10" s="342">
        <f t="shared" si="6"/>
        <v>0</v>
      </c>
      <c r="L10" s="342">
        <f t="shared" si="6"/>
        <v>0</v>
      </c>
      <c r="M10" s="342">
        <f t="shared" si="6"/>
        <v>0</v>
      </c>
      <c r="N10" s="342">
        <f t="shared" si="6"/>
        <v>0</v>
      </c>
      <c r="O10" s="342">
        <f t="shared" si="6"/>
        <v>0</v>
      </c>
      <c r="P10" s="342">
        <f t="shared" si="6"/>
        <v>0</v>
      </c>
      <c r="Q10" s="342">
        <f t="shared" si="6"/>
        <v>0</v>
      </c>
      <c r="R10" s="342">
        <f t="shared" si="6"/>
        <v>0</v>
      </c>
      <c r="S10" s="342">
        <f t="shared" si="6"/>
        <v>0</v>
      </c>
      <c r="T10" s="342">
        <f t="shared" si="6"/>
        <v>0</v>
      </c>
      <c r="U10" s="342">
        <f t="shared" si="6"/>
        <v>0</v>
      </c>
      <c r="V10" s="342">
        <f t="shared" si="6"/>
        <v>0</v>
      </c>
      <c r="W10" s="342">
        <f t="shared" si="6"/>
        <v>0</v>
      </c>
      <c r="X10" s="342">
        <f t="shared" si="6"/>
        <v>0</v>
      </c>
      <c r="Y10" s="342">
        <f t="shared" si="6"/>
        <v>0</v>
      </c>
      <c r="Z10" s="342"/>
      <c r="AA10" s="342"/>
      <c r="AB10" s="342"/>
      <c r="AC10" s="342"/>
      <c r="AD10" s="342"/>
      <c r="AE10" s="342"/>
      <c r="AF10" s="342"/>
      <c r="AG10" s="342"/>
      <c r="AH10" s="342"/>
      <c r="AI10" s="342"/>
      <c r="AJ10" s="342"/>
      <c r="AK10" s="343" t="str">
        <f>SUM(#REF!)</f>
        <v>#REF!</v>
      </c>
      <c r="AL10" s="344"/>
      <c r="AM10" s="345" t="str">
        <f>SUM(AM8,#REF!)</f>
        <v>#REF!</v>
      </c>
      <c r="AN10" s="345"/>
      <c r="AO10" s="345">
        <f t="shared" ref="AO10:AQ10" si="7">SUM(AO7:AO9)</f>
        <v>0</v>
      </c>
      <c r="AP10" s="346">
        <f t="shared" si="7"/>
        <v>0</v>
      </c>
      <c r="AQ10" s="347">
        <f t="shared" si="7"/>
        <v>0</v>
      </c>
      <c r="AR10" s="348" t="str">
        <f>SUM(#REF!)</f>
        <v>#REF!</v>
      </c>
      <c r="AS10" s="348"/>
      <c r="AT10" s="270"/>
      <c r="AU10" s="270"/>
      <c r="AV10" s="270"/>
      <c r="AW10" s="270"/>
      <c r="AX10" s="270"/>
      <c r="AY10" s="270"/>
      <c r="AZ10" s="270"/>
      <c r="BA10" s="27"/>
      <c r="BB10" s="270"/>
      <c r="BC10" s="349"/>
      <c r="BD10" s="349"/>
      <c r="BE10" s="349"/>
      <c r="BF10" s="349"/>
    </row>
    <row r="11" ht="14.25" customHeight="1">
      <c r="A11" s="280"/>
      <c r="B11" s="350"/>
      <c r="C11" s="350"/>
      <c r="D11" s="350"/>
      <c r="E11" s="80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81"/>
      <c r="W11" s="82"/>
      <c r="X11" s="82"/>
      <c r="Y11" s="82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83"/>
      <c r="AL11" s="84"/>
      <c r="AM11" s="351" t="s">
        <v>103</v>
      </c>
      <c r="AN11" s="77"/>
      <c r="AO11" s="310"/>
      <c r="AP11" s="82"/>
      <c r="AQ11" s="280"/>
      <c r="AR11" s="29"/>
      <c r="AS11" s="64"/>
      <c r="AT11" s="64"/>
      <c r="AU11" s="280"/>
      <c r="AV11" s="280"/>
      <c r="AW11" s="280"/>
      <c r="AX11" s="280"/>
      <c r="AY11" s="280"/>
      <c r="AZ11" s="280"/>
      <c r="BA11" s="27"/>
      <c r="BB11" s="280"/>
      <c r="BC11" s="64"/>
      <c r="BD11" s="64"/>
      <c r="BE11" s="64"/>
      <c r="BF11" s="64"/>
    </row>
    <row r="12" ht="14.25" customHeight="1">
      <c r="A12" s="1"/>
      <c r="B12" s="79"/>
      <c r="C12" s="79"/>
      <c r="D12" s="79"/>
      <c r="E12" s="271"/>
      <c r="F12" s="64"/>
      <c r="G12" s="64"/>
      <c r="H12" s="64"/>
      <c r="I12" s="64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81"/>
      <c r="W12" s="82"/>
      <c r="X12" s="82"/>
      <c r="Y12" s="82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83"/>
      <c r="AL12" s="84"/>
      <c r="AM12" s="352"/>
      <c r="AN12" s="395"/>
      <c r="AO12" s="310" t="s">
        <v>500</v>
      </c>
      <c r="AP12" s="82"/>
      <c r="AQ12" s="1"/>
      <c r="AR12" s="29"/>
      <c r="AS12" s="64"/>
      <c r="AT12" s="64"/>
      <c r="AU12" s="1"/>
      <c r="AV12" s="1"/>
      <c r="AW12" s="1"/>
      <c r="AX12" s="1"/>
      <c r="AY12" s="1"/>
      <c r="AZ12" s="1"/>
      <c r="BA12" s="27"/>
      <c r="BB12" s="1"/>
      <c r="BC12" s="64"/>
      <c r="BD12" s="64"/>
      <c r="BE12" s="64"/>
      <c r="BF12" s="64"/>
    </row>
    <row r="13" ht="14.25" customHeight="1">
      <c r="A13" s="1"/>
      <c r="B13" s="37"/>
      <c r="C13" s="37"/>
      <c r="D13" s="1"/>
      <c r="E13" s="89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64"/>
      <c r="AL13" s="84"/>
      <c r="AM13" s="83"/>
      <c r="AN13" s="88"/>
      <c r="AO13" s="49" t="s">
        <v>105</v>
      </c>
      <c r="AP13" s="90"/>
      <c r="AQ13" s="1"/>
      <c r="AR13" s="29"/>
      <c r="AS13" s="64"/>
      <c r="AT13" s="64"/>
      <c r="AU13" s="1"/>
      <c r="AV13" s="1"/>
      <c r="AW13" s="1"/>
      <c r="AX13" s="1"/>
      <c r="AY13" s="1"/>
      <c r="AZ13" s="1"/>
      <c r="BA13" s="27"/>
      <c r="BB13" s="1"/>
      <c r="BC13" s="64"/>
      <c r="BD13" s="64"/>
      <c r="BE13" s="64"/>
      <c r="BF13" s="64"/>
    </row>
    <row r="14" ht="14.25" customHeight="1">
      <c r="A14" s="1"/>
      <c r="B14" s="37"/>
      <c r="C14" s="37"/>
      <c r="D14" s="1"/>
      <c r="E14" s="271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64"/>
      <c r="AK14" s="83"/>
      <c r="AL14" s="84"/>
      <c r="AM14" s="353" t="s">
        <v>102</v>
      </c>
      <c r="AN14" s="396"/>
      <c r="AO14" s="354" t="str">
        <f>#REF!/430</f>
        <v>#REF!</v>
      </c>
      <c r="AP14" s="93" t="str">
        <f>AO14/20</f>
        <v>#REF!</v>
      </c>
      <c r="AQ14" s="94"/>
      <c r="AR14" s="29"/>
      <c r="AS14" s="64"/>
      <c r="AT14" s="64"/>
      <c r="AU14" s="1"/>
      <c r="AV14" s="1"/>
      <c r="AW14" s="1"/>
      <c r="AX14" s="1"/>
      <c r="AY14" s="1"/>
      <c r="AZ14" s="1"/>
      <c r="BA14" s="27"/>
      <c r="BB14" s="1"/>
      <c r="BC14" s="64"/>
      <c r="BD14" s="64"/>
      <c r="BE14" s="64"/>
      <c r="BF14" s="64"/>
    </row>
    <row r="15" ht="14.25" customHeight="1">
      <c r="A15" s="1"/>
      <c r="B15" s="37"/>
      <c r="C15" s="37"/>
      <c r="D15" s="1"/>
      <c r="E15" s="271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83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64"/>
      <c r="AK15" s="83"/>
      <c r="AL15" s="95"/>
      <c r="AM15" s="83"/>
      <c r="AN15" s="88"/>
      <c r="AO15" s="88"/>
      <c r="AP15" s="51" t="str">
        <f>SUM(#REF!)</f>
        <v>#REF!</v>
      </c>
      <c r="AQ15" s="94"/>
      <c r="AR15" s="29"/>
      <c r="AS15" s="64"/>
      <c r="AT15" s="64"/>
      <c r="AU15" s="1"/>
      <c r="AV15" s="1"/>
      <c r="AW15" s="1"/>
      <c r="AX15" s="1"/>
      <c r="AY15" s="1"/>
      <c r="AZ15" s="1"/>
      <c r="BA15" s="27"/>
      <c r="BB15" s="1"/>
      <c r="BC15" s="64"/>
      <c r="BD15" s="64"/>
      <c r="BE15" s="64"/>
      <c r="BF15" s="64"/>
    </row>
    <row r="16" ht="12.75" customHeight="1">
      <c r="A16" s="1"/>
      <c r="B16" s="37"/>
      <c r="C16" s="37"/>
      <c r="D16" s="1"/>
      <c r="E16" s="271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64"/>
      <c r="AK16" s="83"/>
      <c r="AL16" s="95"/>
      <c r="AM16" s="83">
        <f>AL16/12</f>
        <v>0</v>
      </c>
      <c r="AN16" s="88"/>
      <c r="AO16" s="87"/>
      <c r="AP16" s="97"/>
      <c r="AQ16" s="1"/>
      <c r="AR16" s="29"/>
      <c r="AS16" s="64"/>
      <c r="AT16" s="64"/>
      <c r="AU16" s="1"/>
      <c r="AV16" s="1"/>
      <c r="AW16" s="1"/>
      <c r="AX16" s="1"/>
      <c r="AY16" s="1"/>
      <c r="AZ16" s="1"/>
      <c r="BA16" s="27"/>
      <c r="BB16" s="1"/>
      <c r="BC16" s="64"/>
      <c r="BD16" s="64"/>
      <c r="BE16" s="64"/>
      <c r="BF16" s="64"/>
    </row>
    <row r="17" ht="14.25" customHeight="1">
      <c r="A17" s="1"/>
      <c r="B17" s="1"/>
      <c r="C17" s="1"/>
      <c r="D17" s="1"/>
      <c r="E17" s="519" t="s">
        <v>658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64"/>
      <c r="BD17" s="64"/>
      <c r="BE17" s="64"/>
      <c r="BF17" s="64"/>
    </row>
    <row r="18" ht="14.25" customHeight="1">
      <c r="A18" s="1"/>
      <c r="B18" s="64"/>
      <c r="C18" s="64"/>
      <c r="D18" s="1"/>
      <c r="E18" s="520" t="s">
        <v>659</v>
      </c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64"/>
      <c r="AQ18" s="1"/>
      <c r="AR18" s="64"/>
      <c r="AS18" s="64"/>
      <c r="AT18" s="64"/>
      <c r="AU18" s="1"/>
      <c r="AV18" s="1"/>
      <c r="AW18" s="1"/>
      <c r="AX18" s="1"/>
      <c r="AY18" s="1"/>
      <c r="AZ18" s="1"/>
      <c r="BA18" s="64"/>
      <c r="BB18" s="1"/>
      <c r="BC18" s="64"/>
      <c r="BD18" s="64"/>
      <c r="BE18" s="64"/>
      <c r="BF18" s="64"/>
    </row>
    <row r="19" ht="14.25" customHeight="1">
      <c r="A19" s="1"/>
      <c r="B19" s="64"/>
      <c r="C19" s="64"/>
      <c r="D19" s="1"/>
      <c r="E19" s="520" t="s">
        <v>660</v>
      </c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64"/>
      <c r="AQ19" s="1"/>
      <c r="AR19" s="64"/>
      <c r="AS19" s="64"/>
      <c r="AT19" s="64"/>
      <c r="AU19" s="1"/>
      <c r="AV19" s="1"/>
      <c r="AW19" s="1"/>
      <c r="AX19" s="1"/>
      <c r="AY19" s="1"/>
      <c r="AZ19" s="1"/>
      <c r="BA19" s="64"/>
      <c r="BB19" s="1"/>
      <c r="BC19" s="64"/>
      <c r="BD19" s="64"/>
      <c r="BE19" s="64"/>
      <c r="BF19" s="64"/>
    </row>
    <row r="20" ht="14.25" customHeight="1">
      <c r="A20" s="1"/>
      <c r="B20" s="64"/>
      <c r="C20" s="64"/>
      <c r="D20" s="1"/>
      <c r="E20" s="520" t="s">
        <v>661</v>
      </c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64"/>
      <c r="AQ20" s="1"/>
      <c r="AR20" s="64"/>
      <c r="AS20" s="64"/>
      <c r="AT20" s="64"/>
      <c r="AU20" s="1"/>
      <c r="AV20" s="1"/>
      <c r="AW20" s="1"/>
      <c r="AX20" s="1"/>
      <c r="AY20" s="1"/>
      <c r="AZ20" s="1"/>
      <c r="BA20" s="64"/>
      <c r="BB20" s="1"/>
      <c r="BC20" s="64"/>
      <c r="BD20" s="64"/>
      <c r="BE20" s="64"/>
      <c r="BF20" s="64"/>
    </row>
    <row r="21" ht="14.25" customHeight="1">
      <c r="A21" s="1"/>
      <c r="B21" s="64"/>
      <c r="C21" s="64"/>
      <c r="D21" s="1"/>
      <c r="E21" s="520" t="s">
        <v>662</v>
      </c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64"/>
      <c r="AQ21" s="1"/>
      <c r="AR21" s="64"/>
      <c r="AS21" s="64"/>
      <c r="AT21" s="64"/>
      <c r="AU21" s="1"/>
      <c r="AV21" s="1"/>
      <c r="AW21" s="1"/>
      <c r="AX21" s="1"/>
      <c r="AY21" s="1"/>
      <c r="AZ21" s="1"/>
      <c r="BA21" s="64"/>
      <c r="BB21" s="1"/>
      <c r="BC21" s="64"/>
      <c r="BD21" s="64"/>
      <c r="BE21" s="64"/>
      <c r="BF21" s="64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64"/>
      <c r="BD22" s="64"/>
      <c r="BE22" s="64"/>
      <c r="BF22" s="64"/>
    </row>
    <row r="23" ht="1.5" customHeight="1">
      <c r="A23" s="1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  <c r="AS23" s="164"/>
      <c r="AT23" s="164"/>
      <c r="AU23" s="164"/>
      <c r="AV23" s="164"/>
      <c r="AW23" s="164"/>
      <c r="AX23" s="164"/>
      <c r="AY23" s="164"/>
      <c r="AZ23" s="164"/>
      <c r="BA23" s="164"/>
      <c r="BB23" s="164"/>
      <c r="BC23" s="64"/>
      <c r="BD23" s="64"/>
      <c r="BE23" s="64"/>
      <c r="BF23" s="64"/>
    </row>
    <row r="24" ht="20.25" customHeight="1">
      <c r="A24" s="64"/>
      <c r="B24" s="397" t="s">
        <v>539</v>
      </c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299"/>
      <c r="S24" s="299"/>
      <c r="T24" s="299"/>
      <c r="U24" s="299"/>
      <c r="V24" s="299"/>
      <c r="W24" s="299"/>
      <c r="X24" s="299"/>
      <c r="Y24" s="299"/>
      <c r="Z24" s="299"/>
      <c r="AA24" s="299"/>
      <c r="AB24" s="299"/>
      <c r="AC24" s="299"/>
      <c r="AD24" s="299"/>
      <c r="AE24" s="299"/>
      <c r="AF24" s="299"/>
      <c r="AG24" s="299"/>
      <c r="AH24" s="299"/>
      <c r="AI24" s="299"/>
      <c r="AJ24" s="299"/>
      <c r="AK24" s="299"/>
      <c r="AL24" s="299"/>
      <c r="AM24" s="299"/>
      <c r="AN24" s="299"/>
      <c r="AO24" s="300"/>
      <c r="AP24" s="301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64"/>
      <c r="BD24" s="64"/>
      <c r="BE24" s="64"/>
      <c r="BF24" s="64"/>
    </row>
    <row r="25" ht="14.25" customHeight="1">
      <c r="A25" s="64"/>
      <c r="B25" s="302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303"/>
      <c r="Y25" s="303"/>
      <c r="Z25" s="303"/>
      <c r="AA25" s="303"/>
      <c r="AB25" s="303"/>
      <c r="AC25" s="303"/>
      <c r="AD25" s="303"/>
      <c r="AE25" s="303"/>
      <c r="AF25" s="303"/>
      <c r="AG25" s="303"/>
      <c r="AH25" s="303"/>
      <c r="AI25" s="303"/>
      <c r="AJ25" s="303"/>
      <c r="AK25" s="303"/>
      <c r="AL25" s="303"/>
      <c r="AM25" s="303"/>
      <c r="AN25" s="303"/>
      <c r="AO25" s="304"/>
      <c r="AP25" s="301"/>
      <c r="AQ25" s="29"/>
      <c r="AR25" s="305"/>
      <c r="AS25" s="305"/>
      <c r="AT25" s="29"/>
      <c r="AU25" s="29"/>
      <c r="AV25" s="29"/>
      <c r="AW25" s="29"/>
      <c r="AX25" s="29"/>
      <c r="AY25" s="29"/>
      <c r="AZ25" s="29"/>
      <c r="BA25" s="29"/>
      <c r="BB25" s="29"/>
      <c r="BC25" s="64"/>
      <c r="BD25" s="64"/>
      <c r="BE25" s="64"/>
      <c r="BF25" s="64"/>
    </row>
    <row r="26" ht="14.25" customHeight="1">
      <c r="A26" s="64"/>
      <c r="B26" s="30" t="s">
        <v>1</v>
      </c>
      <c r="C26" s="30"/>
      <c r="D26" s="90" t="s">
        <v>18</v>
      </c>
      <c r="E26" s="30" t="s">
        <v>19</v>
      </c>
      <c r="F26" s="135" t="s">
        <v>3</v>
      </c>
      <c r="G26" s="135" t="s">
        <v>4</v>
      </c>
      <c r="H26" s="141" t="s">
        <v>5</v>
      </c>
      <c r="I26" s="160" t="s">
        <v>6</v>
      </c>
      <c r="J26" s="135" t="s">
        <v>7</v>
      </c>
      <c r="K26" s="135" t="s">
        <v>2</v>
      </c>
      <c r="L26" s="135" t="s">
        <v>2</v>
      </c>
      <c r="M26" s="135" t="s">
        <v>3</v>
      </c>
      <c r="N26" s="135" t="s">
        <v>4</v>
      </c>
      <c r="O26" s="141" t="s">
        <v>5</v>
      </c>
      <c r="P26" s="160" t="s">
        <v>6</v>
      </c>
      <c r="Q26" s="135" t="s">
        <v>7</v>
      </c>
      <c r="R26" s="135" t="s">
        <v>2</v>
      </c>
      <c r="S26" s="135" t="s">
        <v>2</v>
      </c>
      <c r="T26" s="135" t="s">
        <v>3</v>
      </c>
      <c r="U26" s="135" t="s">
        <v>4</v>
      </c>
      <c r="V26" s="141" t="s">
        <v>5</v>
      </c>
      <c r="W26" s="160" t="s">
        <v>6</v>
      </c>
      <c r="X26" s="135" t="s">
        <v>7</v>
      </c>
      <c r="Y26" s="135" t="s">
        <v>2</v>
      </c>
      <c r="Z26" s="135" t="s">
        <v>2</v>
      </c>
      <c r="AA26" s="135" t="s">
        <v>3</v>
      </c>
      <c r="AB26" s="135" t="s">
        <v>4</v>
      </c>
      <c r="AC26" s="141" t="s">
        <v>5</v>
      </c>
      <c r="AD26" s="160" t="s">
        <v>6</v>
      </c>
      <c r="AE26" s="135" t="s">
        <v>7</v>
      </c>
      <c r="AF26" s="135" t="s">
        <v>2</v>
      </c>
      <c r="AG26" s="135" t="s">
        <v>2</v>
      </c>
      <c r="AH26" s="135" t="s">
        <v>3</v>
      </c>
      <c r="AI26" s="135" t="s">
        <v>4</v>
      </c>
      <c r="AJ26" s="141" t="s">
        <v>5</v>
      </c>
      <c r="AK26" s="25" t="s">
        <v>8</v>
      </c>
      <c r="AL26" s="25" t="s">
        <v>9</v>
      </c>
      <c r="AM26" s="25" t="s">
        <v>10</v>
      </c>
      <c r="AN26" s="25"/>
      <c r="AO26" s="25" t="s">
        <v>12</v>
      </c>
      <c r="AP26" s="25" t="s">
        <v>333</v>
      </c>
      <c r="AQ26" s="25" t="s">
        <v>112</v>
      </c>
      <c r="AR26" s="25" t="s">
        <v>113</v>
      </c>
      <c r="AS26" s="25"/>
      <c r="AT26" s="307" t="s">
        <v>334</v>
      </c>
      <c r="AU26" s="27" t="s">
        <v>17</v>
      </c>
      <c r="AV26" s="96" t="s">
        <v>335</v>
      </c>
      <c r="AW26" s="29" t="s">
        <v>115</v>
      </c>
      <c r="AX26" s="27" t="s">
        <v>336</v>
      </c>
      <c r="AY26" s="27" t="s">
        <v>337</v>
      </c>
      <c r="AZ26" s="27" t="s">
        <v>338</v>
      </c>
      <c r="BA26" s="357" t="s">
        <v>504</v>
      </c>
      <c r="BB26" s="27" t="s">
        <v>114</v>
      </c>
      <c r="BC26" s="64"/>
      <c r="BD26" s="64"/>
      <c r="BE26" s="64"/>
      <c r="BF26" s="64"/>
    </row>
    <row r="27" ht="14.25" customHeight="1">
      <c r="A27" s="64"/>
      <c r="B27" s="377"/>
      <c r="C27" s="377"/>
      <c r="D27" s="377"/>
      <c r="E27" s="377"/>
      <c r="F27" s="135">
        <v>1.0</v>
      </c>
      <c r="G27" s="135">
        <f t="shared" ref="G27:AJ27" si="8">F27+1</f>
        <v>2</v>
      </c>
      <c r="H27" s="141">
        <f t="shared" si="8"/>
        <v>3</v>
      </c>
      <c r="I27" s="160">
        <f t="shared" si="8"/>
        <v>4</v>
      </c>
      <c r="J27" s="135">
        <f t="shared" si="8"/>
        <v>5</v>
      </c>
      <c r="K27" s="135">
        <f t="shared" si="8"/>
        <v>6</v>
      </c>
      <c r="L27" s="135">
        <f t="shared" si="8"/>
        <v>7</v>
      </c>
      <c r="M27" s="135">
        <f t="shared" si="8"/>
        <v>8</v>
      </c>
      <c r="N27" s="135">
        <f t="shared" si="8"/>
        <v>9</v>
      </c>
      <c r="O27" s="141">
        <f t="shared" si="8"/>
        <v>10</v>
      </c>
      <c r="P27" s="160">
        <f t="shared" si="8"/>
        <v>11</v>
      </c>
      <c r="Q27" s="135">
        <f t="shared" si="8"/>
        <v>12</v>
      </c>
      <c r="R27" s="135">
        <f t="shared" si="8"/>
        <v>13</v>
      </c>
      <c r="S27" s="135">
        <f t="shared" si="8"/>
        <v>14</v>
      </c>
      <c r="T27" s="135">
        <f t="shared" si="8"/>
        <v>15</v>
      </c>
      <c r="U27" s="135">
        <f t="shared" si="8"/>
        <v>16</v>
      </c>
      <c r="V27" s="141">
        <f t="shared" si="8"/>
        <v>17</v>
      </c>
      <c r="W27" s="160">
        <f t="shared" si="8"/>
        <v>18</v>
      </c>
      <c r="X27" s="135">
        <f t="shared" si="8"/>
        <v>19</v>
      </c>
      <c r="Y27" s="135">
        <f t="shared" si="8"/>
        <v>20</v>
      </c>
      <c r="Z27" s="135">
        <f t="shared" si="8"/>
        <v>21</v>
      </c>
      <c r="AA27" s="135">
        <f t="shared" si="8"/>
        <v>22</v>
      </c>
      <c r="AB27" s="135">
        <f t="shared" si="8"/>
        <v>23</v>
      </c>
      <c r="AC27" s="141">
        <f t="shared" si="8"/>
        <v>24</v>
      </c>
      <c r="AD27" s="160">
        <f t="shared" si="8"/>
        <v>25</v>
      </c>
      <c r="AE27" s="135">
        <f t="shared" si="8"/>
        <v>26</v>
      </c>
      <c r="AF27" s="135">
        <f t="shared" si="8"/>
        <v>27</v>
      </c>
      <c r="AG27" s="135">
        <f t="shared" si="8"/>
        <v>28</v>
      </c>
      <c r="AH27" s="135">
        <f t="shared" si="8"/>
        <v>29</v>
      </c>
      <c r="AI27" s="135">
        <f t="shared" si="8"/>
        <v>30</v>
      </c>
      <c r="AJ27" s="141">
        <f t="shared" si="8"/>
        <v>31</v>
      </c>
      <c r="AK27" s="25"/>
      <c r="AL27" s="25" t="str">
        <f>IF(D27="CATEGORIA", "DEPENDE", IF(D27="SP", 60000,IF(D27="PR", 60000, IF(D27="M10", 65000, IF(D27="M1", 50000, IF(D27="M2", 40000, IF(D27="AYUDANTE", 30000, IF(D27="EDIT", "EDITABLE", "editable"))))))))</f>
        <v>editable</v>
      </c>
      <c r="AM27" s="25"/>
      <c r="AN27" s="377"/>
      <c r="AO27" s="377"/>
      <c r="AP27" s="377"/>
      <c r="AQ27" s="377"/>
      <c r="AR27" s="377"/>
      <c r="AS27" s="377"/>
      <c r="AT27" s="377"/>
      <c r="AU27" s="377"/>
      <c r="AV27" s="377"/>
      <c r="AW27" s="377"/>
      <c r="AX27" s="377"/>
      <c r="AY27" s="377"/>
      <c r="AZ27" s="377"/>
      <c r="BA27" s="377"/>
      <c r="BB27" s="377"/>
      <c r="BC27" s="64"/>
      <c r="BD27" s="64"/>
      <c r="BE27" s="64"/>
      <c r="BF27" s="64"/>
    </row>
    <row r="28" ht="14.25" customHeight="1">
      <c r="A28" s="64"/>
      <c r="B28" s="30"/>
      <c r="C28" s="30"/>
      <c r="D28" s="428" t="s">
        <v>2</v>
      </c>
      <c r="E28" s="475" t="s">
        <v>260</v>
      </c>
      <c r="F28" s="132"/>
      <c r="G28" s="476"/>
      <c r="H28" s="477"/>
      <c r="I28" s="478"/>
      <c r="J28" s="132"/>
      <c r="K28" s="132"/>
      <c r="L28" s="132"/>
      <c r="M28" s="132"/>
      <c r="N28" s="135">
        <v>1.0</v>
      </c>
      <c r="O28" s="152"/>
      <c r="P28" s="478"/>
      <c r="Q28" s="135">
        <v>1.0</v>
      </c>
      <c r="R28" s="135">
        <v>1.0</v>
      </c>
      <c r="S28" s="135">
        <v>1.0</v>
      </c>
      <c r="T28" s="135">
        <v>1.0</v>
      </c>
      <c r="U28" s="135">
        <v>1.0</v>
      </c>
      <c r="V28" s="152"/>
      <c r="W28" s="478"/>
      <c r="X28" s="132"/>
      <c r="Y28" s="132"/>
      <c r="Z28" s="132"/>
      <c r="AA28" s="132"/>
      <c r="AB28" s="132"/>
      <c r="AC28" s="472"/>
      <c r="AD28" s="478"/>
      <c r="AE28" s="132"/>
      <c r="AF28" s="132"/>
      <c r="AG28" s="132"/>
      <c r="AH28" s="132"/>
      <c r="AI28" s="132"/>
      <c r="AJ28" s="152"/>
      <c r="AK28" s="154">
        <f t="shared" ref="AK28:AK48" si="9">SUM(F28:AJ28)</f>
        <v>6</v>
      </c>
      <c r="AL28" s="479">
        <v>60000.0</v>
      </c>
      <c r="AM28" s="480">
        <f t="shared" ref="AM28:AM48" si="10">AO28-AN28</f>
        <v>60000</v>
      </c>
      <c r="AN28" s="481">
        <v>300000.0</v>
      </c>
      <c r="AO28" s="482">
        <f t="shared" ref="AO28:AO48" si="11">AK28*AL28</f>
        <v>360000</v>
      </c>
      <c r="AP28" s="454"/>
      <c r="AQ28" s="110"/>
      <c r="AR28" s="110"/>
      <c r="AS28" s="110"/>
      <c r="AT28" s="311" t="s">
        <v>663</v>
      </c>
      <c r="AU28" s="311">
        <v>1.7785176E8</v>
      </c>
      <c r="AV28" s="317" t="s">
        <v>664</v>
      </c>
      <c r="AW28" s="29" t="s">
        <v>665</v>
      </c>
      <c r="AX28" s="312" t="s">
        <v>346</v>
      </c>
      <c r="AY28" s="313">
        <v>30.0</v>
      </c>
      <c r="AZ28" s="311">
        <v>1.7785176E7</v>
      </c>
      <c r="BA28" s="27"/>
      <c r="BB28" s="27" t="s">
        <v>17</v>
      </c>
      <c r="BC28" s="64"/>
      <c r="BD28" s="64"/>
      <c r="BE28" s="64"/>
      <c r="BF28" s="64"/>
    </row>
    <row r="29" ht="14.25" customHeight="1">
      <c r="A29" s="64"/>
      <c r="B29" s="30"/>
      <c r="C29" s="30"/>
      <c r="D29" s="428" t="s">
        <v>2</v>
      </c>
      <c r="E29" s="483" t="s">
        <v>137</v>
      </c>
      <c r="F29" s="132"/>
      <c r="G29" s="476"/>
      <c r="H29" s="477"/>
      <c r="I29" s="478"/>
      <c r="J29" s="132"/>
      <c r="K29" s="132"/>
      <c r="L29" s="132"/>
      <c r="M29" s="132"/>
      <c r="N29" s="132"/>
      <c r="O29" s="152"/>
      <c r="P29" s="478"/>
      <c r="Q29" s="132"/>
      <c r="R29" s="135">
        <v>1.0</v>
      </c>
      <c r="S29" s="132"/>
      <c r="T29" s="132"/>
      <c r="U29" s="132"/>
      <c r="V29" s="152"/>
      <c r="W29" s="478"/>
      <c r="X29" s="132"/>
      <c r="Y29" s="132"/>
      <c r="Z29" s="132"/>
      <c r="AA29" s="132"/>
      <c r="AB29" s="132"/>
      <c r="AC29" s="472"/>
      <c r="AD29" s="478"/>
      <c r="AE29" s="132"/>
      <c r="AF29" s="132"/>
      <c r="AG29" s="132"/>
      <c r="AH29" s="132"/>
      <c r="AI29" s="132"/>
      <c r="AJ29" s="152"/>
      <c r="AK29" s="154">
        <f t="shared" si="9"/>
        <v>1</v>
      </c>
      <c r="AL29" s="484">
        <v>60000.0</v>
      </c>
      <c r="AM29" s="485">
        <f t="shared" si="10"/>
        <v>60000</v>
      </c>
      <c r="AN29" s="486"/>
      <c r="AO29" s="487">
        <f t="shared" si="11"/>
        <v>60000</v>
      </c>
      <c r="AP29" s="454"/>
      <c r="AQ29" s="39"/>
      <c r="AR29" s="110"/>
      <c r="AS29" s="110"/>
      <c r="AT29" s="412" t="s">
        <v>139</v>
      </c>
      <c r="AU29" s="412">
        <v>2.12371602E8</v>
      </c>
      <c r="AV29" s="413" t="s">
        <v>137</v>
      </c>
      <c r="AW29" s="29" t="s">
        <v>140</v>
      </c>
      <c r="AX29" s="312" t="s">
        <v>346</v>
      </c>
      <c r="AY29" s="313">
        <v>30.0</v>
      </c>
      <c r="AZ29" s="412">
        <v>2.123716E7</v>
      </c>
      <c r="BA29" s="29">
        <v>100000.0</v>
      </c>
      <c r="BB29" s="29" t="s">
        <v>17</v>
      </c>
      <c r="BC29" s="64"/>
      <c r="BD29" s="64"/>
      <c r="BE29" s="64"/>
      <c r="BF29" s="64"/>
    </row>
    <row r="30" ht="14.25" customHeight="1">
      <c r="A30" s="64"/>
      <c r="B30" s="30"/>
      <c r="C30" s="30"/>
      <c r="D30" s="428" t="s">
        <v>2</v>
      </c>
      <c r="E30" s="483" t="s">
        <v>540</v>
      </c>
      <c r="F30" s="132"/>
      <c r="G30" s="488">
        <v>1.0</v>
      </c>
      <c r="H30" s="489">
        <v>1.0</v>
      </c>
      <c r="I30" s="478"/>
      <c r="J30" s="135">
        <v>1.0</v>
      </c>
      <c r="K30" s="135">
        <v>1.0</v>
      </c>
      <c r="L30" s="135">
        <v>1.0</v>
      </c>
      <c r="M30" s="135">
        <v>1.0</v>
      </c>
      <c r="N30" s="135">
        <v>1.0</v>
      </c>
      <c r="O30" s="152"/>
      <c r="P30" s="478"/>
      <c r="Q30" s="135">
        <v>1.0</v>
      </c>
      <c r="R30" s="135">
        <v>1.0</v>
      </c>
      <c r="S30" s="135">
        <v>1.0</v>
      </c>
      <c r="T30" s="135">
        <v>1.0</v>
      </c>
      <c r="U30" s="135">
        <v>1.0</v>
      </c>
      <c r="V30" s="152"/>
      <c r="W30" s="478"/>
      <c r="X30" s="132"/>
      <c r="Y30" s="132"/>
      <c r="Z30" s="132"/>
      <c r="AA30" s="132"/>
      <c r="AB30" s="132"/>
      <c r="AC30" s="472"/>
      <c r="AD30" s="478"/>
      <c r="AE30" s="132"/>
      <c r="AF30" s="132"/>
      <c r="AG30" s="132"/>
      <c r="AH30" s="132"/>
      <c r="AI30" s="132"/>
      <c r="AJ30" s="152"/>
      <c r="AK30" s="154">
        <f t="shared" si="9"/>
        <v>12</v>
      </c>
      <c r="AL30" s="484">
        <v>60000.0</v>
      </c>
      <c r="AM30" s="485">
        <f t="shared" si="10"/>
        <v>420000</v>
      </c>
      <c r="AN30" s="481">
        <v>300000.0</v>
      </c>
      <c r="AO30" s="487">
        <f t="shared" si="11"/>
        <v>720000</v>
      </c>
      <c r="AP30" s="454"/>
      <c r="AQ30" s="39"/>
      <c r="AR30" s="110"/>
      <c r="AS30" s="110"/>
      <c r="AT30" s="412" t="s">
        <v>541</v>
      </c>
      <c r="AU30" s="412">
        <v>1.98794155E8</v>
      </c>
      <c r="AV30" s="413" t="s">
        <v>540</v>
      </c>
      <c r="AW30" s="29" t="s">
        <v>542</v>
      </c>
      <c r="AX30" s="312" t="s">
        <v>343</v>
      </c>
      <c r="AY30" s="313" t="s">
        <v>344</v>
      </c>
      <c r="AZ30" s="412">
        <v>1.58418153E10</v>
      </c>
      <c r="BA30" s="29">
        <v>100000.0</v>
      </c>
      <c r="BB30" s="29" t="s">
        <v>543</v>
      </c>
      <c r="BC30" s="64"/>
      <c r="BD30" s="64"/>
      <c r="BE30" s="64"/>
      <c r="BF30" s="64"/>
    </row>
    <row r="31" ht="14.25" customHeight="1">
      <c r="A31" s="64"/>
      <c r="B31" s="30"/>
      <c r="C31" s="30"/>
      <c r="D31" s="428" t="s">
        <v>2</v>
      </c>
      <c r="E31" s="483" t="s">
        <v>544</v>
      </c>
      <c r="F31" s="132"/>
      <c r="G31" s="488">
        <v>1.0</v>
      </c>
      <c r="H31" s="489">
        <v>1.0</v>
      </c>
      <c r="I31" s="478"/>
      <c r="J31" s="135">
        <v>1.0</v>
      </c>
      <c r="K31" s="135">
        <v>1.0</v>
      </c>
      <c r="L31" s="141" t="s">
        <v>50</v>
      </c>
      <c r="M31" s="141" t="s">
        <v>50</v>
      </c>
      <c r="N31" s="135">
        <v>1.0</v>
      </c>
      <c r="O31" s="152"/>
      <c r="P31" s="478"/>
      <c r="Q31" s="135">
        <v>1.0</v>
      </c>
      <c r="R31" s="135">
        <v>1.0</v>
      </c>
      <c r="S31" s="135">
        <v>1.0</v>
      </c>
      <c r="T31" s="135">
        <v>1.0</v>
      </c>
      <c r="U31" s="135">
        <v>1.0</v>
      </c>
      <c r="V31" s="152"/>
      <c r="W31" s="478"/>
      <c r="X31" s="132"/>
      <c r="Y31" s="132"/>
      <c r="Z31" s="132"/>
      <c r="AA31" s="132"/>
      <c r="AB31" s="132"/>
      <c r="AC31" s="472"/>
      <c r="AD31" s="423"/>
      <c r="AE31" s="132"/>
      <c r="AF31" s="132"/>
      <c r="AG31" s="132"/>
      <c r="AH31" s="132"/>
      <c r="AI31" s="132"/>
      <c r="AJ31" s="152"/>
      <c r="AK31" s="154">
        <f t="shared" si="9"/>
        <v>10</v>
      </c>
      <c r="AL31" s="484">
        <v>60000.0</v>
      </c>
      <c r="AM31" s="485">
        <f t="shared" si="10"/>
        <v>300000</v>
      </c>
      <c r="AN31" s="481">
        <v>300000.0</v>
      </c>
      <c r="AO31" s="487">
        <f t="shared" si="11"/>
        <v>600000</v>
      </c>
      <c r="AP31" s="454"/>
      <c r="AQ31" s="110"/>
      <c r="AR31" s="110"/>
      <c r="AS31" s="110"/>
      <c r="AT31" s="412" t="s">
        <v>545</v>
      </c>
      <c r="AU31" s="412">
        <v>1.72271871E8</v>
      </c>
      <c r="AV31" s="413" t="s">
        <v>544</v>
      </c>
      <c r="AW31" s="29" t="s">
        <v>546</v>
      </c>
      <c r="AX31" s="417" t="s">
        <v>361</v>
      </c>
      <c r="AY31" s="313" t="s">
        <v>344</v>
      </c>
      <c r="AZ31" s="316">
        <v>1.93195169635E11</v>
      </c>
      <c r="BA31" s="410">
        <v>50000.0</v>
      </c>
      <c r="BB31" s="29" t="s">
        <v>547</v>
      </c>
      <c r="BC31" s="64"/>
      <c r="BD31" s="64"/>
      <c r="BE31" s="64"/>
      <c r="BF31" s="64"/>
    </row>
    <row r="32" ht="14.25" customHeight="1">
      <c r="A32" s="64"/>
      <c r="B32" s="30"/>
      <c r="C32" s="30"/>
      <c r="D32" s="428" t="s">
        <v>2</v>
      </c>
      <c r="E32" s="483" t="s">
        <v>450</v>
      </c>
      <c r="F32" s="132"/>
      <c r="G32" s="488">
        <v>1.0</v>
      </c>
      <c r="H32" s="489">
        <v>1.0</v>
      </c>
      <c r="I32" s="478"/>
      <c r="J32" s="135">
        <v>1.0</v>
      </c>
      <c r="K32" s="135">
        <v>1.0</v>
      </c>
      <c r="L32" s="135">
        <v>1.0</v>
      </c>
      <c r="M32" s="141" t="s">
        <v>50</v>
      </c>
      <c r="N32" s="135">
        <v>1.0</v>
      </c>
      <c r="O32" s="152"/>
      <c r="P32" s="478"/>
      <c r="Q32" s="135">
        <v>1.0</v>
      </c>
      <c r="R32" s="135">
        <v>1.0</v>
      </c>
      <c r="S32" s="135">
        <v>1.0</v>
      </c>
      <c r="T32" s="135">
        <v>1.0</v>
      </c>
      <c r="U32" s="135">
        <v>1.0</v>
      </c>
      <c r="V32" s="152"/>
      <c r="W32" s="478"/>
      <c r="X32" s="132"/>
      <c r="Y32" s="132"/>
      <c r="Z32" s="132"/>
      <c r="AA32" s="132"/>
      <c r="AB32" s="132"/>
      <c r="AC32" s="472"/>
      <c r="AD32" s="423"/>
      <c r="AE32" s="132"/>
      <c r="AF32" s="132"/>
      <c r="AG32" s="132"/>
      <c r="AH32" s="132"/>
      <c r="AI32" s="132"/>
      <c r="AJ32" s="152"/>
      <c r="AK32" s="154">
        <f t="shared" si="9"/>
        <v>11</v>
      </c>
      <c r="AL32" s="484">
        <v>60000.0</v>
      </c>
      <c r="AM32" s="485">
        <f t="shared" si="10"/>
        <v>360000</v>
      </c>
      <c r="AN32" s="481">
        <v>300000.0</v>
      </c>
      <c r="AO32" s="487">
        <f t="shared" si="11"/>
        <v>660000</v>
      </c>
      <c r="AP32" s="454"/>
      <c r="AQ32" s="110"/>
      <c r="AR32" s="110"/>
      <c r="AS32" s="110"/>
      <c r="AT32" s="311" t="s">
        <v>666</v>
      </c>
      <c r="AU32" s="311">
        <v>2.08154125E8</v>
      </c>
      <c r="AV32" s="55" t="s">
        <v>667</v>
      </c>
      <c r="AW32" s="29" t="s">
        <v>668</v>
      </c>
      <c r="AX32" s="312" t="s">
        <v>343</v>
      </c>
      <c r="AY32" s="313" t="s">
        <v>344</v>
      </c>
      <c r="AZ32" s="311">
        <v>1.9998383999E10</v>
      </c>
      <c r="BA32" s="27"/>
      <c r="BB32" s="521" t="s">
        <v>669</v>
      </c>
      <c r="BC32" s="64"/>
      <c r="BD32" s="64"/>
      <c r="BE32" s="64"/>
      <c r="BF32" s="64"/>
    </row>
    <row r="33" ht="14.25" customHeight="1">
      <c r="A33" s="64"/>
      <c r="B33" s="30"/>
      <c r="C33" s="30"/>
      <c r="D33" s="428" t="s">
        <v>2</v>
      </c>
      <c r="E33" s="490" t="s">
        <v>187</v>
      </c>
      <c r="F33" s="132"/>
      <c r="G33" s="476"/>
      <c r="H33" s="477"/>
      <c r="I33" s="478"/>
      <c r="J33" s="132"/>
      <c r="K33" s="132"/>
      <c r="L33" s="132"/>
      <c r="M33" s="132"/>
      <c r="N33" s="135">
        <v>1.0</v>
      </c>
      <c r="O33" s="152"/>
      <c r="P33" s="478"/>
      <c r="Q33" s="135">
        <v>1.0</v>
      </c>
      <c r="R33" s="135">
        <v>1.0</v>
      </c>
      <c r="S33" s="135">
        <v>1.0</v>
      </c>
      <c r="T33" s="135">
        <v>1.0</v>
      </c>
      <c r="U33" s="135">
        <v>1.0</v>
      </c>
      <c r="V33" s="152"/>
      <c r="W33" s="478"/>
      <c r="X33" s="132"/>
      <c r="Y33" s="132"/>
      <c r="Z33" s="132"/>
      <c r="AA33" s="132"/>
      <c r="AB33" s="132"/>
      <c r="AC33" s="472"/>
      <c r="AD33" s="423"/>
      <c r="AE33" s="132"/>
      <c r="AF33" s="132"/>
      <c r="AG33" s="132"/>
      <c r="AH33" s="132"/>
      <c r="AI33" s="132"/>
      <c r="AJ33" s="152"/>
      <c r="AK33" s="154">
        <f t="shared" si="9"/>
        <v>6</v>
      </c>
      <c r="AL33" s="484">
        <v>60000.0</v>
      </c>
      <c r="AM33" s="485">
        <f t="shared" si="10"/>
        <v>160000</v>
      </c>
      <c r="AN33" s="481">
        <v>200000.0</v>
      </c>
      <c r="AO33" s="487">
        <f t="shared" si="11"/>
        <v>360000</v>
      </c>
      <c r="AP33" s="454"/>
      <c r="AQ33" s="39"/>
      <c r="AR33" s="110"/>
      <c r="AS33" s="110"/>
      <c r="AT33" s="412" t="s">
        <v>548</v>
      </c>
      <c r="AU33" s="412">
        <v>1.76676469E8</v>
      </c>
      <c r="AV33" s="413" t="s">
        <v>450</v>
      </c>
      <c r="AW33" s="29" t="s">
        <v>452</v>
      </c>
      <c r="AX33" s="312" t="s">
        <v>346</v>
      </c>
      <c r="AY33" s="313">
        <v>30.0</v>
      </c>
      <c r="AZ33" s="412">
        <v>1.7667646E7</v>
      </c>
      <c r="BA33" s="29">
        <v>100000.0</v>
      </c>
      <c r="BB33" s="29" t="s">
        <v>17</v>
      </c>
      <c r="BC33" s="64"/>
      <c r="BD33" s="64"/>
      <c r="BE33" s="64"/>
      <c r="BF33" s="64"/>
    </row>
    <row r="34" ht="14.25" customHeight="1">
      <c r="A34" s="64"/>
      <c r="B34" s="30"/>
      <c r="C34" s="30"/>
      <c r="D34" s="428" t="s">
        <v>2</v>
      </c>
      <c r="E34" s="483" t="s">
        <v>552</v>
      </c>
      <c r="F34" s="132"/>
      <c r="G34" s="476"/>
      <c r="H34" s="477"/>
      <c r="I34" s="478"/>
      <c r="J34" s="132"/>
      <c r="K34" s="132"/>
      <c r="L34" s="132"/>
      <c r="M34" s="132"/>
      <c r="N34" s="135">
        <v>1.0</v>
      </c>
      <c r="O34" s="152"/>
      <c r="P34" s="478"/>
      <c r="Q34" s="135">
        <v>1.0</v>
      </c>
      <c r="R34" s="135">
        <v>1.0</v>
      </c>
      <c r="S34" s="135">
        <v>1.0</v>
      </c>
      <c r="T34" s="135">
        <v>1.0</v>
      </c>
      <c r="U34" s="135">
        <v>1.0</v>
      </c>
      <c r="V34" s="152"/>
      <c r="W34" s="478"/>
      <c r="X34" s="132"/>
      <c r="Y34" s="132"/>
      <c r="Z34" s="132"/>
      <c r="AA34" s="132"/>
      <c r="AB34" s="132"/>
      <c r="AC34" s="472"/>
      <c r="AD34" s="478"/>
      <c r="AE34" s="132"/>
      <c r="AF34" s="132"/>
      <c r="AG34" s="132"/>
      <c r="AH34" s="132"/>
      <c r="AI34" s="132"/>
      <c r="AJ34" s="152"/>
      <c r="AK34" s="154">
        <f t="shared" si="9"/>
        <v>6</v>
      </c>
      <c r="AL34" s="484">
        <v>60000.0</v>
      </c>
      <c r="AM34" s="485">
        <f t="shared" si="10"/>
        <v>60000</v>
      </c>
      <c r="AN34" s="481">
        <v>300000.0</v>
      </c>
      <c r="AO34" s="487">
        <f t="shared" si="11"/>
        <v>360000</v>
      </c>
      <c r="AP34" s="454"/>
      <c r="AQ34" s="39"/>
      <c r="AR34" s="110"/>
      <c r="AS34" s="110"/>
      <c r="AT34" s="421" t="s">
        <v>51</v>
      </c>
      <c r="AU34" s="421">
        <v>1.37291533E8</v>
      </c>
      <c r="AV34" s="422" t="s">
        <v>187</v>
      </c>
      <c r="AW34" s="29"/>
      <c r="AX34" s="312"/>
      <c r="AY34" s="313"/>
      <c r="AZ34" s="311"/>
      <c r="BA34" s="29">
        <v>100000.0</v>
      </c>
      <c r="BB34" s="27" t="s">
        <v>132</v>
      </c>
      <c r="BC34" s="64"/>
      <c r="BD34" s="64"/>
      <c r="BE34" s="64"/>
      <c r="BF34" s="64"/>
    </row>
    <row r="35" ht="14.25" customHeight="1">
      <c r="A35" s="64"/>
      <c r="B35" s="30"/>
      <c r="C35" s="30"/>
      <c r="D35" s="428" t="s">
        <v>2</v>
      </c>
      <c r="E35" s="483" t="s">
        <v>624</v>
      </c>
      <c r="F35" s="132"/>
      <c r="G35" s="476"/>
      <c r="H35" s="477"/>
      <c r="I35" s="478"/>
      <c r="J35" s="132"/>
      <c r="K35" s="132"/>
      <c r="L35" s="132"/>
      <c r="M35" s="132"/>
      <c r="N35" s="132"/>
      <c r="O35" s="152"/>
      <c r="P35" s="478"/>
      <c r="Q35" s="132"/>
      <c r="R35" s="135">
        <v>1.0</v>
      </c>
      <c r="S35" s="141" t="s">
        <v>50</v>
      </c>
      <c r="T35" s="135">
        <v>1.0</v>
      </c>
      <c r="U35" s="135">
        <v>1.0</v>
      </c>
      <c r="V35" s="152"/>
      <c r="W35" s="478"/>
      <c r="X35" s="132"/>
      <c r="Y35" s="132"/>
      <c r="Z35" s="132"/>
      <c r="AA35" s="132"/>
      <c r="AB35" s="132"/>
      <c r="AC35" s="472"/>
      <c r="AD35" s="478"/>
      <c r="AE35" s="132"/>
      <c r="AF35" s="132"/>
      <c r="AG35" s="132"/>
      <c r="AH35" s="132"/>
      <c r="AI35" s="132"/>
      <c r="AJ35" s="152"/>
      <c r="AK35" s="154">
        <f t="shared" si="9"/>
        <v>3</v>
      </c>
      <c r="AL35" s="484">
        <v>60000.0</v>
      </c>
      <c r="AM35" s="485">
        <f t="shared" si="10"/>
        <v>80000</v>
      </c>
      <c r="AN35" s="481">
        <v>100000.0</v>
      </c>
      <c r="AO35" s="487">
        <f t="shared" si="11"/>
        <v>180000</v>
      </c>
      <c r="AP35" s="454"/>
      <c r="AQ35" s="39"/>
      <c r="AR35" s="110"/>
      <c r="AS35" s="110"/>
      <c r="AT35" s="412" t="s">
        <v>550</v>
      </c>
      <c r="AU35" s="412">
        <v>1.67000428E8</v>
      </c>
      <c r="AV35" s="413" t="s">
        <v>549</v>
      </c>
      <c r="AW35" s="29" t="s">
        <v>551</v>
      </c>
      <c r="AX35" s="312" t="s">
        <v>346</v>
      </c>
      <c r="AY35" s="313">
        <v>30.0</v>
      </c>
      <c r="AZ35" s="311">
        <v>1.6700042E7</v>
      </c>
      <c r="BA35" s="410">
        <v>50000.0</v>
      </c>
      <c r="BB35" s="29" t="s">
        <v>17</v>
      </c>
      <c r="BC35" s="64"/>
      <c r="BD35" s="64"/>
      <c r="BE35" s="64"/>
      <c r="BF35" s="64"/>
    </row>
    <row r="36" ht="14.25" customHeight="1">
      <c r="A36" s="64"/>
      <c r="B36" s="30"/>
      <c r="C36" s="30"/>
      <c r="D36" s="428" t="s">
        <v>2</v>
      </c>
      <c r="E36" s="483" t="s">
        <v>241</v>
      </c>
      <c r="F36" s="132"/>
      <c r="G36" s="488">
        <v>1.0</v>
      </c>
      <c r="H36" s="489">
        <v>1.0</v>
      </c>
      <c r="I36" s="478"/>
      <c r="J36" s="135">
        <v>1.0</v>
      </c>
      <c r="K36" s="135">
        <v>1.0</v>
      </c>
      <c r="L36" s="135">
        <v>1.0</v>
      </c>
      <c r="M36" s="135">
        <v>1.0</v>
      </c>
      <c r="N36" s="135">
        <v>1.0</v>
      </c>
      <c r="O36" s="152"/>
      <c r="P36" s="478"/>
      <c r="Q36" s="135">
        <v>1.0</v>
      </c>
      <c r="R36" s="135">
        <v>1.0</v>
      </c>
      <c r="S36" s="135">
        <v>1.0</v>
      </c>
      <c r="T36" s="135">
        <v>1.0</v>
      </c>
      <c r="U36" s="135">
        <v>1.0</v>
      </c>
      <c r="V36" s="152"/>
      <c r="W36" s="478"/>
      <c r="X36" s="132"/>
      <c r="Y36" s="132"/>
      <c r="Z36" s="132"/>
      <c r="AA36" s="132"/>
      <c r="AB36" s="132"/>
      <c r="AC36" s="472"/>
      <c r="AD36" s="478"/>
      <c r="AE36" s="132"/>
      <c r="AF36" s="132"/>
      <c r="AG36" s="132"/>
      <c r="AH36" s="132"/>
      <c r="AI36" s="132"/>
      <c r="AJ36" s="152"/>
      <c r="AK36" s="154">
        <f t="shared" si="9"/>
        <v>12</v>
      </c>
      <c r="AL36" s="484">
        <v>60000.0</v>
      </c>
      <c r="AM36" s="485">
        <f t="shared" si="10"/>
        <v>420000</v>
      </c>
      <c r="AN36" s="481">
        <v>300000.0</v>
      </c>
      <c r="AO36" s="487">
        <f t="shared" si="11"/>
        <v>720000</v>
      </c>
      <c r="AP36" s="454"/>
      <c r="AQ36" s="39"/>
      <c r="AR36" s="110"/>
      <c r="AS36" s="110"/>
      <c r="AT36" s="412" t="s">
        <v>553</v>
      </c>
      <c r="AU36" s="412">
        <v>1.93843603E8</v>
      </c>
      <c r="AV36" s="413" t="s">
        <v>552</v>
      </c>
      <c r="AW36" s="29" t="s">
        <v>554</v>
      </c>
      <c r="AX36" s="312" t="s">
        <v>343</v>
      </c>
      <c r="AY36" s="313" t="s">
        <v>344</v>
      </c>
      <c r="AZ36" s="311">
        <v>1.5040437271E10</v>
      </c>
      <c r="BA36" s="410">
        <v>50000.0</v>
      </c>
      <c r="BB36" s="27" t="s">
        <v>670</v>
      </c>
      <c r="BC36" s="64"/>
      <c r="BD36" s="64"/>
      <c r="BE36" s="64"/>
      <c r="BF36" s="64"/>
    </row>
    <row r="37" ht="14.25" customHeight="1">
      <c r="A37" s="64"/>
      <c r="B37" s="30"/>
      <c r="C37" s="30"/>
      <c r="D37" s="428" t="s">
        <v>2</v>
      </c>
      <c r="E37" s="483" t="s">
        <v>557</v>
      </c>
      <c r="F37" s="132"/>
      <c r="G37" s="160" t="s">
        <v>23</v>
      </c>
      <c r="H37" s="160" t="s">
        <v>23</v>
      </c>
      <c r="I37" s="478"/>
      <c r="J37" s="160" t="s">
        <v>23</v>
      </c>
      <c r="K37" s="135">
        <v>1.0</v>
      </c>
      <c r="L37" s="135">
        <v>1.0</v>
      </c>
      <c r="M37" s="135">
        <v>1.0</v>
      </c>
      <c r="N37" s="135">
        <v>1.0</v>
      </c>
      <c r="O37" s="152"/>
      <c r="P37" s="478"/>
      <c r="Q37" s="160" t="s">
        <v>23</v>
      </c>
      <c r="R37" s="132"/>
      <c r="S37" s="132"/>
      <c r="T37" s="132"/>
      <c r="U37" s="132"/>
      <c r="V37" s="152"/>
      <c r="W37" s="478"/>
      <c r="X37" s="132"/>
      <c r="Y37" s="132"/>
      <c r="Z37" s="132"/>
      <c r="AA37" s="132"/>
      <c r="AB37" s="132"/>
      <c r="AC37" s="472"/>
      <c r="AD37" s="478"/>
      <c r="AE37" s="132"/>
      <c r="AF37" s="132"/>
      <c r="AG37" s="132"/>
      <c r="AH37" s="132"/>
      <c r="AI37" s="132"/>
      <c r="AJ37" s="152"/>
      <c r="AK37" s="154">
        <f t="shared" si="9"/>
        <v>4</v>
      </c>
      <c r="AL37" s="484">
        <v>60000.0</v>
      </c>
      <c r="AM37" s="485">
        <f t="shared" si="10"/>
        <v>240000</v>
      </c>
      <c r="AN37" s="486"/>
      <c r="AO37" s="487">
        <f t="shared" si="11"/>
        <v>240000</v>
      </c>
      <c r="AP37" s="454"/>
      <c r="AQ37" s="39"/>
      <c r="AR37" s="110"/>
      <c r="AS37" s="110"/>
      <c r="AT37" s="412" t="s">
        <v>233</v>
      </c>
      <c r="AU37" s="412">
        <v>1.55852941E8</v>
      </c>
      <c r="AV37" s="413" t="s">
        <v>232</v>
      </c>
      <c r="AW37" s="29" t="s">
        <v>234</v>
      </c>
      <c r="AX37" s="312" t="s">
        <v>346</v>
      </c>
      <c r="AY37" s="313">
        <v>30.0</v>
      </c>
      <c r="AZ37" s="311">
        <v>1.5585294E7</v>
      </c>
      <c r="BA37" s="29">
        <v>100000.0</v>
      </c>
      <c r="BB37" s="29" t="s">
        <v>17</v>
      </c>
      <c r="BC37" s="64"/>
      <c r="BD37" s="64"/>
      <c r="BE37" s="64"/>
      <c r="BF37" s="64"/>
    </row>
    <row r="38" ht="14.25" customHeight="1">
      <c r="A38" s="64"/>
      <c r="B38" s="30"/>
      <c r="C38" s="30"/>
      <c r="D38" s="428" t="s">
        <v>556</v>
      </c>
      <c r="E38" s="491" t="s">
        <v>560</v>
      </c>
      <c r="F38" s="132"/>
      <c r="G38" s="476"/>
      <c r="H38" s="477"/>
      <c r="I38" s="478"/>
      <c r="J38" s="135">
        <v>1.0</v>
      </c>
      <c r="K38" s="135">
        <v>1.0</v>
      </c>
      <c r="L38" s="135">
        <v>1.0</v>
      </c>
      <c r="M38" s="135">
        <v>1.0</v>
      </c>
      <c r="N38" s="135">
        <v>1.0</v>
      </c>
      <c r="O38" s="152"/>
      <c r="P38" s="478"/>
      <c r="Q38" s="135">
        <v>1.0</v>
      </c>
      <c r="R38" s="135">
        <v>1.0</v>
      </c>
      <c r="S38" s="135">
        <v>1.0</v>
      </c>
      <c r="T38" s="135">
        <v>1.0</v>
      </c>
      <c r="U38" s="141" t="s">
        <v>50</v>
      </c>
      <c r="V38" s="152"/>
      <c r="W38" s="478"/>
      <c r="X38" s="132"/>
      <c r="Y38" s="132"/>
      <c r="Z38" s="132"/>
      <c r="AA38" s="132"/>
      <c r="AB38" s="132"/>
      <c r="AC38" s="472"/>
      <c r="AD38" s="478"/>
      <c r="AE38" s="132"/>
      <c r="AF38" s="132"/>
      <c r="AG38" s="132"/>
      <c r="AH38" s="132"/>
      <c r="AI38" s="132"/>
      <c r="AJ38" s="152"/>
      <c r="AK38" s="154">
        <f t="shared" si="9"/>
        <v>9</v>
      </c>
      <c r="AL38" s="484">
        <v>60000.0</v>
      </c>
      <c r="AM38" s="485">
        <f t="shared" si="10"/>
        <v>240000</v>
      </c>
      <c r="AN38" s="481">
        <v>300000.0</v>
      </c>
      <c r="AO38" s="487">
        <f t="shared" si="11"/>
        <v>540000</v>
      </c>
      <c r="AP38" s="454"/>
      <c r="AQ38" s="39"/>
      <c r="AR38" s="110"/>
      <c r="AS38" s="110"/>
      <c r="AT38" s="412" t="s">
        <v>77</v>
      </c>
      <c r="AU38" s="412" t="s">
        <v>473</v>
      </c>
      <c r="AV38" s="413" t="s">
        <v>241</v>
      </c>
      <c r="AW38" s="29" t="s">
        <v>242</v>
      </c>
      <c r="AX38" s="312" t="s">
        <v>346</v>
      </c>
      <c r="AY38" s="313">
        <v>30.0</v>
      </c>
      <c r="AZ38" s="311">
        <v>1.1585836E7</v>
      </c>
      <c r="BA38" s="29">
        <v>100000.0</v>
      </c>
      <c r="BB38" s="27" t="s">
        <v>17</v>
      </c>
      <c r="BC38" s="64"/>
      <c r="BD38" s="64"/>
      <c r="BE38" s="64"/>
      <c r="BF38" s="64"/>
    </row>
    <row r="39" ht="14.25" customHeight="1">
      <c r="A39" s="64"/>
      <c r="B39" s="30"/>
      <c r="C39" s="30"/>
      <c r="D39" s="428" t="s">
        <v>2</v>
      </c>
      <c r="E39" s="492" t="s">
        <v>567</v>
      </c>
      <c r="F39" s="132"/>
      <c r="G39" s="141">
        <v>0.5</v>
      </c>
      <c r="H39" s="477"/>
      <c r="I39" s="478"/>
      <c r="J39" s="135">
        <v>1.0</v>
      </c>
      <c r="K39" s="135">
        <v>1.0</v>
      </c>
      <c r="L39" s="135">
        <v>1.0</v>
      </c>
      <c r="M39" s="141" t="s">
        <v>50</v>
      </c>
      <c r="N39" s="141" t="s">
        <v>50</v>
      </c>
      <c r="O39" s="152"/>
      <c r="P39" s="478"/>
      <c r="Q39" s="135">
        <v>1.0</v>
      </c>
      <c r="R39" s="135">
        <v>1.0</v>
      </c>
      <c r="S39" s="135">
        <v>1.0</v>
      </c>
      <c r="T39" s="135">
        <v>1.0</v>
      </c>
      <c r="U39" s="135">
        <v>1.0</v>
      </c>
      <c r="V39" s="152"/>
      <c r="W39" s="478"/>
      <c r="X39" s="132"/>
      <c r="Y39" s="132"/>
      <c r="Z39" s="132"/>
      <c r="AA39" s="132"/>
      <c r="AB39" s="132"/>
      <c r="AC39" s="472"/>
      <c r="AD39" s="478"/>
      <c r="AE39" s="132"/>
      <c r="AF39" s="132"/>
      <c r="AG39" s="132"/>
      <c r="AH39" s="132"/>
      <c r="AI39" s="132"/>
      <c r="AJ39" s="152"/>
      <c r="AK39" s="154">
        <f t="shared" si="9"/>
        <v>8.5</v>
      </c>
      <c r="AL39" s="484">
        <v>60000.0</v>
      </c>
      <c r="AM39" s="485">
        <f t="shared" si="10"/>
        <v>210000</v>
      </c>
      <c r="AN39" s="481">
        <v>300000.0</v>
      </c>
      <c r="AO39" s="487">
        <f t="shared" si="11"/>
        <v>510000</v>
      </c>
      <c r="AP39" s="454"/>
      <c r="AQ39" s="110"/>
      <c r="AR39" s="110"/>
      <c r="AS39" s="110"/>
      <c r="AT39" s="412" t="s">
        <v>558</v>
      </c>
      <c r="AU39" s="412">
        <v>1.22926036E8</v>
      </c>
      <c r="AV39" s="413" t="s">
        <v>557</v>
      </c>
      <c r="AW39" s="29" t="s">
        <v>559</v>
      </c>
      <c r="AX39" s="312" t="s">
        <v>346</v>
      </c>
      <c r="AY39" s="313">
        <v>30.0</v>
      </c>
      <c r="AZ39" s="412">
        <v>1.2292603E7</v>
      </c>
      <c r="BA39" s="410">
        <v>50000.0</v>
      </c>
      <c r="BB39" s="27" t="s">
        <v>17</v>
      </c>
      <c r="BC39" s="64"/>
      <c r="BD39" s="64"/>
      <c r="BE39" s="64"/>
      <c r="BF39" s="64"/>
    </row>
    <row r="40" ht="14.25" customHeight="1">
      <c r="A40" s="64"/>
      <c r="B40" s="30"/>
      <c r="C40" s="30"/>
      <c r="D40" s="428" t="s">
        <v>2</v>
      </c>
      <c r="E40" s="493" t="s">
        <v>564</v>
      </c>
      <c r="F40" s="132"/>
      <c r="G40" s="488">
        <v>1.0</v>
      </c>
      <c r="H40" s="489">
        <v>1.0</v>
      </c>
      <c r="I40" s="478"/>
      <c r="J40" s="135">
        <v>1.0</v>
      </c>
      <c r="K40" s="135">
        <v>1.0</v>
      </c>
      <c r="L40" s="135">
        <v>1.0</v>
      </c>
      <c r="M40" s="135">
        <v>1.0</v>
      </c>
      <c r="N40" s="135">
        <v>1.0</v>
      </c>
      <c r="O40" s="152"/>
      <c r="P40" s="478"/>
      <c r="Q40" s="135">
        <v>1.0</v>
      </c>
      <c r="R40" s="135">
        <v>1.0</v>
      </c>
      <c r="S40" s="135">
        <v>1.0</v>
      </c>
      <c r="T40" s="135">
        <v>1.0</v>
      </c>
      <c r="U40" s="135">
        <v>1.0</v>
      </c>
      <c r="V40" s="152"/>
      <c r="W40" s="478"/>
      <c r="X40" s="132"/>
      <c r="Y40" s="132"/>
      <c r="Z40" s="132"/>
      <c r="AA40" s="132"/>
      <c r="AB40" s="132"/>
      <c r="AC40" s="472"/>
      <c r="AD40" s="478"/>
      <c r="AE40" s="132"/>
      <c r="AF40" s="132"/>
      <c r="AG40" s="132"/>
      <c r="AH40" s="132"/>
      <c r="AI40" s="132"/>
      <c r="AJ40" s="152"/>
      <c r="AK40" s="154">
        <f t="shared" si="9"/>
        <v>12</v>
      </c>
      <c r="AL40" s="484">
        <v>60000.0</v>
      </c>
      <c r="AM40" s="485">
        <f t="shared" si="10"/>
        <v>420000</v>
      </c>
      <c r="AN40" s="481">
        <v>300000.0</v>
      </c>
      <c r="AO40" s="487">
        <f t="shared" si="11"/>
        <v>720000</v>
      </c>
      <c r="AP40" s="454"/>
      <c r="AQ40" s="39"/>
      <c r="AR40" s="110"/>
      <c r="AS40" s="110"/>
      <c r="AT40" s="412" t="s">
        <v>561</v>
      </c>
      <c r="AU40" s="412" t="s">
        <v>562</v>
      </c>
      <c r="AV40" s="413" t="s">
        <v>560</v>
      </c>
      <c r="AW40" s="29" t="s">
        <v>563</v>
      </c>
      <c r="AX40" s="312" t="s">
        <v>346</v>
      </c>
      <c r="AY40" s="313">
        <v>30.0</v>
      </c>
      <c r="AZ40" s="412">
        <v>1.8539719E7</v>
      </c>
      <c r="BA40" s="410">
        <v>50000.0</v>
      </c>
      <c r="BB40" s="27" t="s">
        <v>17</v>
      </c>
      <c r="BC40" s="64"/>
      <c r="BD40" s="64"/>
      <c r="BE40" s="64"/>
      <c r="BF40" s="64"/>
    </row>
    <row r="41" ht="14.25" customHeight="1">
      <c r="A41" s="64"/>
      <c r="B41" s="30"/>
      <c r="C41" s="30"/>
      <c r="D41" s="428" t="s">
        <v>2</v>
      </c>
      <c r="E41" s="494" t="s">
        <v>57</v>
      </c>
      <c r="F41" s="132"/>
      <c r="G41" s="495">
        <v>1.0</v>
      </c>
      <c r="H41" s="477"/>
      <c r="I41" s="478"/>
      <c r="J41" s="132"/>
      <c r="K41" s="132"/>
      <c r="L41" s="132"/>
      <c r="M41" s="132"/>
      <c r="N41" s="132"/>
      <c r="O41" s="152"/>
      <c r="P41" s="478"/>
      <c r="Q41" s="132"/>
      <c r="R41" s="132"/>
      <c r="S41" s="132"/>
      <c r="T41" s="132"/>
      <c r="U41" s="132"/>
      <c r="V41" s="152"/>
      <c r="W41" s="478"/>
      <c r="X41" s="132"/>
      <c r="Y41" s="132"/>
      <c r="Z41" s="132"/>
      <c r="AA41" s="132"/>
      <c r="AB41" s="132"/>
      <c r="AC41" s="44"/>
      <c r="AD41" s="45"/>
      <c r="AE41" s="132"/>
      <c r="AF41" s="132"/>
      <c r="AG41" s="132"/>
      <c r="AH41" s="132"/>
      <c r="AI41" s="132"/>
      <c r="AJ41" s="152"/>
      <c r="AK41" s="154">
        <f t="shared" si="9"/>
        <v>1</v>
      </c>
      <c r="AL41" s="484">
        <v>60000.0</v>
      </c>
      <c r="AM41" s="485">
        <f t="shared" si="10"/>
        <v>60000</v>
      </c>
      <c r="AN41" s="486"/>
      <c r="AO41" s="487">
        <f t="shared" si="11"/>
        <v>60000</v>
      </c>
      <c r="AP41" s="454"/>
      <c r="AQ41" s="110"/>
      <c r="AR41" s="110"/>
      <c r="AS41" s="110"/>
      <c r="AT41" s="412" t="s">
        <v>565</v>
      </c>
      <c r="AU41" s="412" t="s">
        <v>566</v>
      </c>
      <c r="AV41" s="413" t="s">
        <v>564</v>
      </c>
      <c r="AW41" s="29" t="s">
        <v>559</v>
      </c>
      <c r="AX41" s="312" t="s">
        <v>346</v>
      </c>
      <c r="AY41" s="313">
        <v>30.0</v>
      </c>
      <c r="AZ41" s="412">
        <v>1.7245352E7</v>
      </c>
      <c r="BA41" s="410">
        <v>50000.0</v>
      </c>
      <c r="BB41" s="27" t="s">
        <v>17</v>
      </c>
      <c r="BC41" s="64"/>
      <c r="BD41" s="64"/>
      <c r="BE41" s="64"/>
      <c r="BF41" s="64"/>
    </row>
    <row r="42" ht="14.25" customHeight="1">
      <c r="A42" s="64"/>
      <c r="B42" s="30"/>
      <c r="C42" s="30"/>
      <c r="D42" s="428" t="s">
        <v>2</v>
      </c>
      <c r="E42" s="496" t="s">
        <v>625</v>
      </c>
      <c r="F42" s="132"/>
      <c r="G42" s="488">
        <v>1.0</v>
      </c>
      <c r="H42" s="489">
        <v>1.0</v>
      </c>
      <c r="I42" s="478"/>
      <c r="J42" s="135">
        <v>1.0</v>
      </c>
      <c r="K42" s="135">
        <v>1.0</v>
      </c>
      <c r="L42" s="135">
        <v>1.0</v>
      </c>
      <c r="M42" s="135">
        <v>1.0</v>
      </c>
      <c r="N42" s="135">
        <v>1.0</v>
      </c>
      <c r="O42" s="152"/>
      <c r="P42" s="478"/>
      <c r="Q42" s="135">
        <v>1.0</v>
      </c>
      <c r="R42" s="135">
        <v>1.0</v>
      </c>
      <c r="S42" s="135">
        <v>1.0</v>
      </c>
      <c r="T42" s="135">
        <v>1.0</v>
      </c>
      <c r="U42" s="135">
        <v>1.0</v>
      </c>
      <c r="V42" s="152"/>
      <c r="W42" s="478"/>
      <c r="X42" s="132"/>
      <c r="Y42" s="132"/>
      <c r="Z42" s="132"/>
      <c r="AA42" s="132"/>
      <c r="AB42" s="132"/>
      <c r="AC42" s="44"/>
      <c r="AD42" s="45"/>
      <c r="AE42" s="132"/>
      <c r="AF42" s="132"/>
      <c r="AG42" s="132"/>
      <c r="AH42" s="132"/>
      <c r="AI42" s="132"/>
      <c r="AJ42" s="152"/>
      <c r="AK42" s="154">
        <f t="shared" si="9"/>
        <v>12</v>
      </c>
      <c r="AL42" s="484">
        <v>60000.0</v>
      </c>
      <c r="AM42" s="485">
        <f t="shared" si="10"/>
        <v>420000</v>
      </c>
      <c r="AN42" s="481">
        <v>300000.0</v>
      </c>
      <c r="AO42" s="487">
        <f t="shared" si="11"/>
        <v>720000</v>
      </c>
      <c r="AP42" s="454"/>
      <c r="AQ42" s="39"/>
      <c r="AR42" s="110"/>
      <c r="AS42" s="110"/>
      <c r="AT42" s="412" t="s">
        <v>568</v>
      </c>
      <c r="AU42" s="412">
        <v>1.72563031E8</v>
      </c>
      <c r="AV42" s="413" t="s">
        <v>567</v>
      </c>
      <c r="AW42" s="29" t="s">
        <v>569</v>
      </c>
      <c r="AX42" s="312" t="s">
        <v>346</v>
      </c>
      <c r="AY42" s="313">
        <v>30.0</v>
      </c>
      <c r="AZ42" s="412">
        <v>1.7256303E7</v>
      </c>
      <c r="BA42" s="410">
        <v>50000.0</v>
      </c>
      <c r="BB42" s="27" t="s">
        <v>17</v>
      </c>
      <c r="BC42" s="64"/>
      <c r="BD42" s="64"/>
      <c r="BE42" s="64"/>
      <c r="BF42" s="64"/>
    </row>
    <row r="43" ht="14.25" customHeight="1">
      <c r="A43" s="64"/>
      <c r="B43" s="30"/>
      <c r="C43" s="30"/>
      <c r="D43" s="428" t="s">
        <v>21</v>
      </c>
      <c r="E43" s="494" t="s">
        <v>626</v>
      </c>
      <c r="F43" s="132"/>
      <c r="G43" s="141">
        <v>0.5</v>
      </c>
      <c r="H43" s="489">
        <v>1.0</v>
      </c>
      <c r="I43" s="478"/>
      <c r="J43" s="135">
        <v>1.0</v>
      </c>
      <c r="K43" s="135">
        <v>1.0</v>
      </c>
      <c r="L43" s="135">
        <v>1.0</v>
      </c>
      <c r="M43" s="141" t="s">
        <v>50</v>
      </c>
      <c r="N43" s="135">
        <v>1.0</v>
      </c>
      <c r="O43" s="152"/>
      <c r="P43" s="478"/>
      <c r="Q43" s="135">
        <v>1.0</v>
      </c>
      <c r="R43" s="135">
        <v>1.0</v>
      </c>
      <c r="S43" s="135">
        <v>1.0</v>
      </c>
      <c r="T43" s="135">
        <v>1.0</v>
      </c>
      <c r="U43" s="135">
        <v>1.0</v>
      </c>
      <c r="V43" s="152"/>
      <c r="W43" s="478"/>
      <c r="X43" s="132"/>
      <c r="Y43" s="132"/>
      <c r="Z43" s="132"/>
      <c r="AA43" s="132"/>
      <c r="AB43" s="132"/>
      <c r="AC43" s="472"/>
      <c r="AD43" s="478"/>
      <c r="AE43" s="132"/>
      <c r="AF43" s="132"/>
      <c r="AG43" s="132"/>
      <c r="AH43" s="132"/>
      <c r="AI43" s="132"/>
      <c r="AJ43" s="152"/>
      <c r="AK43" s="154">
        <f t="shared" si="9"/>
        <v>10.5</v>
      </c>
      <c r="AL43" s="484">
        <v>60000.0</v>
      </c>
      <c r="AM43" s="485">
        <f t="shared" si="10"/>
        <v>330000</v>
      </c>
      <c r="AN43" s="481">
        <v>300000.0</v>
      </c>
      <c r="AO43" s="487">
        <f t="shared" si="11"/>
        <v>630000</v>
      </c>
      <c r="AP43" s="454"/>
      <c r="AQ43" s="110"/>
      <c r="AR43" s="110"/>
      <c r="AS43" s="110"/>
      <c r="AT43" s="421" t="s">
        <v>261</v>
      </c>
      <c r="AU43" s="421">
        <v>1.40933503E8</v>
      </c>
      <c r="AV43" s="422" t="s">
        <v>260</v>
      </c>
      <c r="AW43" s="29" t="s">
        <v>262</v>
      </c>
      <c r="AX43" s="312" t="s">
        <v>346</v>
      </c>
      <c r="AY43" s="313">
        <v>30.0</v>
      </c>
      <c r="AZ43" s="421">
        <v>1.409335E7</v>
      </c>
      <c r="BA43" s="410">
        <v>150000.0</v>
      </c>
      <c r="BB43" s="27" t="s">
        <v>17</v>
      </c>
      <c r="BC43" s="64"/>
      <c r="BD43" s="64"/>
      <c r="BE43" s="64"/>
      <c r="BF43" s="64"/>
    </row>
    <row r="44" ht="14.25" customHeight="1">
      <c r="A44" s="64"/>
      <c r="B44" s="30"/>
      <c r="C44" s="30"/>
      <c r="D44" s="30"/>
      <c r="E44" s="494" t="s">
        <v>627</v>
      </c>
      <c r="F44" s="132"/>
      <c r="G44" s="476"/>
      <c r="H44" s="477"/>
      <c r="I44" s="478"/>
      <c r="J44" s="132"/>
      <c r="K44" s="135">
        <v>1.0</v>
      </c>
      <c r="L44" s="135">
        <v>1.0</v>
      </c>
      <c r="M44" s="141" t="s">
        <v>50</v>
      </c>
      <c r="N44" s="135">
        <v>1.0</v>
      </c>
      <c r="O44" s="152"/>
      <c r="P44" s="478"/>
      <c r="Q44" s="135">
        <v>1.0</v>
      </c>
      <c r="R44" s="135">
        <v>1.0</v>
      </c>
      <c r="S44" s="135">
        <v>1.0</v>
      </c>
      <c r="T44" s="135">
        <v>1.0</v>
      </c>
      <c r="U44" s="135">
        <v>1.0</v>
      </c>
      <c r="V44" s="152"/>
      <c r="W44" s="478"/>
      <c r="X44" s="132"/>
      <c r="Y44" s="132"/>
      <c r="Z44" s="132"/>
      <c r="AA44" s="132"/>
      <c r="AB44" s="132"/>
      <c r="AC44" s="44"/>
      <c r="AD44" s="45"/>
      <c r="AE44" s="132"/>
      <c r="AF44" s="132"/>
      <c r="AG44" s="132"/>
      <c r="AH44" s="132"/>
      <c r="AI44" s="132"/>
      <c r="AJ44" s="152"/>
      <c r="AK44" s="154">
        <f t="shared" si="9"/>
        <v>8</v>
      </c>
      <c r="AL44" s="484">
        <v>60000.0</v>
      </c>
      <c r="AM44" s="485">
        <f t="shared" si="10"/>
        <v>180000</v>
      </c>
      <c r="AN44" s="481">
        <v>300000.0</v>
      </c>
      <c r="AO44" s="487">
        <f t="shared" si="11"/>
        <v>480000</v>
      </c>
      <c r="AP44" s="454"/>
      <c r="AQ44" s="39"/>
      <c r="AR44" s="110"/>
      <c r="AS44" s="110"/>
      <c r="AT44" s="311"/>
      <c r="AU44" s="311"/>
      <c r="AV44" s="315"/>
      <c r="AW44" s="29"/>
      <c r="AX44" s="312"/>
      <c r="AY44" s="313"/>
      <c r="AZ44" s="311"/>
      <c r="BA44" s="27"/>
      <c r="BB44" s="27"/>
      <c r="BC44" s="64"/>
      <c r="BD44" s="64"/>
      <c r="BE44" s="64"/>
      <c r="BF44" s="64"/>
    </row>
    <row r="45" ht="14.25" customHeight="1">
      <c r="A45" s="64"/>
      <c r="B45" s="30"/>
      <c r="C45" s="30"/>
      <c r="D45" s="30"/>
      <c r="E45" s="497" t="s">
        <v>628</v>
      </c>
      <c r="F45" s="132"/>
      <c r="G45" s="141" t="s">
        <v>50</v>
      </c>
      <c r="H45" s="477"/>
      <c r="I45" s="478"/>
      <c r="J45" s="160" t="s">
        <v>23</v>
      </c>
      <c r="K45" s="135">
        <v>1.0</v>
      </c>
      <c r="L45" s="135">
        <v>1.0</v>
      </c>
      <c r="M45" s="135">
        <v>1.0</v>
      </c>
      <c r="N45" s="135">
        <v>1.0</v>
      </c>
      <c r="O45" s="152"/>
      <c r="P45" s="478"/>
      <c r="Q45" s="160" t="s">
        <v>23</v>
      </c>
      <c r="R45" s="132"/>
      <c r="S45" s="132"/>
      <c r="T45" s="132"/>
      <c r="U45" s="132"/>
      <c r="V45" s="152"/>
      <c r="W45" s="478"/>
      <c r="X45" s="132"/>
      <c r="Y45" s="132"/>
      <c r="Z45" s="132"/>
      <c r="AA45" s="132"/>
      <c r="AB45" s="132"/>
      <c r="AC45" s="44"/>
      <c r="AD45" s="45"/>
      <c r="AE45" s="132"/>
      <c r="AF45" s="132"/>
      <c r="AG45" s="132"/>
      <c r="AH45" s="132"/>
      <c r="AI45" s="132"/>
      <c r="AJ45" s="152"/>
      <c r="AK45" s="154">
        <f t="shared" si="9"/>
        <v>4</v>
      </c>
      <c r="AL45" s="484">
        <v>60000.0</v>
      </c>
      <c r="AM45" s="485">
        <f t="shared" si="10"/>
        <v>240000</v>
      </c>
      <c r="AN45" s="486"/>
      <c r="AO45" s="487">
        <f t="shared" si="11"/>
        <v>240000</v>
      </c>
      <c r="AP45" s="454"/>
      <c r="AQ45" s="110"/>
      <c r="AR45" s="110"/>
      <c r="AS45" s="110"/>
      <c r="AT45" s="311"/>
      <c r="AU45" s="311"/>
      <c r="AV45" s="55"/>
      <c r="AW45" s="29"/>
      <c r="AX45" s="312"/>
      <c r="AY45" s="313"/>
      <c r="AZ45" s="311"/>
      <c r="BA45" s="27"/>
      <c r="BB45" s="27"/>
      <c r="BC45" s="64"/>
      <c r="BD45" s="64"/>
      <c r="BE45" s="64"/>
      <c r="BF45" s="64"/>
    </row>
    <row r="46" ht="14.25" customHeight="1">
      <c r="A46" s="64"/>
      <c r="B46" s="30"/>
      <c r="C46" s="30"/>
      <c r="D46" s="30"/>
      <c r="E46" s="498" t="s">
        <v>629</v>
      </c>
      <c r="F46" s="132"/>
      <c r="G46" s="488">
        <v>1.0</v>
      </c>
      <c r="H46" s="489">
        <v>1.0</v>
      </c>
      <c r="I46" s="478"/>
      <c r="J46" s="135">
        <v>1.0</v>
      </c>
      <c r="K46" s="135">
        <v>1.0</v>
      </c>
      <c r="L46" s="135">
        <v>1.0</v>
      </c>
      <c r="M46" s="135">
        <v>1.0</v>
      </c>
      <c r="N46" s="141" t="s">
        <v>50</v>
      </c>
      <c r="O46" s="152"/>
      <c r="P46" s="478"/>
      <c r="Q46" s="135">
        <v>1.0</v>
      </c>
      <c r="R46" s="135">
        <v>1.0</v>
      </c>
      <c r="S46" s="135">
        <v>1.0</v>
      </c>
      <c r="T46" s="135">
        <v>1.0</v>
      </c>
      <c r="U46" s="135">
        <v>1.0</v>
      </c>
      <c r="V46" s="152"/>
      <c r="W46" s="478"/>
      <c r="X46" s="132"/>
      <c r="Y46" s="132"/>
      <c r="Z46" s="132"/>
      <c r="AA46" s="132"/>
      <c r="AB46" s="132"/>
      <c r="AC46" s="44"/>
      <c r="AD46" s="45"/>
      <c r="AE46" s="132"/>
      <c r="AF46" s="132"/>
      <c r="AG46" s="132"/>
      <c r="AH46" s="132"/>
      <c r="AI46" s="132"/>
      <c r="AJ46" s="152"/>
      <c r="AK46" s="154">
        <f t="shared" si="9"/>
        <v>11</v>
      </c>
      <c r="AL46" s="484">
        <v>60000.0</v>
      </c>
      <c r="AM46" s="485">
        <f t="shared" si="10"/>
        <v>360000</v>
      </c>
      <c r="AN46" s="481">
        <v>300000.0</v>
      </c>
      <c r="AO46" s="487">
        <f t="shared" si="11"/>
        <v>660000</v>
      </c>
      <c r="AP46" s="454"/>
      <c r="AQ46" s="39"/>
      <c r="AR46" s="110"/>
      <c r="AS46" s="110"/>
      <c r="AT46" s="311"/>
      <c r="AU46" s="311"/>
      <c r="AV46" s="314"/>
      <c r="AW46" s="29"/>
      <c r="AX46" s="312"/>
      <c r="AY46" s="313"/>
      <c r="AZ46" s="311"/>
      <c r="BA46" s="27"/>
      <c r="BB46" s="27"/>
      <c r="BC46" s="64"/>
      <c r="BD46" s="64"/>
      <c r="BE46" s="64"/>
      <c r="BF46" s="64"/>
    </row>
    <row r="47" ht="14.25" customHeight="1">
      <c r="A47" s="64"/>
      <c r="B47" s="30"/>
      <c r="C47" s="30"/>
      <c r="D47" s="30"/>
      <c r="E47" s="499" t="s">
        <v>630</v>
      </c>
      <c r="F47" s="132"/>
      <c r="G47" s="488">
        <v>1.0</v>
      </c>
      <c r="H47" s="489">
        <v>1.0</v>
      </c>
      <c r="I47" s="478"/>
      <c r="J47" s="141" t="s">
        <v>50</v>
      </c>
      <c r="K47" s="135">
        <v>1.0</v>
      </c>
      <c r="L47" s="135">
        <v>1.0</v>
      </c>
      <c r="M47" s="135">
        <v>1.0</v>
      </c>
      <c r="N47" s="135">
        <v>1.0</v>
      </c>
      <c r="O47" s="152"/>
      <c r="P47" s="478"/>
      <c r="Q47" s="135">
        <v>1.0</v>
      </c>
      <c r="R47" s="135">
        <v>1.0</v>
      </c>
      <c r="S47" s="135">
        <v>1.0</v>
      </c>
      <c r="T47" s="135">
        <v>1.0</v>
      </c>
      <c r="U47" s="135">
        <v>1.0</v>
      </c>
      <c r="V47" s="152"/>
      <c r="W47" s="478"/>
      <c r="X47" s="132"/>
      <c r="Y47" s="132"/>
      <c r="Z47" s="132"/>
      <c r="AA47" s="132"/>
      <c r="AB47" s="132"/>
      <c r="AC47" s="44"/>
      <c r="AD47" s="45"/>
      <c r="AE47" s="132"/>
      <c r="AF47" s="132"/>
      <c r="AG47" s="132"/>
      <c r="AH47" s="132"/>
      <c r="AI47" s="132"/>
      <c r="AJ47" s="152"/>
      <c r="AK47" s="154">
        <f t="shared" si="9"/>
        <v>11</v>
      </c>
      <c r="AL47" s="484">
        <v>60000.0</v>
      </c>
      <c r="AM47" s="485">
        <f t="shared" si="10"/>
        <v>360000</v>
      </c>
      <c r="AN47" s="481">
        <v>300000.0</v>
      </c>
      <c r="AO47" s="487">
        <f t="shared" si="11"/>
        <v>660000</v>
      </c>
      <c r="AP47" s="454"/>
      <c r="AQ47" s="39"/>
      <c r="AR47" s="39"/>
      <c r="AS47" s="39"/>
      <c r="AT47" s="316"/>
      <c r="AU47" s="316"/>
      <c r="AV47" s="315"/>
      <c r="AW47" s="29"/>
      <c r="AX47" s="312"/>
      <c r="AY47" s="313"/>
      <c r="AZ47" s="316"/>
      <c r="BA47" s="27"/>
      <c r="BB47" s="29"/>
      <c r="BC47" s="64"/>
      <c r="BD47" s="64"/>
      <c r="BE47" s="64"/>
      <c r="BF47" s="64"/>
    </row>
    <row r="48" ht="14.25" customHeight="1">
      <c r="A48" s="64"/>
      <c r="B48" s="30"/>
      <c r="C48" s="30"/>
      <c r="D48" s="30"/>
      <c r="E48" s="498" t="s">
        <v>631</v>
      </c>
      <c r="F48" s="476"/>
      <c r="G48" s="488">
        <v>1.0</v>
      </c>
      <c r="H48" s="489">
        <v>1.0</v>
      </c>
      <c r="I48" s="478"/>
      <c r="J48" s="135">
        <v>1.0</v>
      </c>
      <c r="K48" s="135">
        <v>1.0</v>
      </c>
      <c r="L48" s="135">
        <v>1.0</v>
      </c>
      <c r="M48" s="135">
        <v>1.0</v>
      </c>
      <c r="N48" s="135">
        <v>1.0</v>
      </c>
      <c r="O48" s="152"/>
      <c r="P48" s="478"/>
      <c r="Q48" s="135">
        <v>1.0</v>
      </c>
      <c r="R48" s="135">
        <v>1.0</v>
      </c>
      <c r="S48" s="135">
        <v>1.0</v>
      </c>
      <c r="T48" s="135">
        <v>1.0</v>
      </c>
      <c r="U48" s="135">
        <v>1.0</v>
      </c>
      <c r="V48" s="152"/>
      <c r="W48" s="478"/>
      <c r="X48" s="132"/>
      <c r="Y48" s="132"/>
      <c r="Z48" s="132"/>
      <c r="AA48" s="132"/>
      <c r="AB48" s="132"/>
      <c r="AC48" s="44"/>
      <c r="AD48" s="45"/>
      <c r="AE48" s="132"/>
      <c r="AF48" s="132"/>
      <c r="AG48" s="132"/>
      <c r="AH48" s="132"/>
      <c r="AI48" s="132"/>
      <c r="AJ48" s="152"/>
      <c r="AK48" s="154">
        <f t="shared" si="9"/>
        <v>12</v>
      </c>
      <c r="AL48" s="484">
        <v>75000.0</v>
      </c>
      <c r="AM48" s="500">
        <f t="shared" si="10"/>
        <v>600000</v>
      </c>
      <c r="AN48" s="481">
        <v>300000.0</v>
      </c>
      <c r="AO48" s="487">
        <f t="shared" si="11"/>
        <v>900000</v>
      </c>
      <c r="AP48" s="454"/>
      <c r="AQ48" s="39"/>
      <c r="AR48" s="110"/>
      <c r="AS48" s="110"/>
      <c r="AT48" s="316"/>
      <c r="AU48" s="316"/>
      <c r="AV48" s="315"/>
      <c r="AW48" s="29"/>
      <c r="AX48" s="312"/>
      <c r="AY48" s="313"/>
      <c r="AZ48" s="316"/>
      <c r="BA48" s="27"/>
      <c r="BB48" s="29"/>
      <c r="BC48" s="64"/>
      <c r="BD48" s="64"/>
      <c r="BE48" s="64"/>
      <c r="BF48" s="64"/>
    </row>
    <row r="49" ht="14.25" customHeight="1">
      <c r="A49" s="64"/>
      <c r="B49" s="37"/>
      <c r="C49" s="37"/>
      <c r="D49" s="37"/>
      <c r="E49" s="501"/>
      <c r="F49" s="37"/>
      <c r="G49" s="239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37"/>
      <c r="AL49" s="484"/>
      <c r="AM49" s="485"/>
      <c r="AN49" s="486"/>
      <c r="AO49" s="487"/>
      <c r="AP49" s="37"/>
      <c r="AQ49" s="37"/>
      <c r="AR49" s="37"/>
      <c r="AS49" s="37"/>
      <c r="AT49" s="439"/>
      <c r="AU49" s="439"/>
      <c r="AV49" s="374"/>
      <c r="AW49" s="64"/>
      <c r="AX49" s="328"/>
      <c r="AY49" s="335"/>
      <c r="AZ49" s="439"/>
      <c r="BA49" s="134"/>
      <c r="BB49" s="64"/>
      <c r="BC49" s="64"/>
      <c r="BD49" s="64"/>
      <c r="BE49" s="64"/>
      <c r="BF49" s="64"/>
    </row>
    <row r="50" ht="14.25" customHeight="1">
      <c r="A50" s="64"/>
      <c r="B50" s="37"/>
      <c r="C50" s="37"/>
      <c r="D50" s="37"/>
      <c r="E50" s="501"/>
      <c r="F50" s="37"/>
      <c r="G50" s="239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  <c r="AS50" s="37"/>
      <c r="AT50" s="439"/>
      <c r="AU50" s="439"/>
      <c r="AV50" s="374"/>
      <c r="AW50" s="64"/>
      <c r="AX50" s="328"/>
      <c r="AY50" s="335"/>
      <c r="AZ50" s="439"/>
      <c r="BA50" s="134"/>
      <c r="BB50" s="64"/>
      <c r="BC50" s="64"/>
      <c r="BD50" s="64"/>
      <c r="BE50" s="64"/>
      <c r="BF50" s="64"/>
    </row>
    <row r="51" ht="14.25" customHeight="1">
      <c r="A51" s="64"/>
      <c r="B51" s="37"/>
      <c r="C51" s="37"/>
      <c r="D51" s="37"/>
      <c r="E51" s="501"/>
      <c r="F51" s="37"/>
      <c r="G51" s="239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  <c r="AS51" s="37"/>
      <c r="AT51" s="439"/>
      <c r="AU51" s="439"/>
      <c r="AV51" s="374"/>
      <c r="AW51" s="64"/>
      <c r="AX51" s="328"/>
      <c r="AY51" s="335"/>
      <c r="AZ51" s="439"/>
      <c r="BA51" s="134"/>
      <c r="BB51" s="64"/>
      <c r="BC51" s="64"/>
      <c r="BD51" s="64"/>
      <c r="BE51" s="64"/>
      <c r="BF51" s="64"/>
    </row>
    <row r="52" ht="14.25" customHeight="1">
      <c r="A52" s="64"/>
      <c r="B52" s="37"/>
      <c r="C52" s="37"/>
      <c r="D52" s="37"/>
      <c r="E52" s="501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  <c r="AS52" s="37"/>
      <c r="AT52" s="439"/>
      <c r="AU52" s="439"/>
      <c r="AV52" s="374"/>
      <c r="AW52" s="64"/>
      <c r="AX52" s="328"/>
      <c r="AY52" s="335"/>
      <c r="AZ52" s="439"/>
      <c r="BA52" s="134"/>
      <c r="BB52" s="64"/>
      <c r="BC52" s="64"/>
      <c r="BD52" s="64"/>
      <c r="BE52" s="64"/>
      <c r="BF52" s="64"/>
    </row>
    <row r="53" ht="17.25" customHeight="1">
      <c r="A53" s="64"/>
      <c r="B53" s="441" t="s">
        <v>570</v>
      </c>
      <c r="C53" s="299"/>
      <c r="D53" s="299"/>
      <c r="E53" s="299"/>
      <c r="F53" s="299"/>
      <c r="G53" s="299"/>
      <c r="H53" s="299"/>
      <c r="I53" s="299"/>
      <c r="J53" s="299"/>
      <c r="K53" s="299"/>
      <c r="L53" s="299"/>
      <c r="M53" s="299"/>
      <c r="N53" s="299"/>
      <c r="O53" s="299"/>
      <c r="P53" s="299"/>
      <c r="Q53" s="299"/>
      <c r="R53" s="299"/>
      <c r="S53" s="299"/>
      <c r="T53" s="299"/>
      <c r="U53" s="299"/>
      <c r="V53" s="299"/>
      <c r="W53" s="299"/>
      <c r="X53" s="299"/>
      <c r="Y53" s="299"/>
      <c r="Z53" s="299"/>
      <c r="AA53" s="299"/>
      <c r="AB53" s="299"/>
      <c r="AC53" s="299"/>
      <c r="AD53" s="299"/>
      <c r="AE53" s="299"/>
      <c r="AF53" s="299"/>
      <c r="AG53" s="299"/>
      <c r="AH53" s="299"/>
      <c r="AI53" s="299"/>
      <c r="AJ53" s="299"/>
      <c r="AK53" s="299"/>
      <c r="AL53" s="299"/>
      <c r="AM53" s="299"/>
      <c r="AN53" s="299"/>
      <c r="AO53" s="300"/>
      <c r="AP53" s="170"/>
      <c r="AQ53" s="170"/>
      <c r="AR53" s="170"/>
      <c r="AS53" s="170"/>
      <c r="AT53" s="133"/>
      <c r="AU53" s="133"/>
      <c r="AV53" s="133"/>
      <c r="AW53" s="133"/>
      <c r="AX53" s="442"/>
      <c r="AY53" s="133"/>
      <c r="AZ53" s="133"/>
      <c r="BA53" s="133"/>
      <c r="BB53" s="133"/>
      <c r="BC53" s="64"/>
      <c r="BD53" s="64"/>
      <c r="BE53" s="64"/>
      <c r="BF53" s="64"/>
    </row>
    <row r="54" ht="14.25" customHeight="1">
      <c r="A54" s="64"/>
      <c r="B54" s="302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  <c r="N54" s="303"/>
      <c r="O54" s="303"/>
      <c r="P54" s="303"/>
      <c r="Q54" s="303"/>
      <c r="R54" s="303"/>
      <c r="S54" s="303"/>
      <c r="T54" s="303"/>
      <c r="U54" s="303"/>
      <c r="V54" s="303"/>
      <c r="W54" s="303"/>
      <c r="X54" s="303"/>
      <c r="Y54" s="303"/>
      <c r="Z54" s="303"/>
      <c r="AA54" s="303"/>
      <c r="AB54" s="303"/>
      <c r="AC54" s="303"/>
      <c r="AD54" s="303"/>
      <c r="AE54" s="303"/>
      <c r="AF54" s="303"/>
      <c r="AG54" s="303"/>
      <c r="AH54" s="303"/>
      <c r="AI54" s="303"/>
      <c r="AJ54" s="303"/>
      <c r="AK54" s="303"/>
      <c r="AL54" s="303"/>
      <c r="AM54" s="303"/>
      <c r="AN54" s="303"/>
      <c r="AO54" s="304"/>
      <c r="AP54" s="170"/>
      <c r="AQ54" s="170"/>
      <c r="AR54" s="170"/>
      <c r="AS54" s="170"/>
      <c r="AT54" s="133"/>
      <c r="AU54" s="133"/>
      <c r="AV54" s="133"/>
      <c r="AW54" s="133"/>
      <c r="AX54" s="442"/>
      <c r="AY54" s="133"/>
      <c r="AZ54" s="133"/>
      <c r="BA54" s="133"/>
      <c r="BB54" s="133"/>
      <c r="BC54" s="64"/>
      <c r="BD54" s="64"/>
      <c r="BE54" s="64"/>
      <c r="BF54" s="64"/>
    </row>
    <row r="55" ht="14.25" customHeight="1">
      <c r="A55" s="64"/>
      <c r="B55" s="135" t="s">
        <v>1</v>
      </c>
      <c r="C55" s="132"/>
      <c r="D55" s="443" t="s">
        <v>18</v>
      </c>
      <c r="E55" s="135" t="s">
        <v>19</v>
      </c>
      <c r="F55" s="135" t="s">
        <v>3</v>
      </c>
      <c r="G55" s="135" t="s">
        <v>4</v>
      </c>
      <c r="H55" s="141" t="s">
        <v>5</v>
      </c>
      <c r="I55" s="160" t="s">
        <v>6</v>
      </c>
      <c r="J55" s="135" t="s">
        <v>7</v>
      </c>
      <c r="K55" s="135" t="s">
        <v>2</v>
      </c>
      <c r="L55" s="135" t="s">
        <v>2</v>
      </c>
      <c r="M55" s="135" t="s">
        <v>3</v>
      </c>
      <c r="N55" s="135" t="s">
        <v>4</v>
      </c>
      <c r="O55" s="141" t="s">
        <v>5</v>
      </c>
      <c r="P55" s="160" t="s">
        <v>6</v>
      </c>
      <c r="Q55" s="135" t="s">
        <v>7</v>
      </c>
      <c r="R55" s="135" t="s">
        <v>2</v>
      </c>
      <c r="S55" s="135" t="s">
        <v>2</v>
      </c>
      <c r="T55" s="135" t="s">
        <v>3</v>
      </c>
      <c r="U55" s="135" t="s">
        <v>4</v>
      </c>
      <c r="V55" s="141" t="s">
        <v>5</v>
      </c>
      <c r="W55" s="160" t="s">
        <v>6</v>
      </c>
      <c r="X55" s="135" t="s">
        <v>7</v>
      </c>
      <c r="Y55" s="135" t="s">
        <v>2</v>
      </c>
      <c r="Z55" s="135" t="s">
        <v>2</v>
      </c>
      <c r="AA55" s="135" t="s">
        <v>3</v>
      </c>
      <c r="AB55" s="135" t="s">
        <v>4</v>
      </c>
      <c r="AC55" s="141" t="s">
        <v>5</v>
      </c>
      <c r="AD55" s="160" t="s">
        <v>6</v>
      </c>
      <c r="AE55" s="135" t="s">
        <v>7</v>
      </c>
      <c r="AF55" s="135" t="s">
        <v>2</v>
      </c>
      <c r="AG55" s="135" t="s">
        <v>2</v>
      </c>
      <c r="AH55" s="135" t="s">
        <v>3</v>
      </c>
      <c r="AI55" s="135" t="s">
        <v>4</v>
      </c>
      <c r="AJ55" s="141" t="s">
        <v>5</v>
      </c>
      <c r="AK55" s="218" t="s">
        <v>8</v>
      </c>
      <c r="AL55" s="130" t="s">
        <v>9</v>
      </c>
      <c r="AM55" s="444" t="s">
        <v>10</v>
      </c>
      <c r="AN55" s="444"/>
      <c r="AO55" s="444" t="s">
        <v>12</v>
      </c>
      <c r="AP55" s="444" t="s">
        <v>333</v>
      </c>
      <c r="AQ55" s="444" t="s">
        <v>112</v>
      </c>
      <c r="AR55" s="444" t="s">
        <v>113</v>
      </c>
      <c r="AS55" s="444"/>
      <c r="AT55" s="445" t="s">
        <v>334</v>
      </c>
      <c r="AU55" s="209" t="s">
        <v>17</v>
      </c>
      <c r="AV55" s="443" t="s">
        <v>335</v>
      </c>
      <c r="AW55" s="195" t="s">
        <v>115</v>
      </c>
      <c r="AX55" s="446" t="s">
        <v>336</v>
      </c>
      <c r="AY55" s="209" t="s">
        <v>337</v>
      </c>
      <c r="AZ55" s="209" t="s">
        <v>338</v>
      </c>
      <c r="BA55" s="209" t="s">
        <v>504</v>
      </c>
      <c r="BB55" s="209" t="s">
        <v>114</v>
      </c>
      <c r="BC55" s="64"/>
      <c r="BD55" s="64"/>
      <c r="BE55" s="64"/>
      <c r="BF55" s="64"/>
    </row>
    <row r="56" ht="14.25" customHeight="1">
      <c r="A56" s="64"/>
      <c r="B56" s="151"/>
      <c r="C56" s="151"/>
      <c r="D56" s="151"/>
      <c r="E56" s="151"/>
      <c r="F56" s="135">
        <v>1.0</v>
      </c>
      <c r="G56" s="135">
        <f t="shared" ref="G56:AJ56" si="12">F56+1</f>
        <v>2</v>
      </c>
      <c r="H56" s="141">
        <f t="shared" si="12"/>
        <v>3</v>
      </c>
      <c r="I56" s="160">
        <f t="shared" si="12"/>
        <v>4</v>
      </c>
      <c r="J56" s="135">
        <f t="shared" si="12"/>
        <v>5</v>
      </c>
      <c r="K56" s="135">
        <f t="shared" si="12"/>
        <v>6</v>
      </c>
      <c r="L56" s="135">
        <f t="shared" si="12"/>
        <v>7</v>
      </c>
      <c r="M56" s="135">
        <f t="shared" si="12"/>
        <v>8</v>
      </c>
      <c r="N56" s="135">
        <f t="shared" si="12"/>
        <v>9</v>
      </c>
      <c r="O56" s="141">
        <f t="shared" si="12"/>
        <v>10</v>
      </c>
      <c r="P56" s="160">
        <f t="shared" si="12"/>
        <v>11</v>
      </c>
      <c r="Q56" s="135">
        <f t="shared" si="12"/>
        <v>12</v>
      </c>
      <c r="R56" s="135">
        <f t="shared" si="12"/>
        <v>13</v>
      </c>
      <c r="S56" s="135">
        <f t="shared" si="12"/>
        <v>14</v>
      </c>
      <c r="T56" s="135">
        <f t="shared" si="12"/>
        <v>15</v>
      </c>
      <c r="U56" s="135">
        <f t="shared" si="12"/>
        <v>16</v>
      </c>
      <c r="V56" s="141">
        <f t="shared" si="12"/>
        <v>17</v>
      </c>
      <c r="W56" s="160">
        <f t="shared" si="12"/>
        <v>18</v>
      </c>
      <c r="X56" s="135">
        <f t="shared" si="12"/>
        <v>19</v>
      </c>
      <c r="Y56" s="135">
        <f t="shared" si="12"/>
        <v>20</v>
      </c>
      <c r="Z56" s="135">
        <f t="shared" si="12"/>
        <v>21</v>
      </c>
      <c r="AA56" s="135">
        <f t="shared" si="12"/>
        <v>22</v>
      </c>
      <c r="AB56" s="135">
        <f t="shared" si="12"/>
        <v>23</v>
      </c>
      <c r="AC56" s="141">
        <f t="shared" si="12"/>
        <v>24</v>
      </c>
      <c r="AD56" s="160">
        <f t="shared" si="12"/>
        <v>25</v>
      </c>
      <c r="AE56" s="135">
        <f t="shared" si="12"/>
        <v>26</v>
      </c>
      <c r="AF56" s="135">
        <f t="shared" si="12"/>
        <v>27</v>
      </c>
      <c r="AG56" s="135">
        <f t="shared" si="12"/>
        <v>28</v>
      </c>
      <c r="AH56" s="135">
        <f t="shared" si="12"/>
        <v>29</v>
      </c>
      <c r="AI56" s="135">
        <f t="shared" si="12"/>
        <v>30</v>
      </c>
      <c r="AJ56" s="141">
        <f t="shared" si="12"/>
        <v>31</v>
      </c>
      <c r="AK56" s="447"/>
      <c r="AL56" s="447"/>
      <c r="AM56" s="447"/>
      <c r="AN56" s="447"/>
      <c r="AO56" s="447"/>
      <c r="AP56" s="447"/>
      <c r="AQ56" s="447"/>
      <c r="AR56" s="447"/>
      <c r="AS56" s="447"/>
      <c r="AT56" s="151"/>
      <c r="AU56" s="151"/>
      <c r="AV56" s="151"/>
      <c r="AW56" s="151"/>
      <c r="AX56" s="448"/>
      <c r="AY56" s="151"/>
      <c r="AZ56" s="151"/>
      <c r="BA56" s="151"/>
      <c r="BB56" s="151"/>
      <c r="BC56" s="64"/>
      <c r="BD56" s="64"/>
      <c r="BE56" s="64"/>
      <c r="BF56" s="64"/>
    </row>
    <row r="57" ht="14.25" customHeight="1">
      <c r="A57" s="64"/>
      <c r="B57" s="132"/>
      <c r="C57" s="132"/>
      <c r="D57" s="449"/>
      <c r="E57" s="502" t="s">
        <v>580</v>
      </c>
      <c r="F57" s="503"/>
      <c r="G57" s="504">
        <v>1.0</v>
      </c>
      <c r="H57" s="472"/>
      <c r="I57" s="478"/>
      <c r="J57" s="504">
        <v>1.0</v>
      </c>
      <c r="K57" s="504">
        <v>1.0</v>
      </c>
      <c r="L57" s="504">
        <v>1.0</v>
      </c>
      <c r="M57" s="504">
        <v>1.0</v>
      </c>
      <c r="N57" s="504">
        <v>1.0</v>
      </c>
      <c r="O57" s="472"/>
      <c r="P57" s="478"/>
      <c r="Q57" s="504">
        <v>1.0</v>
      </c>
      <c r="R57" s="504">
        <v>1.0</v>
      </c>
      <c r="S57" s="504">
        <v>1.0</v>
      </c>
      <c r="T57" s="504">
        <v>1.0</v>
      </c>
      <c r="U57" s="504">
        <v>1.0</v>
      </c>
      <c r="V57" s="472"/>
      <c r="W57" s="478"/>
      <c r="X57" s="504">
        <v>1.0</v>
      </c>
      <c r="Y57" s="132"/>
      <c r="Z57" s="404"/>
      <c r="AA57" s="404"/>
      <c r="AB57" s="404"/>
      <c r="AC57" s="505"/>
      <c r="AD57" s="506"/>
      <c r="AE57" s="30"/>
      <c r="AF57" s="132"/>
      <c r="AG57" s="404"/>
      <c r="AH57" s="404"/>
      <c r="AI57" s="426"/>
      <c r="AJ57" s="505"/>
      <c r="AK57" s="46">
        <f t="shared" ref="AK57:AK74" si="13">SUM(F57:G57,J57:N57,Q57:U57,X57:AB57,AE57:AI57)</f>
        <v>12</v>
      </c>
      <c r="AL57" s="479">
        <v>60000.0</v>
      </c>
      <c r="AM57" s="480">
        <f t="shared" ref="AM57:AM75" si="14">AO57-AN57</f>
        <v>420000</v>
      </c>
      <c r="AN57" s="507">
        <v>300000.0</v>
      </c>
      <c r="AO57" s="482">
        <f t="shared" ref="AO57:AO75" si="15">AK57*AL57</f>
        <v>720000</v>
      </c>
      <c r="AP57" s="145"/>
      <c r="AQ57" s="145"/>
      <c r="AR57" s="145"/>
      <c r="AS57" s="508"/>
      <c r="AT57" s="456" t="s">
        <v>582</v>
      </c>
      <c r="AU57" s="456">
        <v>2.14062143E8</v>
      </c>
      <c r="AV57" s="450" t="s">
        <v>580</v>
      </c>
      <c r="AW57" s="133" t="s">
        <v>583</v>
      </c>
      <c r="AX57" s="312" t="s">
        <v>346</v>
      </c>
      <c r="AY57" s="313">
        <v>30.0</v>
      </c>
      <c r="AZ57" s="457">
        <v>2.1406214E7</v>
      </c>
      <c r="BA57" s="458"/>
      <c r="BB57" s="457" t="s">
        <v>17</v>
      </c>
      <c r="BC57" s="64"/>
      <c r="BD57" s="64"/>
      <c r="BE57" s="64"/>
      <c r="BF57" s="64"/>
    </row>
    <row r="58" ht="14.25" customHeight="1">
      <c r="A58" s="64"/>
      <c r="B58" s="132"/>
      <c r="C58" s="132"/>
      <c r="D58" s="459"/>
      <c r="E58" s="509" t="s">
        <v>632</v>
      </c>
      <c r="F58" s="503"/>
      <c r="G58" s="510"/>
      <c r="H58" s="472"/>
      <c r="I58" s="478"/>
      <c r="J58" s="510"/>
      <c r="K58" s="510"/>
      <c r="L58" s="510"/>
      <c r="M58" s="510"/>
      <c r="N58" s="510"/>
      <c r="O58" s="472"/>
      <c r="P58" s="478"/>
      <c r="Q58" s="510"/>
      <c r="R58" s="510"/>
      <c r="S58" s="510"/>
      <c r="T58" s="510"/>
      <c r="U58" s="510"/>
      <c r="V58" s="472"/>
      <c r="W58" s="478"/>
      <c r="X58" s="510"/>
      <c r="Y58" s="132"/>
      <c r="Z58" s="404"/>
      <c r="AA58" s="404"/>
      <c r="AB58" s="404"/>
      <c r="AC58" s="472"/>
      <c r="AD58" s="478"/>
      <c r="AE58" s="30"/>
      <c r="AF58" s="132"/>
      <c r="AG58" s="404"/>
      <c r="AH58" s="404"/>
      <c r="AI58" s="426"/>
      <c r="AJ58" s="472"/>
      <c r="AK58" s="46">
        <f t="shared" si="13"/>
        <v>0</v>
      </c>
      <c r="AL58" s="484">
        <v>60000.0</v>
      </c>
      <c r="AM58" s="485">
        <f t="shared" si="14"/>
        <v>-200000</v>
      </c>
      <c r="AN58" s="507">
        <v>200000.0</v>
      </c>
      <c r="AO58" s="487">
        <f t="shared" si="15"/>
        <v>0</v>
      </c>
      <c r="AP58" s="145"/>
      <c r="AQ58" s="145"/>
      <c r="AR58" s="145"/>
      <c r="AS58" s="508"/>
      <c r="AT58" s="464" t="s">
        <v>596</v>
      </c>
      <c r="AU58" s="464">
        <v>1.41354167E8</v>
      </c>
      <c r="AV58" s="460" t="s">
        <v>595</v>
      </c>
      <c r="AW58" s="133" t="s">
        <v>597</v>
      </c>
      <c r="AX58" s="417" t="s">
        <v>361</v>
      </c>
      <c r="AY58" s="313" t="s">
        <v>344</v>
      </c>
      <c r="AZ58" s="467">
        <v>8.2724074E7</v>
      </c>
      <c r="BA58" s="458"/>
      <c r="BB58" s="467" t="s">
        <v>598</v>
      </c>
      <c r="BC58" s="64"/>
      <c r="BD58" s="64"/>
      <c r="BE58" s="64"/>
      <c r="BF58" s="64"/>
    </row>
    <row r="59" ht="14.25" customHeight="1">
      <c r="A59" s="64"/>
      <c r="B59" s="132"/>
      <c r="C59" s="132"/>
      <c r="D59" s="459"/>
      <c r="E59" s="511" t="s">
        <v>595</v>
      </c>
      <c r="F59" s="503"/>
      <c r="G59" s="504">
        <v>1.0</v>
      </c>
      <c r="H59" s="472"/>
      <c r="I59" s="478"/>
      <c r="J59" s="504">
        <v>1.0</v>
      </c>
      <c r="K59" s="504">
        <v>1.0</v>
      </c>
      <c r="L59" s="504">
        <v>1.0</v>
      </c>
      <c r="M59" s="504">
        <v>1.0</v>
      </c>
      <c r="N59" s="504">
        <v>1.0</v>
      </c>
      <c r="O59" s="472"/>
      <c r="P59" s="478"/>
      <c r="Q59" s="504">
        <v>1.0</v>
      </c>
      <c r="R59" s="504">
        <v>1.0</v>
      </c>
      <c r="S59" s="504">
        <v>1.0</v>
      </c>
      <c r="T59" s="504">
        <v>1.0</v>
      </c>
      <c r="U59" s="504">
        <v>1.0</v>
      </c>
      <c r="V59" s="472"/>
      <c r="W59" s="478"/>
      <c r="X59" s="504">
        <v>1.0</v>
      </c>
      <c r="Y59" s="132"/>
      <c r="Z59" s="404"/>
      <c r="AA59" s="404"/>
      <c r="AB59" s="404"/>
      <c r="AC59" s="472"/>
      <c r="AD59" s="478"/>
      <c r="AE59" s="30"/>
      <c r="AF59" s="132"/>
      <c r="AG59" s="404"/>
      <c r="AH59" s="404"/>
      <c r="AI59" s="426"/>
      <c r="AJ59" s="472"/>
      <c r="AK59" s="46">
        <f t="shared" si="13"/>
        <v>12</v>
      </c>
      <c r="AL59" s="484">
        <v>60000.0</v>
      </c>
      <c r="AM59" s="485">
        <f t="shared" si="14"/>
        <v>420000</v>
      </c>
      <c r="AN59" s="507">
        <v>300000.0</v>
      </c>
      <c r="AO59" s="487">
        <f t="shared" si="15"/>
        <v>720000</v>
      </c>
      <c r="AP59" s="145"/>
      <c r="AQ59" s="145"/>
      <c r="AR59" s="145"/>
      <c r="AS59" s="508"/>
      <c r="AT59" s="464" t="s">
        <v>146</v>
      </c>
      <c r="AU59" s="464">
        <v>1.64553183E8</v>
      </c>
      <c r="AV59" s="460" t="s">
        <v>145</v>
      </c>
      <c r="AW59" s="133" t="s">
        <v>147</v>
      </c>
      <c r="AX59" s="312" t="s">
        <v>346</v>
      </c>
      <c r="AY59" s="313">
        <v>30.0</v>
      </c>
      <c r="AZ59" s="457">
        <v>1.6455318E7</v>
      </c>
      <c r="BA59" s="458"/>
      <c r="BB59" s="457" t="s">
        <v>17</v>
      </c>
      <c r="BC59" s="64"/>
      <c r="BD59" s="64"/>
      <c r="BE59" s="64"/>
      <c r="BF59" s="64"/>
    </row>
    <row r="60" ht="14.25" customHeight="1">
      <c r="A60" s="64"/>
      <c r="B60" s="132"/>
      <c r="C60" s="132"/>
      <c r="D60" s="459"/>
      <c r="E60" s="509" t="s">
        <v>633</v>
      </c>
      <c r="F60" s="503"/>
      <c r="G60" s="512"/>
      <c r="H60" s="472"/>
      <c r="I60" s="478"/>
      <c r="J60" s="512"/>
      <c r="K60" s="512"/>
      <c r="L60" s="512"/>
      <c r="M60" s="512"/>
      <c r="N60" s="512"/>
      <c r="O60" s="472"/>
      <c r="P60" s="478"/>
      <c r="Q60" s="504">
        <v>1.0</v>
      </c>
      <c r="R60" s="504">
        <v>1.0</v>
      </c>
      <c r="S60" s="504">
        <v>1.0</v>
      </c>
      <c r="T60" s="504">
        <v>1.0</v>
      </c>
      <c r="U60" s="504">
        <v>1.0</v>
      </c>
      <c r="V60" s="472"/>
      <c r="W60" s="478"/>
      <c r="X60" s="504">
        <v>1.0</v>
      </c>
      <c r="Y60" s="132"/>
      <c r="Z60" s="404"/>
      <c r="AA60" s="404"/>
      <c r="AB60" s="404"/>
      <c r="AC60" s="472"/>
      <c r="AD60" s="423"/>
      <c r="AE60" s="30"/>
      <c r="AF60" s="132"/>
      <c r="AG60" s="404"/>
      <c r="AH60" s="404"/>
      <c r="AI60" s="426"/>
      <c r="AJ60" s="472"/>
      <c r="AK60" s="46">
        <f t="shared" si="13"/>
        <v>6</v>
      </c>
      <c r="AL60" s="484">
        <v>60000.0</v>
      </c>
      <c r="AM60" s="485">
        <f t="shared" si="14"/>
        <v>160000</v>
      </c>
      <c r="AN60" s="507">
        <v>200000.0</v>
      </c>
      <c r="AO60" s="487">
        <f t="shared" si="15"/>
        <v>360000</v>
      </c>
      <c r="AP60" s="145"/>
      <c r="AQ60" s="145"/>
      <c r="AR60" s="145"/>
      <c r="AS60" s="508"/>
      <c r="AT60" s="464" t="s">
        <v>577</v>
      </c>
      <c r="AU60" s="464">
        <v>1.78171755E8</v>
      </c>
      <c r="AV60" s="460" t="s">
        <v>575</v>
      </c>
      <c r="AW60" s="133" t="s">
        <v>578</v>
      </c>
      <c r="AX60" s="312" t="s">
        <v>346</v>
      </c>
      <c r="AY60" s="313">
        <v>30.0</v>
      </c>
      <c r="AZ60" s="457">
        <v>1.7817175E7</v>
      </c>
      <c r="BA60" s="458"/>
      <c r="BB60" s="457" t="s">
        <v>17</v>
      </c>
      <c r="BC60" s="64"/>
      <c r="BD60" s="64"/>
      <c r="BE60" s="64"/>
      <c r="BF60" s="64"/>
    </row>
    <row r="61" ht="14.25" customHeight="1">
      <c r="A61" s="64"/>
      <c r="B61" s="132"/>
      <c r="C61" s="132"/>
      <c r="D61" s="459"/>
      <c r="E61" s="511" t="s">
        <v>145</v>
      </c>
      <c r="F61" s="503"/>
      <c r="G61" s="504">
        <v>1.0</v>
      </c>
      <c r="H61" s="472"/>
      <c r="I61" s="478"/>
      <c r="J61" s="504">
        <v>1.0</v>
      </c>
      <c r="K61" s="504">
        <v>1.0</v>
      </c>
      <c r="L61" s="504">
        <v>1.0</v>
      </c>
      <c r="M61" s="504">
        <v>1.0</v>
      </c>
      <c r="N61" s="504">
        <v>1.0</v>
      </c>
      <c r="O61" s="472"/>
      <c r="P61" s="478"/>
      <c r="Q61" s="504">
        <v>1.0</v>
      </c>
      <c r="R61" s="504">
        <v>1.0</v>
      </c>
      <c r="S61" s="504">
        <v>1.0</v>
      </c>
      <c r="T61" s="504">
        <v>1.0</v>
      </c>
      <c r="U61" s="504">
        <v>1.0</v>
      </c>
      <c r="V61" s="472"/>
      <c r="W61" s="478"/>
      <c r="X61" s="504">
        <v>1.0</v>
      </c>
      <c r="Y61" s="132"/>
      <c r="Z61" s="404"/>
      <c r="AA61" s="404"/>
      <c r="AB61" s="404"/>
      <c r="AC61" s="472"/>
      <c r="AD61" s="423"/>
      <c r="AE61" s="30"/>
      <c r="AF61" s="132"/>
      <c r="AG61" s="404"/>
      <c r="AH61" s="404"/>
      <c r="AI61" s="426"/>
      <c r="AJ61" s="472"/>
      <c r="AK61" s="46">
        <f t="shared" si="13"/>
        <v>12</v>
      </c>
      <c r="AL61" s="484">
        <v>60000.0</v>
      </c>
      <c r="AM61" s="485">
        <f t="shared" si="14"/>
        <v>320000</v>
      </c>
      <c r="AN61" s="507">
        <v>400000.0</v>
      </c>
      <c r="AO61" s="487">
        <f t="shared" si="15"/>
        <v>720000</v>
      </c>
      <c r="AP61" s="145"/>
      <c r="AQ61" s="145"/>
      <c r="AR61" s="145"/>
      <c r="AS61" s="508"/>
      <c r="AT61" s="464" t="s">
        <v>573</v>
      </c>
      <c r="AU61" s="464">
        <v>1.81631899E8</v>
      </c>
      <c r="AV61" s="460" t="s">
        <v>571</v>
      </c>
      <c r="AW61" s="133" t="s">
        <v>574</v>
      </c>
      <c r="AX61" s="312" t="s">
        <v>346</v>
      </c>
      <c r="AY61" s="313">
        <v>30.0</v>
      </c>
      <c r="AZ61" s="457">
        <v>1.8163189E7</v>
      </c>
      <c r="BA61" s="458"/>
      <c r="BB61" s="457" t="s">
        <v>17</v>
      </c>
      <c r="BC61" s="64"/>
      <c r="BD61" s="64"/>
      <c r="BE61" s="64"/>
      <c r="BF61" s="64"/>
    </row>
    <row r="62" ht="14.25" customHeight="1">
      <c r="A62" s="64"/>
      <c r="B62" s="132"/>
      <c r="C62" s="132"/>
      <c r="D62" s="459"/>
      <c r="E62" s="511" t="s">
        <v>575</v>
      </c>
      <c r="F62" s="503"/>
      <c r="G62" s="504">
        <v>1.0</v>
      </c>
      <c r="H62" s="472"/>
      <c r="I62" s="478"/>
      <c r="J62" s="504">
        <v>1.0</v>
      </c>
      <c r="K62" s="504">
        <v>1.0</v>
      </c>
      <c r="L62" s="504">
        <v>1.0</v>
      </c>
      <c r="M62" s="504">
        <v>1.0</v>
      </c>
      <c r="N62" s="504">
        <v>1.0</v>
      </c>
      <c r="O62" s="472"/>
      <c r="P62" s="478"/>
      <c r="Q62" s="504">
        <v>1.0</v>
      </c>
      <c r="R62" s="504">
        <v>1.0</v>
      </c>
      <c r="S62" s="504">
        <v>1.0</v>
      </c>
      <c r="T62" s="504">
        <v>1.0</v>
      </c>
      <c r="U62" s="504">
        <v>1.0</v>
      </c>
      <c r="V62" s="472"/>
      <c r="W62" s="478"/>
      <c r="X62" s="504">
        <v>1.0</v>
      </c>
      <c r="Y62" s="132"/>
      <c r="Z62" s="404"/>
      <c r="AA62" s="404"/>
      <c r="AB62" s="404"/>
      <c r="AC62" s="472"/>
      <c r="AD62" s="423"/>
      <c r="AE62" s="30"/>
      <c r="AF62" s="132"/>
      <c r="AG62" s="404"/>
      <c r="AH62" s="404"/>
      <c r="AI62" s="426"/>
      <c r="AJ62" s="472"/>
      <c r="AK62" s="46">
        <f t="shared" si="13"/>
        <v>12</v>
      </c>
      <c r="AL62" s="484">
        <v>60000.0</v>
      </c>
      <c r="AM62" s="485">
        <f t="shared" si="14"/>
        <v>320000</v>
      </c>
      <c r="AN62" s="507">
        <v>400000.0</v>
      </c>
      <c r="AO62" s="487">
        <f t="shared" si="15"/>
        <v>720000</v>
      </c>
      <c r="AP62" s="145"/>
      <c r="AQ62" s="145"/>
      <c r="AR62" s="145"/>
      <c r="AS62" s="508"/>
      <c r="AT62" s="464" t="s">
        <v>39</v>
      </c>
      <c r="AU62" s="464">
        <v>1.723044E8</v>
      </c>
      <c r="AV62" s="460" t="s">
        <v>155</v>
      </c>
      <c r="AW62" s="133" t="s">
        <v>156</v>
      </c>
      <c r="AX62" s="312" t="s">
        <v>346</v>
      </c>
      <c r="AY62" s="313">
        <v>30.0</v>
      </c>
      <c r="AZ62" s="457">
        <v>1.723044E7</v>
      </c>
      <c r="BA62" s="458"/>
      <c r="BB62" s="457" t="s">
        <v>17</v>
      </c>
      <c r="BC62" s="64"/>
      <c r="BD62" s="64"/>
      <c r="BE62" s="64"/>
      <c r="BF62" s="64"/>
    </row>
    <row r="63" ht="14.25" customHeight="1">
      <c r="A63" s="64"/>
      <c r="B63" s="132"/>
      <c r="C63" s="132"/>
      <c r="D63" s="459"/>
      <c r="E63" s="511" t="s">
        <v>571</v>
      </c>
      <c r="F63" s="503"/>
      <c r="G63" s="504">
        <v>1.0</v>
      </c>
      <c r="H63" s="472"/>
      <c r="I63" s="478"/>
      <c r="J63" s="504">
        <v>1.0</v>
      </c>
      <c r="K63" s="504">
        <v>1.0</v>
      </c>
      <c r="L63" s="504">
        <v>1.0</v>
      </c>
      <c r="M63" s="504">
        <v>1.0</v>
      </c>
      <c r="N63" s="504">
        <v>1.0</v>
      </c>
      <c r="O63" s="472"/>
      <c r="P63" s="478"/>
      <c r="Q63" s="504">
        <v>1.0</v>
      </c>
      <c r="R63" s="504">
        <v>1.0</v>
      </c>
      <c r="S63" s="504">
        <v>1.0</v>
      </c>
      <c r="T63" s="504">
        <v>1.0</v>
      </c>
      <c r="U63" s="504">
        <v>1.0</v>
      </c>
      <c r="V63" s="472"/>
      <c r="W63" s="478"/>
      <c r="X63" s="504">
        <v>1.0</v>
      </c>
      <c r="Y63" s="132"/>
      <c r="Z63" s="513"/>
      <c r="AA63" s="513"/>
      <c r="AB63" s="513"/>
      <c r="AC63" s="472"/>
      <c r="AD63" s="478"/>
      <c r="AE63" s="30"/>
      <c r="AF63" s="132"/>
      <c r="AG63" s="404"/>
      <c r="AH63" s="404"/>
      <c r="AI63" s="426"/>
      <c r="AJ63" s="472"/>
      <c r="AK63" s="46">
        <f t="shared" si="13"/>
        <v>12</v>
      </c>
      <c r="AL63" s="484">
        <v>60000.0</v>
      </c>
      <c r="AM63" s="485">
        <f t="shared" si="14"/>
        <v>320000</v>
      </c>
      <c r="AN63" s="507">
        <v>400000.0</v>
      </c>
      <c r="AO63" s="487">
        <f t="shared" si="15"/>
        <v>720000</v>
      </c>
      <c r="AP63" s="145"/>
      <c r="AQ63" s="145"/>
      <c r="AR63" s="145"/>
      <c r="AS63" s="508"/>
      <c r="AT63" s="464" t="s">
        <v>608</v>
      </c>
      <c r="AU63" s="464">
        <v>1.86249003E8</v>
      </c>
      <c r="AV63" s="522" t="s">
        <v>607</v>
      </c>
      <c r="AW63" s="133" t="s">
        <v>609</v>
      </c>
      <c r="AX63" s="312" t="s">
        <v>346</v>
      </c>
      <c r="AY63" s="313">
        <v>30.0</v>
      </c>
      <c r="AZ63" s="457">
        <v>1.86249E7</v>
      </c>
      <c r="BA63" s="458"/>
      <c r="BB63" s="457" t="s">
        <v>17</v>
      </c>
      <c r="BC63" s="64"/>
      <c r="BD63" s="64"/>
      <c r="BE63" s="64"/>
      <c r="BF63" s="64"/>
    </row>
    <row r="64" ht="14.25" customHeight="1">
      <c r="A64" s="64"/>
      <c r="B64" s="132"/>
      <c r="C64" s="132"/>
      <c r="D64" s="459"/>
      <c r="E64" s="509" t="s">
        <v>634</v>
      </c>
      <c r="F64" s="503"/>
      <c r="G64" s="510"/>
      <c r="H64" s="472"/>
      <c r="I64" s="478"/>
      <c r="J64" s="504">
        <v>1.0</v>
      </c>
      <c r="K64" s="504">
        <v>1.0</v>
      </c>
      <c r="L64" s="504">
        <v>1.0</v>
      </c>
      <c r="M64" s="504">
        <v>1.0</v>
      </c>
      <c r="N64" s="504">
        <v>1.0</v>
      </c>
      <c r="O64" s="472"/>
      <c r="P64" s="478"/>
      <c r="Q64" s="504">
        <v>1.0</v>
      </c>
      <c r="R64" s="504">
        <v>1.0</v>
      </c>
      <c r="S64" s="504">
        <v>1.0</v>
      </c>
      <c r="T64" s="504">
        <v>1.0</v>
      </c>
      <c r="U64" s="504">
        <v>1.0</v>
      </c>
      <c r="V64" s="472"/>
      <c r="W64" s="478"/>
      <c r="X64" s="504">
        <v>1.0</v>
      </c>
      <c r="Y64" s="132"/>
      <c r="Z64" s="426"/>
      <c r="AA64" s="426"/>
      <c r="AB64" s="426"/>
      <c r="AC64" s="472"/>
      <c r="AD64" s="478"/>
      <c r="AE64" s="30"/>
      <c r="AF64" s="132"/>
      <c r="AG64" s="426"/>
      <c r="AH64" s="426"/>
      <c r="AI64" s="426"/>
      <c r="AJ64" s="472"/>
      <c r="AK64" s="46">
        <f t="shared" si="13"/>
        <v>11</v>
      </c>
      <c r="AL64" s="484">
        <v>60000.0</v>
      </c>
      <c r="AM64" s="485">
        <f t="shared" si="14"/>
        <v>360000</v>
      </c>
      <c r="AN64" s="507">
        <v>300000.0</v>
      </c>
      <c r="AO64" s="487">
        <f t="shared" si="15"/>
        <v>660000</v>
      </c>
      <c r="AP64" s="145"/>
      <c r="AQ64" s="145"/>
      <c r="AR64" s="145"/>
      <c r="AS64" s="508"/>
      <c r="AT64" s="464" t="s">
        <v>593</v>
      </c>
      <c r="AU64" s="464">
        <v>1.56725498E8</v>
      </c>
      <c r="AV64" s="460" t="s">
        <v>592</v>
      </c>
      <c r="AW64" s="133" t="s">
        <v>594</v>
      </c>
      <c r="AX64" s="312" t="s">
        <v>346</v>
      </c>
      <c r="AY64" s="313">
        <v>30.0</v>
      </c>
      <c r="AZ64" s="457">
        <v>1.5672549E7</v>
      </c>
      <c r="BA64" s="458"/>
      <c r="BB64" s="457" t="s">
        <v>17</v>
      </c>
      <c r="BC64" s="64"/>
      <c r="BD64" s="64"/>
      <c r="BE64" s="64"/>
      <c r="BF64" s="64"/>
    </row>
    <row r="65" ht="14.25" customHeight="1">
      <c r="A65" s="64"/>
      <c r="B65" s="132"/>
      <c r="C65" s="132"/>
      <c r="D65" s="459"/>
      <c r="E65" s="511" t="s">
        <v>635</v>
      </c>
      <c r="F65" s="503"/>
      <c r="G65" s="504">
        <v>1.0</v>
      </c>
      <c r="H65" s="472"/>
      <c r="I65" s="478"/>
      <c r="J65" s="504">
        <v>1.0</v>
      </c>
      <c r="K65" s="504">
        <v>1.0</v>
      </c>
      <c r="L65" s="504">
        <v>1.0</v>
      </c>
      <c r="M65" s="504">
        <v>1.0</v>
      </c>
      <c r="N65" s="504">
        <v>1.0</v>
      </c>
      <c r="O65" s="472"/>
      <c r="P65" s="478"/>
      <c r="Q65" s="504">
        <v>1.0</v>
      </c>
      <c r="R65" s="504">
        <v>1.0</v>
      </c>
      <c r="S65" s="504">
        <v>1.0</v>
      </c>
      <c r="T65" s="504">
        <v>1.0</v>
      </c>
      <c r="U65" s="504">
        <v>1.0</v>
      </c>
      <c r="V65" s="472"/>
      <c r="W65" s="478"/>
      <c r="X65" s="504">
        <v>1.0</v>
      </c>
      <c r="Y65" s="132"/>
      <c r="Z65" s="426"/>
      <c r="AA65" s="426"/>
      <c r="AB65" s="426"/>
      <c r="AC65" s="472"/>
      <c r="AD65" s="478"/>
      <c r="AE65" s="30"/>
      <c r="AF65" s="132"/>
      <c r="AG65" s="426"/>
      <c r="AH65" s="426"/>
      <c r="AI65" s="426"/>
      <c r="AJ65" s="472"/>
      <c r="AK65" s="46">
        <f t="shared" si="13"/>
        <v>12</v>
      </c>
      <c r="AL65" s="484">
        <v>75000.0</v>
      </c>
      <c r="AM65" s="500">
        <f t="shared" si="14"/>
        <v>500000</v>
      </c>
      <c r="AN65" s="507">
        <v>400000.0</v>
      </c>
      <c r="AO65" s="487">
        <f t="shared" si="15"/>
        <v>900000</v>
      </c>
      <c r="AP65" s="145"/>
      <c r="AQ65" s="145"/>
      <c r="AR65" s="145"/>
      <c r="AS65" s="508"/>
      <c r="AT65" s="464" t="s">
        <v>585</v>
      </c>
      <c r="AU65" s="464" t="s">
        <v>586</v>
      </c>
      <c r="AV65" s="460" t="s">
        <v>584</v>
      </c>
      <c r="AW65" s="133" t="s">
        <v>587</v>
      </c>
      <c r="AX65" s="312" t="s">
        <v>346</v>
      </c>
      <c r="AY65" s="313">
        <v>30.0</v>
      </c>
      <c r="AZ65" s="457">
        <v>1.1396121E7</v>
      </c>
      <c r="BA65" s="458"/>
      <c r="BB65" s="457" t="s">
        <v>17</v>
      </c>
      <c r="BC65" s="64"/>
      <c r="BD65" s="64"/>
      <c r="BE65" s="64"/>
      <c r="BF65" s="64"/>
    </row>
    <row r="66" ht="14.25" customHeight="1">
      <c r="A66" s="64"/>
      <c r="B66" s="132"/>
      <c r="C66" s="132"/>
      <c r="D66" s="459"/>
      <c r="E66" s="511" t="s">
        <v>607</v>
      </c>
      <c r="F66" s="503"/>
      <c r="G66" s="504">
        <v>1.0</v>
      </c>
      <c r="H66" s="472"/>
      <c r="I66" s="478"/>
      <c r="J66" s="504">
        <v>1.0</v>
      </c>
      <c r="K66" s="514" t="s">
        <v>636</v>
      </c>
      <c r="L66" s="515"/>
      <c r="M66" s="515"/>
      <c r="N66" s="515"/>
      <c r="O66" s="472"/>
      <c r="P66" s="478"/>
      <c r="Q66" s="515"/>
      <c r="R66" s="515"/>
      <c r="S66" s="515"/>
      <c r="T66" s="515"/>
      <c r="U66" s="515"/>
      <c r="V66" s="472"/>
      <c r="W66" s="478"/>
      <c r="X66" s="515"/>
      <c r="Y66" s="132"/>
      <c r="Z66" s="426"/>
      <c r="AA66" s="426"/>
      <c r="AB66" s="426"/>
      <c r="AC66" s="472"/>
      <c r="AD66" s="478"/>
      <c r="AE66" s="30"/>
      <c r="AF66" s="132"/>
      <c r="AG66" s="426"/>
      <c r="AH66" s="426"/>
      <c r="AI66" s="426"/>
      <c r="AJ66" s="472"/>
      <c r="AK66" s="46">
        <f t="shared" si="13"/>
        <v>2</v>
      </c>
      <c r="AL66" s="484">
        <v>30000.0</v>
      </c>
      <c r="AM66" s="485">
        <f t="shared" si="14"/>
        <v>60000</v>
      </c>
      <c r="AN66" s="516"/>
      <c r="AO66" s="487">
        <f t="shared" si="15"/>
        <v>60000</v>
      </c>
      <c r="AP66" s="145"/>
      <c r="AQ66" s="145"/>
      <c r="AR66" s="145"/>
      <c r="AS66" s="508"/>
      <c r="AT66" s="464" t="s">
        <v>590</v>
      </c>
      <c r="AU66" s="464">
        <v>1.61178632E8</v>
      </c>
      <c r="AV66" s="460" t="s">
        <v>588</v>
      </c>
      <c r="AW66" s="133" t="s">
        <v>591</v>
      </c>
      <c r="AX66" s="312" t="s">
        <v>346</v>
      </c>
      <c r="AY66" s="313">
        <v>30.0</v>
      </c>
      <c r="AZ66" s="457">
        <v>1.6117863E7</v>
      </c>
      <c r="BA66" s="458"/>
      <c r="BB66" s="457" t="s">
        <v>17</v>
      </c>
      <c r="BC66" s="64"/>
      <c r="BD66" s="64"/>
      <c r="BE66" s="64"/>
      <c r="BF66" s="64"/>
    </row>
    <row r="67" ht="14.25" customHeight="1">
      <c r="A67" s="64"/>
      <c r="B67" s="132"/>
      <c r="C67" s="132"/>
      <c r="D67" s="459"/>
      <c r="E67" s="511" t="s">
        <v>592</v>
      </c>
      <c r="F67" s="503"/>
      <c r="G67" s="504">
        <v>1.0</v>
      </c>
      <c r="H67" s="472"/>
      <c r="I67" s="478"/>
      <c r="J67" s="504">
        <v>1.0</v>
      </c>
      <c r="K67" s="504">
        <v>1.0</v>
      </c>
      <c r="L67" s="504">
        <v>1.0</v>
      </c>
      <c r="M67" s="504">
        <v>1.0</v>
      </c>
      <c r="N67" s="504">
        <v>1.0</v>
      </c>
      <c r="O67" s="472"/>
      <c r="P67" s="478"/>
      <c r="Q67" s="504">
        <v>1.0</v>
      </c>
      <c r="R67" s="504">
        <v>1.0</v>
      </c>
      <c r="S67" s="504">
        <v>1.0</v>
      </c>
      <c r="T67" s="504">
        <v>1.0</v>
      </c>
      <c r="U67" s="504">
        <v>1.0</v>
      </c>
      <c r="V67" s="472"/>
      <c r="W67" s="478"/>
      <c r="X67" s="504">
        <v>1.0</v>
      </c>
      <c r="Y67" s="132"/>
      <c r="Z67" s="426"/>
      <c r="AA67" s="426"/>
      <c r="AB67" s="426"/>
      <c r="AC67" s="472"/>
      <c r="AD67" s="478"/>
      <c r="AE67" s="30"/>
      <c r="AF67" s="132"/>
      <c r="AG67" s="426"/>
      <c r="AH67" s="426"/>
      <c r="AI67" s="426"/>
      <c r="AJ67" s="472"/>
      <c r="AK67" s="46">
        <f t="shared" si="13"/>
        <v>12</v>
      </c>
      <c r="AL67" s="484">
        <v>60000.0</v>
      </c>
      <c r="AM67" s="485">
        <f t="shared" si="14"/>
        <v>520000</v>
      </c>
      <c r="AN67" s="507">
        <v>200000.0</v>
      </c>
      <c r="AO67" s="487">
        <f t="shared" si="15"/>
        <v>720000</v>
      </c>
      <c r="AP67" s="145"/>
      <c r="AQ67" s="145"/>
      <c r="AR67" s="145"/>
      <c r="AS67" s="508"/>
      <c r="AT67" s="464" t="s">
        <v>604</v>
      </c>
      <c r="AU67" s="464">
        <v>1.43638286E8</v>
      </c>
      <c r="AV67" s="460" t="s">
        <v>583</v>
      </c>
      <c r="AW67" s="133" t="s">
        <v>605</v>
      </c>
      <c r="AX67" s="312" t="s">
        <v>346</v>
      </c>
      <c r="AY67" s="313">
        <v>30.0</v>
      </c>
      <c r="AZ67" s="457">
        <v>1.4363828E7</v>
      </c>
      <c r="BA67" s="458"/>
      <c r="BB67" s="457" t="s">
        <v>17</v>
      </c>
      <c r="BC67" s="64"/>
      <c r="BD67" s="64"/>
      <c r="BE67" s="64"/>
      <c r="BF67" s="64"/>
    </row>
    <row r="68" ht="14.25" customHeight="1">
      <c r="A68" s="64"/>
      <c r="B68" s="132"/>
      <c r="C68" s="132"/>
      <c r="D68" s="459"/>
      <c r="E68" s="511" t="s">
        <v>584</v>
      </c>
      <c r="F68" s="503"/>
      <c r="G68" s="504">
        <v>1.0</v>
      </c>
      <c r="H68" s="472"/>
      <c r="I68" s="478"/>
      <c r="J68" s="504">
        <v>1.0</v>
      </c>
      <c r="K68" s="504">
        <v>1.0</v>
      </c>
      <c r="L68" s="504">
        <v>1.0</v>
      </c>
      <c r="M68" s="504">
        <v>1.0</v>
      </c>
      <c r="N68" s="504">
        <v>1.0</v>
      </c>
      <c r="O68" s="472"/>
      <c r="P68" s="478"/>
      <c r="Q68" s="504">
        <v>1.0</v>
      </c>
      <c r="R68" s="504">
        <v>1.0</v>
      </c>
      <c r="S68" s="504">
        <v>1.0</v>
      </c>
      <c r="T68" s="504">
        <v>1.0</v>
      </c>
      <c r="U68" s="504">
        <v>1.0</v>
      </c>
      <c r="V68" s="472"/>
      <c r="W68" s="478"/>
      <c r="X68" s="504">
        <v>1.0</v>
      </c>
      <c r="Y68" s="132"/>
      <c r="Z68" s="426"/>
      <c r="AA68" s="426"/>
      <c r="AB68" s="426"/>
      <c r="AC68" s="472"/>
      <c r="AD68" s="478"/>
      <c r="AE68" s="30"/>
      <c r="AF68" s="132"/>
      <c r="AG68" s="426"/>
      <c r="AH68" s="426"/>
      <c r="AI68" s="426"/>
      <c r="AJ68" s="472"/>
      <c r="AK68" s="46">
        <f t="shared" si="13"/>
        <v>12</v>
      </c>
      <c r="AL68" s="484">
        <v>60000.0</v>
      </c>
      <c r="AM68" s="485">
        <f t="shared" si="14"/>
        <v>420000</v>
      </c>
      <c r="AN68" s="507">
        <v>300000.0</v>
      </c>
      <c r="AO68" s="487">
        <f t="shared" si="15"/>
        <v>720000</v>
      </c>
      <c r="AP68" s="145"/>
      <c r="AQ68" s="145"/>
      <c r="AR68" s="145"/>
      <c r="AS68" s="508"/>
      <c r="AT68" s="464" t="s">
        <v>601</v>
      </c>
      <c r="AU68" s="464">
        <v>1.82961884E8</v>
      </c>
      <c r="AV68" s="523" t="s">
        <v>600</v>
      </c>
      <c r="AW68" s="133" t="s">
        <v>602</v>
      </c>
      <c r="AX68" s="312" t="s">
        <v>346</v>
      </c>
      <c r="AY68" s="313">
        <v>30.0</v>
      </c>
      <c r="AZ68" s="457">
        <v>1.8296188E7</v>
      </c>
      <c r="BA68" s="458"/>
      <c r="BB68" s="457" t="s">
        <v>603</v>
      </c>
      <c r="BC68" s="64"/>
      <c r="BD68" s="64"/>
      <c r="BE68" s="64"/>
      <c r="BF68" s="64"/>
    </row>
    <row r="69" ht="14.25" customHeight="1">
      <c r="A69" s="64"/>
      <c r="B69" s="132"/>
      <c r="C69" s="132"/>
      <c r="D69" s="459"/>
      <c r="E69" s="202" t="s">
        <v>588</v>
      </c>
      <c r="F69" s="503"/>
      <c r="G69" s="504">
        <v>1.0</v>
      </c>
      <c r="H69" s="472"/>
      <c r="I69" s="478"/>
      <c r="J69" s="504">
        <v>1.0</v>
      </c>
      <c r="K69" s="504">
        <v>1.0</v>
      </c>
      <c r="L69" s="504">
        <v>1.0</v>
      </c>
      <c r="M69" s="504">
        <v>1.0</v>
      </c>
      <c r="N69" s="504">
        <v>1.0</v>
      </c>
      <c r="O69" s="472"/>
      <c r="P69" s="478"/>
      <c r="Q69" s="504">
        <v>1.0</v>
      </c>
      <c r="R69" s="504">
        <v>1.0</v>
      </c>
      <c r="S69" s="504">
        <v>1.0</v>
      </c>
      <c r="T69" s="504">
        <v>1.0</v>
      </c>
      <c r="U69" s="504">
        <v>1.0</v>
      </c>
      <c r="V69" s="472"/>
      <c r="W69" s="478"/>
      <c r="X69" s="504">
        <v>1.0</v>
      </c>
      <c r="Y69" s="132"/>
      <c r="Z69" s="503"/>
      <c r="AA69" s="503"/>
      <c r="AB69" s="503"/>
      <c r="AC69" s="472"/>
      <c r="AD69" s="478"/>
      <c r="AE69" s="30"/>
      <c r="AF69" s="132"/>
      <c r="AG69" s="426"/>
      <c r="AH69" s="426"/>
      <c r="AI69" s="426"/>
      <c r="AJ69" s="472"/>
      <c r="AK69" s="46">
        <f t="shared" si="13"/>
        <v>12</v>
      </c>
      <c r="AL69" s="484">
        <v>60000.0</v>
      </c>
      <c r="AM69" s="485">
        <f t="shared" si="14"/>
        <v>320000</v>
      </c>
      <c r="AN69" s="507">
        <v>400000.0</v>
      </c>
      <c r="AO69" s="487">
        <f t="shared" si="15"/>
        <v>720000</v>
      </c>
      <c r="AP69" s="145"/>
      <c r="AQ69" s="145"/>
      <c r="AR69" s="145"/>
      <c r="AS69" s="508"/>
      <c r="AT69" s="464" t="s">
        <v>277</v>
      </c>
      <c r="AU69" s="464">
        <v>1.3841994E8</v>
      </c>
      <c r="AV69" s="196" t="s">
        <v>276</v>
      </c>
      <c r="AW69" s="133" t="s">
        <v>278</v>
      </c>
      <c r="AX69" s="312" t="s">
        <v>346</v>
      </c>
      <c r="AY69" s="313">
        <v>30.0</v>
      </c>
      <c r="AZ69" s="457">
        <v>1.3841994E7</v>
      </c>
      <c r="BA69" s="458"/>
      <c r="BB69" s="457" t="s">
        <v>17</v>
      </c>
      <c r="BC69" s="64"/>
      <c r="BD69" s="64"/>
      <c r="BE69" s="64"/>
      <c r="BF69" s="64"/>
    </row>
    <row r="70" ht="14.25" customHeight="1">
      <c r="A70" s="64"/>
      <c r="B70" s="30"/>
      <c r="C70" s="30"/>
      <c r="D70" s="30"/>
      <c r="E70" s="195" t="s">
        <v>637</v>
      </c>
      <c r="F70" s="503"/>
      <c r="G70" s="504">
        <v>1.0</v>
      </c>
      <c r="H70" s="472"/>
      <c r="I70" s="478"/>
      <c r="J70" s="504">
        <v>1.0</v>
      </c>
      <c r="K70" s="504">
        <v>1.0</v>
      </c>
      <c r="L70" s="504">
        <v>1.0</v>
      </c>
      <c r="M70" s="504">
        <v>1.0</v>
      </c>
      <c r="N70" s="504">
        <v>1.0</v>
      </c>
      <c r="O70" s="472"/>
      <c r="P70" s="478"/>
      <c r="Q70" s="504">
        <v>1.0</v>
      </c>
      <c r="R70" s="504">
        <v>1.0</v>
      </c>
      <c r="S70" s="504">
        <v>1.0</v>
      </c>
      <c r="T70" s="504">
        <v>1.0</v>
      </c>
      <c r="U70" s="504">
        <v>1.0</v>
      </c>
      <c r="V70" s="472"/>
      <c r="W70" s="478"/>
      <c r="X70" s="504">
        <v>1.0</v>
      </c>
      <c r="Y70" s="517"/>
      <c r="Z70" s="135"/>
      <c r="AA70" s="135"/>
      <c r="AB70" s="135"/>
      <c r="AC70" s="44"/>
      <c r="AD70" s="45"/>
      <c r="AE70" s="30"/>
      <c r="AF70" s="132"/>
      <c r="AG70" s="30"/>
      <c r="AH70" s="30"/>
      <c r="AI70" s="426"/>
      <c r="AJ70" s="44"/>
      <c r="AK70" s="46">
        <f t="shared" si="13"/>
        <v>12</v>
      </c>
      <c r="AL70" s="484">
        <v>60000.0</v>
      </c>
      <c r="AM70" s="485">
        <f t="shared" si="14"/>
        <v>420000</v>
      </c>
      <c r="AN70" s="507">
        <v>300000.0</v>
      </c>
      <c r="AO70" s="487">
        <f t="shared" si="15"/>
        <v>720000</v>
      </c>
      <c r="AP70" s="51"/>
      <c r="AQ70" s="39"/>
      <c r="AR70" s="110"/>
      <c r="AS70" s="110"/>
      <c r="AT70" s="311" t="s">
        <v>671</v>
      </c>
      <c r="AU70" s="311">
        <v>1.75428038E8</v>
      </c>
      <c r="AV70" s="314" t="s">
        <v>637</v>
      </c>
      <c r="AW70" s="29"/>
      <c r="AX70" s="312" t="s">
        <v>346</v>
      </c>
      <c r="AY70" s="313">
        <v>30.0</v>
      </c>
      <c r="AZ70" s="311">
        <v>1.7542803E7</v>
      </c>
      <c r="BA70" s="27"/>
      <c r="BB70" s="457" t="s">
        <v>17</v>
      </c>
      <c r="BC70" s="64"/>
      <c r="BD70" s="64"/>
      <c r="BE70" s="64"/>
      <c r="BF70" s="64"/>
    </row>
    <row r="71" ht="14.25" customHeight="1">
      <c r="A71" s="64"/>
      <c r="B71" s="30"/>
      <c r="C71" s="30"/>
      <c r="D71" s="30"/>
      <c r="E71" s="195" t="s">
        <v>258</v>
      </c>
      <c r="F71" s="503"/>
      <c r="G71" s="510"/>
      <c r="H71" s="472"/>
      <c r="I71" s="478"/>
      <c r="J71" s="504">
        <v>1.0</v>
      </c>
      <c r="K71" s="504">
        <v>1.0</v>
      </c>
      <c r="L71" s="504">
        <v>1.0</v>
      </c>
      <c r="M71" s="504">
        <v>1.0</v>
      </c>
      <c r="N71" s="504">
        <v>1.0</v>
      </c>
      <c r="O71" s="472"/>
      <c r="P71" s="478"/>
      <c r="Q71" s="504">
        <v>1.0</v>
      </c>
      <c r="R71" s="504">
        <v>1.0</v>
      </c>
      <c r="S71" s="504">
        <v>1.0</v>
      </c>
      <c r="T71" s="504">
        <v>1.0</v>
      </c>
      <c r="U71" s="504">
        <v>1.0</v>
      </c>
      <c r="V71" s="472"/>
      <c r="W71" s="478"/>
      <c r="X71" s="504">
        <v>1.0</v>
      </c>
      <c r="Y71" s="517"/>
      <c r="Z71" s="135"/>
      <c r="AA71" s="135"/>
      <c r="AB71" s="135"/>
      <c r="AC71" s="44"/>
      <c r="AD71" s="45"/>
      <c r="AE71" s="30"/>
      <c r="AF71" s="132"/>
      <c r="AG71" s="30"/>
      <c r="AH71" s="30"/>
      <c r="AI71" s="426"/>
      <c r="AJ71" s="44"/>
      <c r="AK71" s="46">
        <f t="shared" si="13"/>
        <v>11</v>
      </c>
      <c r="AL71" s="484">
        <v>60000.0</v>
      </c>
      <c r="AM71" s="485">
        <f t="shared" si="14"/>
        <v>310000</v>
      </c>
      <c r="AN71" s="507">
        <v>350000.0</v>
      </c>
      <c r="AO71" s="487">
        <f t="shared" si="15"/>
        <v>660000</v>
      </c>
      <c r="AP71" s="51"/>
      <c r="AQ71" s="39"/>
      <c r="AR71" s="39"/>
      <c r="AS71" s="39"/>
      <c r="AT71" s="311"/>
      <c r="AU71" s="311"/>
      <c r="AV71" s="315"/>
      <c r="AW71" s="29"/>
      <c r="AX71" s="312"/>
      <c r="AY71" s="313"/>
      <c r="AZ71" s="311"/>
      <c r="BA71" s="27"/>
      <c r="BB71" s="27"/>
      <c r="BC71" s="64"/>
      <c r="BD71" s="64"/>
      <c r="BE71" s="64"/>
      <c r="BF71" s="64"/>
    </row>
    <row r="72" ht="14.25" customHeight="1">
      <c r="A72" s="64"/>
      <c r="B72" s="64"/>
      <c r="C72" s="64"/>
      <c r="D72" s="64"/>
      <c r="E72" s="202" t="s">
        <v>583</v>
      </c>
      <c r="F72" s="503"/>
      <c r="G72" s="504">
        <v>1.0</v>
      </c>
      <c r="H72" s="472"/>
      <c r="I72" s="478"/>
      <c r="J72" s="504">
        <v>1.0</v>
      </c>
      <c r="K72" s="504">
        <v>1.0</v>
      </c>
      <c r="L72" s="504">
        <v>1.0</v>
      </c>
      <c r="M72" s="504">
        <v>1.0</v>
      </c>
      <c r="N72" s="504">
        <v>1.0</v>
      </c>
      <c r="O72" s="472"/>
      <c r="P72" s="478"/>
      <c r="Q72" s="504">
        <v>1.0</v>
      </c>
      <c r="R72" s="504">
        <v>1.0</v>
      </c>
      <c r="S72" s="504">
        <v>1.0</v>
      </c>
      <c r="T72" s="504">
        <v>1.0</v>
      </c>
      <c r="U72" s="504">
        <v>1.0</v>
      </c>
      <c r="V72" s="472"/>
      <c r="W72" s="478"/>
      <c r="X72" s="504">
        <v>1.0</v>
      </c>
      <c r="Y72" s="132"/>
      <c r="Z72" s="503"/>
      <c r="AA72" s="503"/>
      <c r="AB72" s="503"/>
      <c r="AC72" s="472"/>
      <c r="AD72" s="478"/>
      <c r="AE72" s="30"/>
      <c r="AF72" s="132"/>
      <c r="AG72" s="426"/>
      <c r="AH72" s="426"/>
      <c r="AI72" s="426"/>
      <c r="AJ72" s="472"/>
      <c r="AK72" s="46">
        <f t="shared" si="13"/>
        <v>12</v>
      </c>
      <c r="AL72" s="484">
        <v>60000.0</v>
      </c>
      <c r="AM72" s="485">
        <f t="shared" si="14"/>
        <v>420000</v>
      </c>
      <c r="AN72" s="507">
        <v>300000.0</v>
      </c>
      <c r="AO72" s="487">
        <f t="shared" si="15"/>
        <v>720000</v>
      </c>
      <c r="AP72" s="64"/>
      <c r="AQ72" s="64"/>
      <c r="AR72" s="64"/>
      <c r="AS72" s="64"/>
      <c r="AT72" s="64"/>
      <c r="AU72" s="64"/>
      <c r="AV72" s="64"/>
      <c r="AW72" s="64"/>
      <c r="AX72" s="64"/>
      <c r="AY72" s="64"/>
      <c r="AZ72" s="64"/>
      <c r="BA72" s="64"/>
      <c r="BB72" s="64"/>
      <c r="BC72" s="64"/>
      <c r="BD72" s="64"/>
      <c r="BE72" s="64"/>
      <c r="BF72" s="64"/>
    </row>
    <row r="73" ht="14.25" customHeight="1">
      <c r="A73" s="64"/>
      <c r="B73" s="64"/>
      <c r="C73" s="64"/>
      <c r="D73" s="64"/>
      <c r="E73" s="202" t="s">
        <v>600</v>
      </c>
      <c r="F73" s="503"/>
      <c r="G73" s="504">
        <v>1.0</v>
      </c>
      <c r="H73" s="472"/>
      <c r="I73" s="478"/>
      <c r="J73" s="504">
        <v>1.0</v>
      </c>
      <c r="K73" s="504">
        <v>1.0</v>
      </c>
      <c r="L73" s="504">
        <v>1.0</v>
      </c>
      <c r="M73" s="504">
        <v>1.0</v>
      </c>
      <c r="N73" s="504">
        <v>1.0</v>
      </c>
      <c r="O73" s="472"/>
      <c r="P73" s="478"/>
      <c r="Q73" s="504">
        <v>1.0</v>
      </c>
      <c r="R73" s="504">
        <v>1.0</v>
      </c>
      <c r="S73" s="504">
        <v>1.0</v>
      </c>
      <c r="T73" s="504">
        <v>1.0</v>
      </c>
      <c r="U73" s="504">
        <v>1.0</v>
      </c>
      <c r="V73" s="472"/>
      <c r="W73" s="478"/>
      <c r="X73" s="504">
        <v>1.0</v>
      </c>
      <c r="Y73" s="517"/>
      <c r="Z73" s="135"/>
      <c r="AA73" s="135"/>
      <c r="AB73" s="135"/>
      <c r="AC73" s="44"/>
      <c r="AD73" s="45"/>
      <c r="AE73" s="30"/>
      <c r="AF73" s="132"/>
      <c r="AG73" s="30"/>
      <c r="AH73" s="30"/>
      <c r="AI73" s="426"/>
      <c r="AJ73" s="44"/>
      <c r="AK73" s="46">
        <f t="shared" si="13"/>
        <v>12</v>
      </c>
      <c r="AL73" s="484">
        <v>60000.0</v>
      </c>
      <c r="AM73" s="485">
        <f t="shared" si="14"/>
        <v>370000</v>
      </c>
      <c r="AN73" s="507">
        <v>350000.0</v>
      </c>
      <c r="AO73" s="487">
        <f t="shared" si="15"/>
        <v>720000</v>
      </c>
      <c r="AP73" s="64"/>
      <c r="AQ73" s="64"/>
      <c r="AR73" s="64"/>
      <c r="AS73" s="64"/>
      <c r="AT73" s="64"/>
      <c r="AU73" s="64"/>
      <c r="AV73" s="64"/>
      <c r="AW73" s="64"/>
      <c r="AX73" s="64"/>
      <c r="AY73" s="64"/>
      <c r="AZ73" s="64"/>
      <c r="BA73" s="64"/>
      <c r="BB73" s="64"/>
      <c r="BC73" s="64"/>
      <c r="BD73" s="64"/>
      <c r="BE73" s="64"/>
      <c r="BF73" s="64"/>
    </row>
    <row r="74" ht="14.25" customHeight="1">
      <c r="A74" s="64"/>
      <c r="B74" s="64"/>
      <c r="C74" s="64"/>
      <c r="D74" s="64"/>
      <c r="E74" s="195" t="s">
        <v>276</v>
      </c>
      <c r="F74" s="503"/>
      <c r="G74" s="504">
        <v>1.0</v>
      </c>
      <c r="H74" s="472"/>
      <c r="I74" s="478"/>
      <c r="J74" s="504">
        <v>1.0</v>
      </c>
      <c r="K74" s="504">
        <v>1.0</v>
      </c>
      <c r="L74" s="504">
        <v>1.0</v>
      </c>
      <c r="M74" s="504">
        <v>1.0</v>
      </c>
      <c r="N74" s="504">
        <v>1.0</v>
      </c>
      <c r="O74" s="472"/>
      <c r="P74" s="478"/>
      <c r="Q74" s="504">
        <v>1.0</v>
      </c>
      <c r="R74" s="504">
        <v>1.0</v>
      </c>
      <c r="S74" s="514" t="s">
        <v>50</v>
      </c>
      <c r="T74" s="504">
        <v>1.0</v>
      </c>
      <c r="U74" s="504">
        <v>1.0</v>
      </c>
      <c r="V74" s="472"/>
      <c r="W74" s="478"/>
      <c r="X74" s="504">
        <v>1.0</v>
      </c>
      <c r="Y74" s="517"/>
      <c r="Z74" s="135"/>
      <c r="AA74" s="135"/>
      <c r="AB74" s="135"/>
      <c r="AC74" s="44"/>
      <c r="AD74" s="45"/>
      <c r="AE74" s="30"/>
      <c r="AF74" s="132"/>
      <c r="AG74" s="30"/>
      <c r="AH74" s="30"/>
      <c r="AI74" s="426"/>
      <c r="AJ74" s="44"/>
      <c r="AK74" s="46">
        <f t="shared" si="13"/>
        <v>11</v>
      </c>
      <c r="AL74" s="484">
        <v>60000.0</v>
      </c>
      <c r="AM74" s="485">
        <f t="shared" si="14"/>
        <v>260000</v>
      </c>
      <c r="AN74" s="507">
        <v>400000.0</v>
      </c>
      <c r="AO74" s="487">
        <f t="shared" si="15"/>
        <v>660000</v>
      </c>
      <c r="AP74" s="64"/>
      <c r="AQ74" s="64"/>
      <c r="AR74" s="64"/>
      <c r="AS74" s="64"/>
      <c r="AT74" s="64"/>
      <c r="AU74" s="64"/>
      <c r="AV74" s="64"/>
      <c r="AW74" s="64"/>
      <c r="AX74" s="64"/>
      <c r="AY74" s="64"/>
      <c r="AZ74" s="64"/>
      <c r="BA74" s="64"/>
      <c r="BB74" s="64"/>
      <c r="BC74" s="64"/>
      <c r="BD74" s="64"/>
      <c r="BE74" s="64"/>
      <c r="BF74" s="64"/>
    </row>
    <row r="75" ht="14.2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484">
        <v>60000.0</v>
      </c>
      <c r="AM75" s="485">
        <f t="shared" si="14"/>
        <v>0</v>
      </c>
      <c r="AN75" s="516"/>
      <c r="AO75" s="487">
        <f t="shared" si="15"/>
        <v>0</v>
      </c>
      <c r="AP75" s="64"/>
      <c r="AQ75" s="64"/>
      <c r="AR75" s="64"/>
      <c r="AS75" s="64"/>
      <c r="AT75" s="64"/>
      <c r="AU75" s="64"/>
      <c r="AV75" s="64"/>
      <c r="AW75" s="64"/>
      <c r="AX75" s="64"/>
      <c r="AY75" s="64"/>
      <c r="AZ75" s="64"/>
      <c r="BA75" s="64"/>
      <c r="BB75" s="64"/>
      <c r="BC75" s="64"/>
      <c r="BD75" s="64"/>
      <c r="BE75" s="64"/>
      <c r="BF75" s="64"/>
    </row>
    <row r="76" ht="14.25" customHeight="1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4"/>
      <c r="AX76" s="64"/>
      <c r="AY76" s="64"/>
      <c r="AZ76" s="64"/>
      <c r="BA76" s="64"/>
      <c r="BB76" s="64"/>
      <c r="BC76" s="64"/>
      <c r="BD76" s="64"/>
      <c r="BE76" s="64"/>
      <c r="BF76" s="64"/>
    </row>
    <row r="77" ht="14.25" customHeight="1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4"/>
      <c r="AX77" s="64"/>
      <c r="AY77" s="64"/>
      <c r="AZ77" s="64"/>
      <c r="BA77" s="64"/>
      <c r="BB77" s="64"/>
      <c r="BC77" s="64"/>
      <c r="BD77" s="64"/>
      <c r="BE77" s="64"/>
      <c r="BF77" s="64"/>
    </row>
    <row r="78" ht="14.25" customHeight="1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4"/>
      <c r="AX78" s="64"/>
      <c r="AY78" s="64"/>
      <c r="AZ78" s="64"/>
      <c r="BA78" s="64"/>
      <c r="BB78" s="64"/>
      <c r="BC78" s="64"/>
      <c r="BD78" s="64"/>
      <c r="BE78" s="64"/>
      <c r="BF78" s="64"/>
    </row>
    <row r="79" ht="14.25" customHeight="1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</row>
    <row r="80" ht="14.25" customHeight="1">
      <c r="A80" s="64"/>
      <c r="B80" s="518" t="s">
        <v>638</v>
      </c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  <c r="AS80" s="64"/>
      <c r="AT80" s="64"/>
      <c r="AU80" s="64"/>
      <c r="AV80" s="64"/>
      <c r="AW80" s="64"/>
      <c r="AX80" s="64"/>
      <c r="AY80" s="64"/>
      <c r="AZ80" s="64"/>
      <c r="BA80" s="64"/>
      <c r="BB80" s="64"/>
      <c r="BC80" s="64"/>
      <c r="BD80" s="64"/>
      <c r="BE80" s="64"/>
      <c r="BF80" s="64"/>
    </row>
    <row r="81" ht="14.25" customHeight="1">
      <c r="A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</row>
    <row r="82" ht="14.25" customHeight="1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  <c r="AS82" s="64"/>
      <c r="AT82" s="64"/>
      <c r="AU82" s="64"/>
      <c r="AV82" s="64"/>
      <c r="AW82" s="64"/>
      <c r="AX82" s="64"/>
      <c r="AY82" s="64"/>
      <c r="AZ82" s="64"/>
      <c r="BA82" s="64"/>
      <c r="BB82" s="64"/>
      <c r="BC82" s="64"/>
      <c r="BD82" s="64"/>
      <c r="BE82" s="64"/>
      <c r="BF82" s="64"/>
    </row>
    <row r="83" ht="14.25" customHeight="1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</row>
    <row r="84" ht="14.25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  <c r="AS84" s="64"/>
      <c r="AT84" s="64"/>
      <c r="AU84" s="64"/>
      <c r="AV84" s="64"/>
      <c r="AW84" s="64"/>
      <c r="AX84" s="64"/>
      <c r="AY84" s="64"/>
      <c r="AZ84" s="64"/>
      <c r="BA84" s="64"/>
      <c r="BB84" s="64"/>
      <c r="BC84" s="64"/>
      <c r="BD84" s="64"/>
      <c r="BE84" s="64"/>
      <c r="BF84" s="64"/>
    </row>
    <row r="85" ht="14.25" customHeight="1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</row>
    <row r="86" ht="14.25" customHeight="1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  <c r="AS86" s="64"/>
      <c r="AT86" s="64"/>
      <c r="AU86" s="64"/>
      <c r="AV86" s="64"/>
      <c r="AW86" s="64"/>
      <c r="AX86" s="64"/>
      <c r="AY86" s="64"/>
      <c r="AZ86" s="64"/>
      <c r="BA86" s="64"/>
      <c r="BB86" s="64"/>
      <c r="BC86" s="64"/>
      <c r="BD86" s="64"/>
      <c r="BE86" s="64"/>
      <c r="BF86" s="64"/>
    </row>
    <row r="87" ht="14.25" customHeight="1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</row>
    <row r="88" ht="14.25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  <c r="AS88" s="64"/>
      <c r="AT88" s="64"/>
      <c r="AU88" s="64"/>
      <c r="AV88" s="64"/>
      <c r="AW88" s="64"/>
      <c r="AX88" s="64"/>
      <c r="AY88" s="64"/>
      <c r="AZ88" s="64"/>
      <c r="BA88" s="64"/>
      <c r="BB88" s="64"/>
      <c r="BC88" s="64"/>
      <c r="BD88" s="64"/>
      <c r="BE88" s="64"/>
      <c r="BF88" s="64"/>
    </row>
    <row r="89" ht="14.25" customHeight="1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  <c r="AS89" s="64"/>
      <c r="AT89" s="64"/>
      <c r="AU89" s="64"/>
      <c r="AV89" s="64"/>
      <c r="AW89" s="64"/>
      <c r="AX89" s="64"/>
      <c r="AY89" s="64"/>
      <c r="AZ89" s="64"/>
      <c r="BA89" s="64"/>
      <c r="BB89" s="64"/>
      <c r="BC89" s="64"/>
      <c r="BD89" s="64"/>
      <c r="BE89" s="64"/>
      <c r="BF89" s="64"/>
    </row>
    <row r="90" ht="14.25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  <c r="AS90" s="64"/>
      <c r="AT90" s="64"/>
      <c r="AU90" s="64"/>
      <c r="AV90" s="64"/>
      <c r="AW90" s="64"/>
      <c r="AX90" s="64"/>
      <c r="AY90" s="64"/>
      <c r="AZ90" s="64"/>
      <c r="BA90" s="64"/>
      <c r="BB90" s="64"/>
      <c r="BC90" s="64"/>
      <c r="BD90" s="64"/>
      <c r="BE90" s="64"/>
      <c r="BF90" s="64"/>
    </row>
    <row r="91" ht="14.25" customHeight="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  <c r="AS91" s="64"/>
      <c r="AT91" s="64"/>
      <c r="AU91" s="64"/>
      <c r="AV91" s="64"/>
      <c r="AW91" s="64"/>
      <c r="AX91" s="64"/>
      <c r="AY91" s="64"/>
      <c r="AZ91" s="64"/>
      <c r="BA91" s="64"/>
      <c r="BB91" s="64"/>
      <c r="BC91" s="64"/>
      <c r="BD91" s="64"/>
      <c r="BE91" s="64"/>
      <c r="BF91" s="64"/>
    </row>
    <row r="92" ht="14.25" customHeight="1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  <c r="AS92" s="64"/>
      <c r="AT92" s="64"/>
      <c r="AU92" s="64"/>
      <c r="AV92" s="64"/>
      <c r="AW92" s="64"/>
      <c r="AX92" s="64"/>
      <c r="AY92" s="64"/>
      <c r="AZ92" s="64"/>
      <c r="BA92" s="64"/>
      <c r="BB92" s="64"/>
      <c r="BC92" s="64"/>
      <c r="BD92" s="64"/>
      <c r="BE92" s="64"/>
      <c r="BF92" s="64"/>
    </row>
    <row r="93" ht="14.2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</row>
    <row r="94" ht="14.2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  <c r="AS94" s="64"/>
      <c r="AT94" s="64"/>
      <c r="AU94" s="64"/>
      <c r="AV94" s="64"/>
      <c r="AW94" s="64"/>
      <c r="AX94" s="64"/>
      <c r="AY94" s="64"/>
      <c r="AZ94" s="64"/>
      <c r="BA94" s="64"/>
      <c r="BB94" s="64"/>
      <c r="BC94" s="64"/>
      <c r="BD94" s="64"/>
      <c r="BE94" s="64"/>
      <c r="BF94" s="64"/>
    </row>
    <row r="95" ht="14.2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  <c r="AS95" s="64"/>
      <c r="AT95" s="64"/>
      <c r="AU95" s="64"/>
      <c r="AV95" s="64"/>
      <c r="AW95" s="64"/>
      <c r="AX95" s="64"/>
      <c r="AY95" s="64"/>
      <c r="AZ95" s="64"/>
      <c r="BA95" s="64"/>
      <c r="BB95" s="64"/>
      <c r="BC95" s="64"/>
      <c r="BD95" s="64"/>
      <c r="BE95" s="64"/>
      <c r="BF95" s="64"/>
    </row>
    <row r="96" ht="14.2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  <c r="AS96" s="64"/>
      <c r="AT96" s="64"/>
      <c r="AU96" s="64"/>
      <c r="AV96" s="64"/>
      <c r="AW96" s="64"/>
      <c r="AX96" s="64"/>
      <c r="AY96" s="64"/>
      <c r="AZ96" s="64"/>
      <c r="BA96" s="64"/>
      <c r="BB96" s="64"/>
      <c r="BC96" s="64"/>
      <c r="BD96" s="64"/>
      <c r="BE96" s="64"/>
      <c r="BF96" s="64"/>
    </row>
    <row r="97" ht="14.2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  <c r="AS97" s="64"/>
      <c r="AT97" s="64"/>
      <c r="AU97" s="64"/>
      <c r="AV97" s="64"/>
      <c r="AW97" s="64"/>
      <c r="AX97" s="64"/>
      <c r="AY97" s="64"/>
      <c r="AZ97" s="64"/>
      <c r="BA97" s="64"/>
      <c r="BB97" s="64"/>
      <c r="BC97" s="64"/>
      <c r="BD97" s="64"/>
      <c r="BE97" s="64"/>
      <c r="BF97" s="64"/>
    </row>
    <row r="98" ht="14.2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  <c r="AS98" s="64"/>
      <c r="AT98" s="64"/>
      <c r="AU98" s="64"/>
      <c r="AV98" s="64"/>
      <c r="AW98" s="64"/>
      <c r="AX98" s="64"/>
      <c r="AY98" s="64"/>
      <c r="AZ98" s="64"/>
      <c r="BA98" s="64"/>
      <c r="BB98" s="64"/>
      <c r="BC98" s="64"/>
      <c r="BD98" s="64"/>
      <c r="BE98" s="64"/>
      <c r="BF98" s="64"/>
    </row>
    <row r="99" ht="14.2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  <c r="AS99" s="64"/>
      <c r="AT99" s="64"/>
      <c r="AU99" s="64"/>
      <c r="AV99" s="64"/>
      <c r="AW99" s="64"/>
      <c r="AX99" s="64"/>
      <c r="AY99" s="64"/>
      <c r="AZ99" s="64"/>
      <c r="BA99" s="64"/>
      <c r="BB99" s="64"/>
      <c r="BC99" s="64"/>
      <c r="BD99" s="64"/>
      <c r="BE99" s="64"/>
      <c r="BF99" s="64"/>
    </row>
    <row r="100" ht="14.2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</row>
    <row r="101" ht="14.2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  <c r="AS101" s="64"/>
      <c r="AT101" s="64"/>
      <c r="AU101" s="64"/>
      <c r="AV101" s="64"/>
      <c r="AW101" s="64"/>
      <c r="AX101" s="64"/>
      <c r="AY101" s="64"/>
      <c r="AZ101" s="64"/>
      <c r="BA101" s="64"/>
      <c r="BB101" s="64"/>
      <c r="BC101" s="64"/>
      <c r="BD101" s="64"/>
      <c r="BE101" s="64"/>
      <c r="BF101" s="64"/>
    </row>
    <row r="102" ht="14.2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469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  <c r="AS102" s="64"/>
      <c r="AT102" s="64"/>
      <c r="AU102" s="64"/>
      <c r="AV102" s="64"/>
      <c r="AW102" s="64"/>
      <c r="AX102" s="64"/>
      <c r="AY102" s="64"/>
      <c r="AZ102" s="64"/>
      <c r="BA102" s="64"/>
      <c r="BB102" s="64"/>
      <c r="BC102" s="64"/>
      <c r="BD102" s="64"/>
      <c r="BE102" s="64"/>
      <c r="BF102" s="64"/>
    </row>
    <row r="103" ht="14.2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469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</row>
    <row r="104" ht="14.2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469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</row>
    <row r="105" ht="14.2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469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  <c r="AS105" s="64"/>
      <c r="AT105" s="64"/>
      <c r="AU105" s="64"/>
      <c r="AV105" s="64"/>
      <c r="AW105" s="64"/>
      <c r="AX105" s="64"/>
      <c r="AY105" s="64"/>
      <c r="AZ105" s="64"/>
      <c r="BA105" s="64"/>
      <c r="BB105" s="64"/>
      <c r="BC105" s="64"/>
      <c r="BD105" s="64"/>
      <c r="BE105" s="64"/>
      <c r="BF105" s="64"/>
    </row>
    <row r="106" ht="14.2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469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  <c r="AS106" s="64"/>
      <c r="AT106" s="64"/>
      <c r="AU106" s="64"/>
      <c r="AV106" s="64"/>
      <c r="AW106" s="64"/>
      <c r="AX106" s="64"/>
      <c r="AY106" s="64"/>
      <c r="AZ106" s="64"/>
      <c r="BA106" s="64"/>
      <c r="BB106" s="64"/>
      <c r="BC106" s="64"/>
      <c r="BD106" s="64"/>
      <c r="BE106" s="64"/>
      <c r="BF106" s="64"/>
    </row>
    <row r="107" ht="14.2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469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  <c r="AS107" s="64"/>
      <c r="AT107" s="64"/>
      <c r="AU107" s="64"/>
      <c r="AV107" s="64"/>
      <c r="AW107" s="64"/>
      <c r="AX107" s="64"/>
      <c r="AY107" s="64"/>
      <c r="AZ107" s="64"/>
      <c r="BA107" s="64"/>
      <c r="BB107" s="64"/>
      <c r="BC107" s="64"/>
      <c r="BD107" s="64"/>
      <c r="BE107" s="64"/>
      <c r="BF107" s="64"/>
    </row>
    <row r="108" ht="14.2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469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  <c r="AS108" s="64"/>
      <c r="AT108" s="64"/>
      <c r="AU108" s="64"/>
      <c r="AV108" s="64"/>
      <c r="AW108" s="64"/>
      <c r="AX108" s="64"/>
      <c r="AY108" s="64"/>
      <c r="AZ108" s="64"/>
      <c r="BA108" s="64"/>
      <c r="BB108" s="64"/>
      <c r="BC108" s="64"/>
      <c r="BD108" s="64"/>
      <c r="BE108" s="64"/>
      <c r="BF108" s="64"/>
    </row>
    <row r="109" ht="14.2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469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  <c r="AS109" s="64"/>
      <c r="AT109" s="64"/>
      <c r="AU109" s="64"/>
      <c r="AV109" s="64"/>
      <c r="AW109" s="64"/>
      <c r="AX109" s="64"/>
      <c r="AY109" s="64"/>
      <c r="AZ109" s="64"/>
      <c r="BA109" s="64"/>
      <c r="BB109" s="64"/>
      <c r="BC109" s="64"/>
      <c r="BD109" s="64"/>
      <c r="BE109" s="64"/>
      <c r="BF109" s="64"/>
    </row>
    <row r="110" ht="14.2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469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  <c r="AS110" s="64"/>
      <c r="AT110" s="64"/>
      <c r="AU110" s="64"/>
      <c r="AV110" s="64"/>
      <c r="AW110" s="64"/>
      <c r="AX110" s="64"/>
      <c r="AY110" s="64"/>
      <c r="AZ110" s="64"/>
      <c r="BA110" s="64"/>
      <c r="BB110" s="64"/>
      <c r="BC110" s="64"/>
      <c r="BD110" s="64"/>
      <c r="BE110" s="64"/>
      <c r="BF110" s="64"/>
    </row>
    <row r="111" ht="14.2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469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  <c r="AS111" s="64"/>
      <c r="AT111" s="64"/>
      <c r="AU111" s="64"/>
      <c r="AV111" s="64"/>
      <c r="AW111" s="64"/>
      <c r="AX111" s="64"/>
      <c r="AY111" s="64"/>
      <c r="AZ111" s="64"/>
      <c r="BA111" s="64"/>
      <c r="BB111" s="64"/>
      <c r="BC111" s="64"/>
      <c r="BD111" s="64"/>
      <c r="BE111" s="64"/>
      <c r="BF111" s="64"/>
    </row>
    <row r="112" ht="14.2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470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  <c r="AS112" s="64"/>
      <c r="AT112" s="64"/>
      <c r="AU112" s="64"/>
      <c r="AV112" s="64"/>
      <c r="AW112" s="64"/>
      <c r="AX112" s="64"/>
      <c r="AY112" s="64"/>
      <c r="AZ112" s="64"/>
      <c r="BA112" s="64"/>
      <c r="BB112" s="64"/>
      <c r="BC112" s="64"/>
      <c r="BD112" s="64"/>
      <c r="BE112" s="64"/>
      <c r="BF112" s="64"/>
    </row>
    <row r="113" ht="14.2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469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  <c r="AS113" s="64"/>
      <c r="AT113" s="64"/>
      <c r="AU113" s="64"/>
      <c r="AV113" s="64"/>
      <c r="AW113" s="64"/>
      <c r="AX113" s="64"/>
      <c r="AY113" s="64"/>
      <c r="AZ113" s="64"/>
      <c r="BA113" s="64"/>
      <c r="BB113" s="64"/>
      <c r="BC113" s="64"/>
      <c r="BD113" s="64"/>
      <c r="BE113" s="64"/>
      <c r="BF113" s="64"/>
    </row>
    <row r="114" ht="14.2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469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  <c r="AS114" s="64"/>
      <c r="AT114" s="64"/>
      <c r="AU114" s="64"/>
      <c r="AV114" s="64"/>
      <c r="AW114" s="64"/>
      <c r="AX114" s="64"/>
      <c r="AY114" s="64"/>
      <c r="AZ114" s="64"/>
      <c r="BA114" s="64"/>
      <c r="BB114" s="64"/>
      <c r="BC114" s="64"/>
      <c r="BD114" s="64"/>
      <c r="BE114" s="64"/>
      <c r="BF114" s="64"/>
    </row>
    <row r="115" ht="14.2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469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  <c r="AS115" s="64"/>
      <c r="AT115" s="64"/>
      <c r="AU115" s="64"/>
      <c r="AV115" s="64"/>
      <c r="AW115" s="64"/>
      <c r="AX115" s="64"/>
      <c r="AY115" s="64"/>
      <c r="AZ115" s="64"/>
      <c r="BA115" s="64"/>
      <c r="BB115" s="64"/>
      <c r="BC115" s="64"/>
      <c r="BD115" s="64"/>
      <c r="BE115" s="64"/>
      <c r="BF115" s="64"/>
    </row>
    <row r="116" ht="14.2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469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  <c r="AS116" s="64"/>
      <c r="AT116" s="64"/>
      <c r="AU116" s="64"/>
      <c r="AV116" s="64"/>
      <c r="AW116" s="64"/>
      <c r="AX116" s="64"/>
      <c r="AY116" s="64"/>
      <c r="AZ116" s="64"/>
      <c r="BA116" s="64"/>
      <c r="BB116" s="64"/>
      <c r="BC116" s="64"/>
      <c r="BD116" s="64"/>
      <c r="BE116" s="64"/>
      <c r="BF116" s="64"/>
    </row>
    <row r="117" ht="14.2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469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  <c r="AS117" s="64"/>
      <c r="AT117" s="64"/>
      <c r="AU117" s="64"/>
      <c r="AV117" s="64"/>
      <c r="AW117" s="64"/>
      <c r="AX117" s="64"/>
      <c r="AY117" s="64"/>
      <c r="AZ117" s="64"/>
      <c r="BA117" s="64"/>
      <c r="BB117" s="64"/>
      <c r="BC117" s="64"/>
      <c r="BD117" s="64"/>
      <c r="BE117" s="64"/>
      <c r="BF117" s="64"/>
    </row>
    <row r="118" ht="14.2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469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  <c r="AS118" s="64"/>
      <c r="AT118" s="64"/>
      <c r="AU118" s="64"/>
      <c r="AV118" s="64"/>
      <c r="AW118" s="64"/>
      <c r="AX118" s="64"/>
      <c r="AY118" s="64"/>
      <c r="AZ118" s="64"/>
      <c r="BA118" s="64"/>
      <c r="BB118" s="64"/>
      <c r="BC118" s="64"/>
      <c r="BD118" s="64"/>
      <c r="BE118" s="64"/>
      <c r="BF118" s="64"/>
    </row>
    <row r="119" ht="14.2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469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  <c r="AS119" s="64"/>
      <c r="AT119" s="64"/>
      <c r="AU119" s="64"/>
      <c r="AV119" s="64"/>
      <c r="AW119" s="64"/>
      <c r="AX119" s="64"/>
      <c r="AY119" s="64"/>
      <c r="AZ119" s="64"/>
      <c r="BA119" s="64"/>
      <c r="BB119" s="64"/>
      <c r="BC119" s="64"/>
      <c r="BD119" s="64"/>
      <c r="BE119" s="64"/>
      <c r="BF119" s="64"/>
    </row>
    <row r="120" ht="14.2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469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  <c r="AS120" s="64"/>
      <c r="AT120" s="64"/>
      <c r="AU120" s="64"/>
      <c r="AV120" s="64"/>
      <c r="AW120" s="64"/>
      <c r="AX120" s="64"/>
      <c r="AY120" s="64"/>
      <c r="AZ120" s="64"/>
      <c r="BA120" s="64"/>
      <c r="BB120" s="64"/>
      <c r="BC120" s="64"/>
      <c r="BD120" s="64"/>
      <c r="BE120" s="64"/>
      <c r="BF120" s="64"/>
    </row>
    <row r="121" ht="14.2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469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  <c r="AS121" s="64"/>
      <c r="AT121" s="64"/>
      <c r="AU121" s="64"/>
      <c r="AV121" s="64"/>
      <c r="AW121" s="64"/>
      <c r="AX121" s="64"/>
      <c r="AY121" s="64"/>
      <c r="AZ121" s="64"/>
      <c r="BA121" s="64"/>
      <c r="BB121" s="64"/>
      <c r="BC121" s="64"/>
      <c r="BD121" s="64"/>
      <c r="BE121" s="64"/>
      <c r="BF121" s="64"/>
    </row>
    <row r="122" ht="14.2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469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  <c r="AS122" s="64"/>
      <c r="AT122" s="64"/>
      <c r="AU122" s="64"/>
      <c r="AV122" s="64"/>
      <c r="AW122" s="64"/>
      <c r="AX122" s="64"/>
      <c r="AY122" s="64"/>
      <c r="AZ122" s="64"/>
      <c r="BA122" s="64"/>
      <c r="BB122" s="64"/>
      <c r="BC122" s="64"/>
      <c r="BD122" s="64"/>
      <c r="BE122" s="64"/>
      <c r="BF122" s="64"/>
    </row>
    <row r="123" ht="14.2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469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  <c r="AS123" s="64"/>
      <c r="AT123" s="64"/>
      <c r="AU123" s="64"/>
      <c r="AV123" s="64"/>
      <c r="AW123" s="64"/>
      <c r="AX123" s="64"/>
      <c r="AY123" s="64"/>
      <c r="AZ123" s="64"/>
      <c r="BA123" s="64"/>
      <c r="BB123" s="64"/>
      <c r="BC123" s="64"/>
      <c r="BD123" s="64"/>
      <c r="BE123" s="64"/>
      <c r="BF123" s="64"/>
    </row>
    <row r="124" ht="14.2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469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  <c r="AS124" s="64"/>
      <c r="AT124" s="64"/>
      <c r="AU124" s="64"/>
      <c r="AV124" s="64"/>
      <c r="AW124" s="64"/>
      <c r="AX124" s="64"/>
      <c r="AY124" s="64"/>
      <c r="AZ124" s="64"/>
      <c r="BA124" s="64"/>
      <c r="BB124" s="64"/>
      <c r="BC124" s="64"/>
      <c r="BD124" s="64"/>
      <c r="BE124" s="64"/>
      <c r="BF124" s="64"/>
    </row>
    <row r="125" ht="14.2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469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  <c r="AS125" s="64"/>
      <c r="AT125" s="64"/>
      <c r="AU125" s="64"/>
      <c r="AV125" s="64"/>
      <c r="AW125" s="64"/>
      <c r="AX125" s="64"/>
      <c r="AY125" s="64"/>
      <c r="AZ125" s="64"/>
      <c r="BA125" s="64"/>
      <c r="BB125" s="64"/>
      <c r="BC125" s="64"/>
      <c r="BD125" s="64"/>
      <c r="BE125" s="64"/>
      <c r="BF125" s="64"/>
    </row>
    <row r="126" ht="14.2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469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  <c r="AS126" s="64"/>
      <c r="AT126" s="64"/>
      <c r="AU126" s="64"/>
      <c r="AV126" s="64"/>
      <c r="AW126" s="64"/>
      <c r="AX126" s="64"/>
      <c r="AY126" s="64"/>
      <c r="AZ126" s="64"/>
      <c r="BA126" s="64"/>
      <c r="BB126" s="64"/>
      <c r="BC126" s="64"/>
      <c r="BD126" s="64"/>
      <c r="BE126" s="64"/>
      <c r="BF126" s="64"/>
    </row>
    <row r="127" ht="14.2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469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  <c r="AS127" s="64"/>
      <c r="AT127" s="64"/>
      <c r="AU127" s="64"/>
      <c r="AV127" s="64"/>
      <c r="AW127" s="64"/>
      <c r="AX127" s="64"/>
      <c r="AY127" s="64"/>
      <c r="AZ127" s="64"/>
      <c r="BA127" s="64"/>
      <c r="BB127" s="64"/>
      <c r="BC127" s="64"/>
      <c r="BD127" s="64"/>
      <c r="BE127" s="64"/>
      <c r="BF127" s="64"/>
    </row>
    <row r="128" ht="14.2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469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  <c r="AS128" s="64"/>
      <c r="AT128" s="64"/>
      <c r="AU128" s="64"/>
      <c r="AV128" s="64"/>
      <c r="AW128" s="64"/>
      <c r="AX128" s="64"/>
      <c r="AY128" s="64"/>
      <c r="AZ128" s="64"/>
      <c r="BA128" s="64"/>
      <c r="BB128" s="64"/>
      <c r="BC128" s="64"/>
      <c r="BD128" s="64"/>
      <c r="BE128" s="64"/>
      <c r="BF128" s="64"/>
    </row>
    <row r="129" ht="14.2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469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  <c r="AS129" s="64"/>
      <c r="AT129" s="64"/>
      <c r="AU129" s="64"/>
      <c r="AV129" s="64"/>
      <c r="AW129" s="64"/>
      <c r="AX129" s="64"/>
      <c r="AY129" s="64"/>
      <c r="AZ129" s="64"/>
      <c r="BA129" s="64"/>
      <c r="BB129" s="64"/>
      <c r="BC129" s="64"/>
      <c r="BD129" s="64"/>
      <c r="BE129" s="64"/>
      <c r="BF129" s="64"/>
    </row>
    <row r="130" ht="14.2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469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  <c r="AS130" s="64"/>
      <c r="AT130" s="64"/>
      <c r="AU130" s="64"/>
      <c r="AV130" s="64"/>
      <c r="AW130" s="64"/>
      <c r="AX130" s="64"/>
      <c r="AY130" s="64"/>
      <c r="AZ130" s="64"/>
      <c r="BA130" s="64"/>
      <c r="BB130" s="64"/>
      <c r="BC130" s="64"/>
      <c r="BD130" s="64"/>
      <c r="BE130" s="64"/>
      <c r="BF130" s="64"/>
    </row>
    <row r="131" ht="14.2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469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  <c r="AS131" s="64"/>
      <c r="AT131" s="64"/>
      <c r="AU131" s="64"/>
      <c r="AV131" s="64"/>
      <c r="AW131" s="64"/>
      <c r="AX131" s="64"/>
      <c r="AY131" s="64"/>
      <c r="AZ131" s="64"/>
      <c r="BA131" s="64"/>
      <c r="BB131" s="64"/>
      <c r="BC131" s="64"/>
      <c r="BD131" s="64"/>
      <c r="BE131" s="64"/>
      <c r="BF131" s="64"/>
    </row>
    <row r="132" ht="14.2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469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  <c r="AS132" s="64"/>
      <c r="AT132" s="64"/>
      <c r="AU132" s="64"/>
      <c r="AV132" s="64"/>
      <c r="AW132" s="64"/>
      <c r="AX132" s="64"/>
      <c r="AY132" s="64"/>
      <c r="AZ132" s="64"/>
      <c r="BA132" s="64"/>
      <c r="BB132" s="64"/>
      <c r="BC132" s="64"/>
      <c r="BD132" s="64"/>
      <c r="BE132" s="64"/>
      <c r="BF132" s="64"/>
    </row>
    <row r="133" ht="14.2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469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  <c r="AS133" s="64"/>
      <c r="AT133" s="64"/>
      <c r="AU133" s="64"/>
      <c r="AV133" s="64"/>
      <c r="AW133" s="64"/>
      <c r="AX133" s="64"/>
      <c r="AY133" s="64"/>
      <c r="AZ133" s="64"/>
      <c r="BA133" s="64"/>
      <c r="BB133" s="64"/>
      <c r="BC133" s="64"/>
      <c r="BD133" s="64"/>
      <c r="BE133" s="64"/>
      <c r="BF133" s="64"/>
    </row>
    <row r="134" ht="14.2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469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  <c r="AS134" s="64"/>
      <c r="AT134" s="64"/>
      <c r="AU134" s="64"/>
      <c r="AV134" s="64"/>
      <c r="AW134" s="64"/>
      <c r="AX134" s="64"/>
      <c r="AY134" s="64"/>
      <c r="AZ134" s="64"/>
      <c r="BA134" s="64"/>
      <c r="BB134" s="64"/>
      <c r="BC134" s="64"/>
      <c r="BD134" s="64"/>
      <c r="BE134" s="64"/>
      <c r="BF134" s="64"/>
    </row>
    <row r="135" ht="14.2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469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  <c r="AS135" s="64"/>
      <c r="AT135" s="64"/>
      <c r="AU135" s="64"/>
      <c r="AV135" s="64"/>
      <c r="AW135" s="64"/>
      <c r="AX135" s="64"/>
      <c r="AY135" s="64"/>
      <c r="AZ135" s="64"/>
      <c r="BA135" s="64"/>
      <c r="BB135" s="64"/>
      <c r="BC135" s="64"/>
      <c r="BD135" s="64"/>
      <c r="BE135" s="64"/>
      <c r="BF135" s="64"/>
    </row>
    <row r="136" ht="14.2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469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  <c r="AS136" s="64"/>
      <c r="AT136" s="64"/>
      <c r="AU136" s="64"/>
      <c r="AV136" s="64"/>
      <c r="AW136" s="64"/>
      <c r="AX136" s="64"/>
      <c r="AY136" s="64"/>
      <c r="AZ136" s="64"/>
      <c r="BA136" s="64"/>
      <c r="BB136" s="64"/>
      <c r="BC136" s="64"/>
      <c r="BD136" s="64"/>
      <c r="BE136" s="64"/>
      <c r="BF136" s="64"/>
    </row>
    <row r="137" ht="14.2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469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  <c r="AS137" s="64"/>
      <c r="AT137" s="64"/>
      <c r="AU137" s="64"/>
      <c r="AV137" s="64"/>
      <c r="AW137" s="64"/>
      <c r="AX137" s="64"/>
      <c r="AY137" s="64"/>
      <c r="AZ137" s="64"/>
      <c r="BA137" s="64"/>
      <c r="BB137" s="64"/>
      <c r="BC137" s="64"/>
      <c r="BD137" s="64"/>
      <c r="BE137" s="64"/>
      <c r="BF137" s="64"/>
    </row>
    <row r="138" ht="14.2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469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  <c r="AS138" s="64"/>
      <c r="AT138" s="64"/>
      <c r="AU138" s="64"/>
      <c r="AV138" s="64"/>
      <c r="AW138" s="64"/>
      <c r="AX138" s="64"/>
      <c r="AY138" s="64"/>
      <c r="AZ138" s="64"/>
      <c r="BA138" s="64"/>
      <c r="BB138" s="64"/>
      <c r="BC138" s="64"/>
      <c r="BD138" s="64"/>
      <c r="BE138" s="64"/>
      <c r="BF138" s="64"/>
    </row>
    <row r="139" ht="14.2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469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  <c r="AS139" s="64"/>
      <c r="AT139" s="64"/>
      <c r="AU139" s="64"/>
      <c r="AV139" s="64"/>
      <c r="AW139" s="64"/>
      <c r="AX139" s="64"/>
      <c r="AY139" s="64"/>
      <c r="AZ139" s="64"/>
      <c r="BA139" s="64"/>
      <c r="BB139" s="64"/>
      <c r="BC139" s="64"/>
      <c r="BD139" s="64"/>
      <c r="BE139" s="64"/>
      <c r="BF139" s="64"/>
    </row>
    <row r="140" ht="14.2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469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</row>
    <row r="141" ht="14.2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469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  <c r="AS141" s="64"/>
      <c r="AT141" s="64"/>
      <c r="AU141" s="64"/>
      <c r="AV141" s="64"/>
      <c r="AW141" s="64"/>
      <c r="AX141" s="64"/>
      <c r="AY141" s="64"/>
      <c r="AZ141" s="64"/>
      <c r="BA141" s="64"/>
      <c r="BB141" s="64"/>
      <c r="BC141" s="64"/>
      <c r="BD141" s="64"/>
      <c r="BE141" s="64"/>
      <c r="BF141" s="64"/>
    </row>
    <row r="142" ht="14.2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469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  <c r="AS142" s="64"/>
      <c r="AT142" s="64"/>
      <c r="AU142" s="64"/>
      <c r="AV142" s="64"/>
      <c r="AW142" s="64"/>
      <c r="AX142" s="64"/>
      <c r="AY142" s="64"/>
      <c r="AZ142" s="64"/>
      <c r="BA142" s="64"/>
      <c r="BB142" s="64"/>
      <c r="BC142" s="64"/>
      <c r="BD142" s="64"/>
      <c r="BE142" s="64"/>
      <c r="BF142" s="64"/>
    </row>
    <row r="143" ht="14.2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469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  <c r="AS143" s="64"/>
      <c r="AT143" s="64"/>
      <c r="AU143" s="64"/>
      <c r="AV143" s="64"/>
      <c r="AW143" s="64"/>
      <c r="AX143" s="64"/>
      <c r="AY143" s="64"/>
      <c r="AZ143" s="64"/>
      <c r="BA143" s="64"/>
      <c r="BB143" s="64"/>
      <c r="BC143" s="64"/>
      <c r="BD143" s="64"/>
      <c r="BE143" s="64"/>
      <c r="BF143" s="64"/>
    </row>
    <row r="144" ht="14.2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469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  <c r="AS144" s="64"/>
      <c r="AT144" s="64"/>
      <c r="AU144" s="64"/>
      <c r="AV144" s="64"/>
      <c r="AW144" s="64"/>
      <c r="AX144" s="64"/>
      <c r="AY144" s="64"/>
      <c r="AZ144" s="64"/>
      <c r="BA144" s="64"/>
      <c r="BB144" s="64"/>
      <c r="BC144" s="64"/>
      <c r="BD144" s="64"/>
      <c r="BE144" s="64"/>
      <c r="BF144" s="64"/>
    </row>
    <row r="145" ht="14.2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469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  <c r="AS145" s="64"/>
      <c r="AT145" s="64"/>
      <c r="AU145" s="64"/>
      <c r="AV145" s="64"/>
      <c r="AW145" s="64"/>
      <c r="AX145" s="64"/>
      <c r="AY145" s="64"/>
      <c r="AZ145" s="64"/>
      <c r="BA145" s="64"/>
      <c r="BB145" s="64"/>
      <c r="BC145" s="64"/>
      <c r="BD145" s="64"/>
      <c r="BE145" s="64"/>
      <c r="BF145" s="64"/>
    </row>
    <row r="146" ht="14.2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469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  <c r="AS146" s="64"/>
      <c r="AT146" s="64"/>
      <c r="AU146" s="64"/>
      <c r="AV146" s="64"/>
      <c r="AW146" s="64"/>
      <c r="AX146" s="64"/>
      <c r="AY146" s="64"/>
      <c r="AZ146" s="64"/>
      <c r="BA146" s="64"/>
      <c r="BB146" s="64"/>
      <c r="BC146" s="64"/>
      <c r="BD146" s="64"/>
      <c r="BE146" s="64"/>
      <c r="BF146" s="64"/>
    </row>
    <row r="147" ht="14.2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469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  <c r="AS147" s="64"/>
      <c r="AT147" s="64"/>
      <c r="AU147" s="64"/>
      <c r="AV147" s="64"/>
      <c r="AW147" s="64"/>
      <c r="AX147" s="64"/>
      <c r="AY147" s="64"/>
      <c r="AZ147" s="64"/>
      <c r="BA147" s="64"/>
      <c r="BB147" s="64"/>
      <c r="BC147" s="64"/>
      <c r="BD147" s="64"/>
      <c r="BE147" s="64"/>
      <c r="BF147" s="64"/>
    </row>
    <row r="148" ht="14.2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469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  <c r="AS148" s="64"/>
      <c r="AT148" s="64"/>
      <c r="AU148" s="64"/>
      <c r="AV148" s="64"/>
      <c r="AW148" s="64"/>
      <c r="AX148" s="64"/>
      <c r="AY148" s="64"/>
      <c r="AZ148" s="64"/>
      <c r="BA148" s="64"/>
      <c r="BB148" s="64"/>
      <c r="BC148" s="64"/>
      <c r="BD148" s="64"/>
      <c r="BE148" s="64"/>
      <c r="BF148" s="64"/>
    </row>
    <row r="149" ht="14.2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469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  <c r="AS149" s="64"/>
      <c r="AT149" s="64"/>
      <c r="AU149" s="64"/>
      <c r="AV149" s="64"/>
      <c r="AW149" s="64"/>
      <c r="AX149" s="64"/>
      <c r="AY149" s="64"/>
      <c r="AZ149" s="64"/>
      <c r="BA149" s="64"/>
      <c r="BB149" s="64"/>
      <c r="BC149" s="64"/>
      <c r="BD149" s="64"/>
      <c r="BE149" s="64"/>
      <c r="BF149" s="64"/>
    </row>
    <row r="150" ht="14.2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469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  <c r="AS150" s="64"/>
      <c r="AT150" s="64"/>
      <c r="AU150" s="64"/>
      <c r="AV150" s="64"/>
      <c r="AW150" s="64"/>
      <c r="AX150" s="64"/>
      <c r="AY150" s="64"/>
      <c r="AZ150" s="64"/>
      <c r="BA150" s="64"/>
      <c r="BB150" s="64"/>
      <c r="BC150" s="64"/>
      <c r="BD150" s="64"/>
      <c r="BE150" s="64"/>
      <c r="BF150" s="64"/>
    </row>
    <row r="151" ht="14.2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469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  <c r="AS151" s="64"/>
      <c r="AT151" s="64"/>
      <c r="AU151" s="64"/>
      <c r="AV151" s="64"/>
      <c r="AW151" s="64"/>
      <c r="AX151" s="64"/>
      <c r="AY151" s="64"/>
      <c r="AZ151" s="64"/>
      <c r="BA151" s="64"/>
      <c r="BB151" s="64"/>
      <c r="BC151" s="64"/>
      <c r="BD151" s="64"/>
      <c r="BE151" s="64"/>
      <c r="BF151" s="64"/>
    </row>
    <row r="152" ht="14.2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469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</row>
    <row r="153" ht="14.2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469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  <c r="AS153" s="64"/>
      <c r="AT153" s="64"/>
      <c r="AU153" s="64"/>
      <c r="AV153" s="64"/>
      <c r="AW153" s="64"/>
      <c r="AX153" s="64"/>
      <c r="AY153" s="64"/>
      <c r="AZ153" s="64"/>
      <c r="BA153" s="64"/>
      <c r="BB153" s="64"/>
      <c r="BC153" s="64"/>
      <c r="BD153" s="64"/>
      <c r="BE153" s="64"/>
      <c r="BF153" s="64"/>
    </row>
    <row r="154" ht="14.2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469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  <c r="AS154" s="64"/>
      <c r="AT154" s="64"/>
      <c r="AU154" s="64"/>
      <c r="AV154" s="64"/>
      <c r="AW154" s="64"/>
      <c r="AX154" s="64"/>
      <c r="AY154" s="64"/>
      <c r="AZ154" s="64"/>
      <c r="BA154" s="64"/>
      <c r="BB154" s="64"/>
      <c r="BC154" s="64"/>
      <c r="BD154" s="64"/>
      <c r="BE154" s="64"/>
      <c r="BF154" s="64"/>
    </row>
    <row r="155" ht="14.2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469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  <c r="AS155" s="64"/>
      <c r="AT155" s="64"/>
      <c r="AU155" s="64"/>
      <c r="AV155" s="64"/>
      <c r="AW155" s="64"/>
      <c r="AX155" s="64"/>
      <c r="AY155" s="64"/>
      <c r="AZ155" s="64"/>
      <c r="BA155" s="64"/>
      <c r="BB155" s="64"/>
      <c r="BC155" s="64"/>
      <c r="BD155" s="64"/>
      <c r="BE155" s="64"/>
      <c r="BF155" s="64"/>
    </row>
    <row r="156" ht="14.2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469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  <c r="AS156" s="64"/>
      <c r="AT156" s="64"/>
      <c r="AU156" s="64"/>
      <c r="AV156" s="64"/>
      <c r="AW156" s="64"/>
      <c r="AX156" s="64"/>
      <c r="AY156" s="64"/>
      <c r="AZ156" s="64"/>
      <c r="BA156" s="64"/>
      <c r="BB156" s="64"/>
      <c r="BC156" s="64"/>
      <c r="BD156" s="64"/>
      <c r="BE156" s="64"/>
      <c r="BF156" s="64"/>
    </row>
    <row r="157" ht="14.2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469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  <c r="AS157" s="64"/>
      <c r="AT157" s="64"/>
      <c r="AU157" s="64"/>
      <c r="AV157" s="64"/>
      <c r="AW157" s="64"/>
      <c r="AX157" s="64"/>
      <c r="AY157" s="64"/>
      <c r="AZ157" s="64"/>
      <c r="BA157" s="64"/>
      <c r="BB157" s="64"/>
      <c r="BC157" s="64"/>
      <c r="BD157" s="64"/>
      <c r="BE157" s="64"/>
      <c r="BF157" s="64"/>
    </row>
    <row r="158" ht="14.2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469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  <c r="AS158" s="64"/>
      <c r="AT158" s="64"/>
      <c r="AU158" s="64"/>
      <c r="AV158" s="64"/>
      <c r="AW158" s="64"/>
      <c r="AX158" s="64"/>
      <c r="AY158" s="64"/>
      <c r="AZ158" s="64"/>
      <c r="BA158" s="64"/>
      <c r="BB158" s="64"/>
      <c r="BC158" s="64"/>
      <c r="BD158" s="64"/>
      <c r="BE158" s="64"/>
      <c r="BF158" s="64"/>
    </row>
    <row r="159" ht="14.2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469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  <c r="AS159" s="64"/>
      <c r="AT159" s="64"/>
      <c r="AU159" s="64"/>
      <c r="AV159" s="64"/>
      <c r="AW159" s="64"/>
      <c r="AX159" s="64"/>
      <c r="AY159" s="64"/>
      <c r="AZ159" s="64"/>
      <c r="BA159" s="64"/>
      <c r="BB159" s="64"/>
      <c r="BC159" s="64"/>
      <c r="BD159" s="64"/>
      <c r="BE159" s="64"/>
      <c r="BF159" s="64"/>
    </row>
    <row r="160" ht="14.2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469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  <c r="AS160" s="64"/>
      <c r="AT160" s="64"/>
      <c r="AU160" s="64"/>
      <c r="AV160" s="64"/>
      <c r="AW160" s="64"/>
      <c r="AX160" s="64"/>
      <c r="AY160" s="64"/>
      <c r="AZ160" s="64"/>
      <c r="BA160" s="64"/>
      <c r="BB160" s="64"/>
      <c r="BC160" s="64"/>
      <c r="BD160" s="64"/>
      <c r="BE160" s="64"/>
      <c r="BF160" s="64"/>
    </row>
    <row r="161" ht="14.2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469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  <c r="AS161" s="64"/>
      <c r="AT161" s="64"/>
      <c r="AU161" s="64"/>
      <c r="AV161" s="64"/>
      <c r="AW161" s="64"/>
      <c r="AX161" s="64"/>
      <c r="AY161" s="64"/>
      <c r="AZ161" s="64"/>
      <c r="BA161" s="64"/>
      <c r="BB161" s="64"/>
      <c r="BC161" s="64"/>
      <c r="BD161" s="64"/>
      <c r="BE161" s="64"/>
      <c r="BF161" s="64"/>
    </row>
    <row r="162" ht="14.2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469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  <c r="AS162" s="64"/>
      <c r="AT162" s="64"/>
      <c r="AU162" s="64"/>
      <c r="AV162" s="64"/>
      <c r="AW162" s="64"/>
      <c r="AX162" s="64"/>
      <c r="AY162" s="64"/>
      <c r="AZ162" s="64"/>
      <c r="BA162" s="64"/>
      <c r="BB162" s="64"/>
      <c r="BC162" s="64"/>
      <c r="BD162" s="64"/>
      <c r="BE162" s="64"/>
      <c r="BF162" s="64"/>
    </row>
    <row r="163" ht="14.2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469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  <c r="AS163" s="64"/>
      <c r="AT163" s="64"/>
      <c r="AU163" s="64"/>
      <c r="AV163" s="64"/>
      <c r="AW163" s="64"/>
      <c r="AX163" s="64"/>
      <c r="AY163" s="64"/>
      <c r="AZ163" s="64"/>
      <c r="BA163" s="64"/>
      <c r="BB163" s="64"/>
      <c r="BC163" s="64"/>
      <c r="BD163" s="64"/>
      <c r="BE163" s="64"/>
      <c r="BF163" s="64"/>
    </row>
    <row r="164" ht="14.2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470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</row>
    <row r="165" ht="14.2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471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</row>
    <row r="166" ht="14.2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  <c r="AS166" s="64"/>
      <c r="AT166" s="64"/>
      <c r="AU166" s="64"/>
      <c r="AV166" s="64"/>
      <c r="AW166" s="64"/>
      <c r="AX166" s="64"/>
      <c r="AY166" s="64"/>
      <c r="AZ166" s="64"/>
      <c r="BA166" s="64"/>
      <c r="BB166" s="64"/>
      <c r="BC166" s="64"/>
      <c r="BD166" s="64"/>
      <c r="BE166" s="64"/>
      <c r="BF166" s="64"/>
    </row>
    <row r="167" ht="14.2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  <c r="AS167" s="64"/>
      <c r="AT167" s="64"/>
      <c r="AU167" s="64"/>
      <c r="AV167" s="64"/>
      <c r="AW167" s="64"/>
      <c r="AX167" s="64"/>
      <c r="AY167" s="64"/>
      <c r="AZ167" s="64"/>
      <c r="BA167" s="64"/>
      <c r="BB167" s="64"/>
      <c r="BC167" s="64"/>
      <c r="BD167" s="64"/>
      <c r="BE167" s="64"/>
      <c r="BF167" s="64"/>
    </row>
    <row r="168" ht="14.2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  <c r="AS168" s="64"/>
      <c r="AT168" s="64"/>
      <c r="AU168" s="64"/>
      <c r="AV168" s="64"/>
      <c r="AW168" s="64"/>
      <c r="AX168" s="64"/>
      <c r="AY168" s="64"/>
      <c r="AZ168" s="64"/>
      <c r="BA168" s="64"/>
      <c r="BB168" s="64"/>
      <c r="BC168" s="64"/>
      <c r="BD168" s="64"/>
      <c r="BE168" s="64"/>
      <c r="BF168" s="64"/>
    </row>
    <row r="169" ht="14.2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  <c r="AS169" s="64"/>
      <c r="AT169" s="64"/>
      <c r="AU169" s="64"/>
      <c r="AV169" s="64"/>
      <c r="AW169" s="64"/>
      <c r="AX169" s="64"/>
      <c r="AY169" s="64"/>
      <c r="AZ169" s="64"/>
      <c r="BA169" s="64"/>
      <c r="BB169" s="64"/>
      <c r="BC169" s="64"/>
      <c r="BD169" s="64"/>
      <c r="BE169" s="64"/>
      <c r="BF169" s="64"/>
    </row>
    <row r="170" ht="14.2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  <c r="AS170" s="64"/>
      <c r="AT170" s="64"/>
      <c r="AU170" s="64"/>
      <c r="AV170" s="64"/>
      <c r="AW170" s="64"/>
      <c r="AX170" s="64"/>
      <c r="AY170" s="64"/>
      <c r="AZ170" s="64"/>
      <c r="BA170" s="64"/>
      <c r="BB170" s="64"/>
      <c r="BC170" s="64"/>
      <c r="BD170" s="64"/>
      <c r="BE170" s="64"/>
      <c r="BF170" s="64"/>
    </row>
    <row r="171" ht="14.2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  <c r="AS171" s="64"/>
      <c r="AT171" s="64"/>
      <c r="AU171" s="64"/>
      <c r="AV171" s="64"/>
      <c r="AW171" s="64"/>
      <c r="AX171" s="64"/>
      <c r="AY171" s="64"/>
      <c r="AZ171" s="64"/>
      <c r="BA171" s="64"/>
      <c r="BB171" s="64"/>
      <c r="BC171" s="64"/>
      <c r="BD171" s="64"/>
      <c r="BE171" s="64"/>
      <c r="BF171" s="64"/>
    </row>
    <row r="172" ht="14.2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  <c r="AS172" s="64"/>
      <c r="AT172" s="64"/>
      <c r="AU172" s="64"/>
      <c r="AV172" s="64"/>
      <c r="AW172" s="64"/>
      <c r="AX172" s="64"/>
      <c r="AY172" s="64"/>
      <c r="AZ172" s="64"/>
      <c r="BA172" s="64"/>
      <c r="BB172" s="64"/>
      <c r="BC172" s="64"/>
      <c r="BD172" s="64"/>
      <c r="BE172" s="64"/>
      <c r="BF172" s="64"/>
    </row>
    <row r="173" ht="14.2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  <c r="AS173" s="64"/>
      <c r="AT173" s="64"/>
      <c r="AU173" s="64"/>
      <c r="AV173" s="64"/>
      <c r="AW173" s="64"/>
      <c r="AX173" s="64"/>
      <c r="AY173" s="64"/>
      <c r="AZ173" s="64"/>
      <c r="BA173" s="64"/>
      <c r="BB173" s="64"/>
      <c r="BC173" s="64"/>
      <c r="BD173" s="64"/>
      <c r="BE173" s="64"/>
      <c r="BF173" s="64"/>
    </row>
    <row r="174" ht="14.2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  <c r="AS174" s="64"/>
      <c r="AT174" s="64"/>
      <c r="AU174" s="64"/>
      <c r="AV174" s="64"/>
      <c r="AW174" s="64"/>
      <c r="AX174" s="64"/>
      <c r="AY174" s="64"/>
      <c r="AZ174" s="64"/>
      <c r="BA174" s="64"/>
      <c r="BB174" s="64"/>
      <c r="BC174" s="64"/>
      <c r="BD174" s="64"/>
      <c r="BE174" s="64"/>
      <c r="BF174" s="64"/>
    </row>
    <row r="175" ht="14.2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  <c r="AS175" s="64"/>
      <c r="AT175" s="64"/>
      <c r="AU175" s="64"/>
      <c r="AV175" s="64"/>
      <c r="AW175" s="64"/>
      <c r="AX175" s="64"/>
      <c r="AY175" s="64"/>
      <c r="AZ175" s="64"/>
      <c r="BA175" s="64"/>
      <c r="BB175" s="64"/>
      <c r="BC175" s="64"/>
      <c r="BD175" s="64"/>
      <c r="BE175" s="64"/>
      <c r="BF175" s="64"/>
    </row>
    <row r="176" ht="14.2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  <c r="AS176" s="64"/>
      <c r="AT176" s="64"/>
      <c r="AU176" s="64"/>
      <c r="AV176" s="64"/>
      <c r="AW176" s="64"/>
      <c r="AX176" s="64"/>
      <c r="AY176" s="64"/>
      <c r="AZ176" s="64"/>
      <c r="BA176" s="64"/>
      <c r="BB176" s="64"/>
      <c r="BC176" s="64"/>
      <c r="BD176" s="64"/>
      <c r="BE176" s="64"/>
      <c r="BF176" s="64"/>
    </row>
    <row r="177" ht="14.2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  <c r="AS177" s="64"/>
      <c r="AT177" s="64"/>
      <c r="AU177" s="64"/>
      <c r="AV177" s="64"/>
      <c r="AW177" s="64"/>
      <c r="AX177" s="64"/>
      <c r="AY177" s="64"/>
      <c r="AZ177" s="64"/>
      <c r="BA177" s="64"/>
      <c r="BB177" s="64"/>
      <c r="BC177" s="64"/>
      <c r="BD177" s="64"/>
      <c r="BE177" s="64"/>
      <c r="BF177" s="64"/>
    </row>
    <row r="178" ht="14.2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  <c r="AS178" s="64"/>
      <c r="AT178" s="64"/>
      <c r="AU178" s="64"/>
      <c r="AV178" s="64"/>
      <c r="AW178" s="64"/>
      <c r="AX178" s="64"/>
      <c r="AY178" s="64"/>
      <c r="AZ178" s="64"/>
      <c r="BA178" s="64"/>
      <c r="BB178" s="64"/>
      <c r="BC178" s="64"/>
      <c r="BD178" s="64"/>
      <c r="BE178" s="64"/>
      <c r="BF178" s="64"/>
    </row>
    <row r="179" ht="14.2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  <c r="AS179" s="64"/>
      <c r="AT179" s="64"/>
      <c r="AU179" s="64"/>
      <c r="AV179" s="64"/>
      <c r="AW179" s="64"/>
      <c r="AX179" s="64"/>
      <c r="AY179" s="64"/>
      <c r="AZ179" s="64"/>
      <c r="BA179" s="64"/>
      <c r="BB179" s="64"/>
      <c r="BC179" s="64"/>
      <c r="BD179" s="64"/>
      <c r="BE179" s="64"/>
      <c r="BF179" s="64"/>
    </row>
    <row r="180" ht="14.2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  <c r="AS180" s="64"/>
      <c r="AT180" s="64"/>
      <c r="AU180" s="64"/>
      <c r="AV180" s="64"/>
      <c r="AW180" s="64"/>
      <c r="AX180" s="64"/>
      <c r="AY180" s="64"/>
      <c r="AZ180" s="64"/>
      <c r="BA180" s="64"/>
      <c r="BB180" s="64"/>
      <c r="BC180" s="64"/>
      <c r="BD180" s="64"/>
      <c r="BE180" s="64"/>
      <c r="BF180" s="64"/>
    </row>
    <row r="181" ht="14.2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  <c r="AS181" s="64"/>
      <c r="AT181" s="64"/>
      <c r="AU181" s="64"/>
      <c r="AV181" s="64"/>
      <c r="AW181" s="64"/>
      <c r="AX181" s="64"/>
      <c r="AY181" s="64"/>
      <c r="AZ181" s="64"/>
      <c r="BA181" s="64"/>
      <c r="BB181" s="64"/>
      <c r="BC181" s="64"/>
      <c r="BD181" s="64"/>
      <c r="BE181" s="64"/>
      <c r="BF181" s="64"/>
    </row>
  </sheetData>
  <autoFilter ref="$B$4:$BB$21"/>
  <mergeCells count="5">
    <mergeCell ref="B2:AO3"/>
    <mergeCell ref="B10:D10"/>
    <mergeCell ref="B24:AO25"/>
    <mergeCell ref="B53:AO54"/>
    <mergeCell ref="B80:E81"/>
  </mergeCells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6.14"/>
    <col customWidth="1" min="3" max="3" width="3.71"/>
    <col customWidth="1" min="4" max="4" width="11.71"/>
    <col customWidth="1" min="5" max="5" width="58.14"/>
    <col customWidth="1" min="6" max="6" width="5.0"/>
    <col customWidth="1" min="7" max="8" width="4.43"/>
    <col customWidth="1" min="9" max="9" width="4.86"/>
    <col customWidth="1" min="10" max="10" width="4.57"/>
    <col customWidth="1" min="11" max="11" width="4.29"/>
    <col customWidth="1" min="12" max="12" width="4.86"/>
    <col customWidth="1" min="13" max="13" width="5.14"/>
    <col customWidth="1" min="14" max="16" width="4.86"/>
    <col customWidth="1" min="17" max="18" width="4.29"/>
    <col customWidth="1" min="19" max="19" width="4.86"/>
    <col customWidth="1" min="20" max="20" width="4.43"/>
    <col customWidth="1" min="21" max="24" width="4.29"/>
    <col customWidth="1" min="25" max="25" width="4.0"/>
    <col customWidth="1" min="26" max="35" width="4.29"/>
    <col customWidth="1" min="36" max="36" width="9.14"/>
    <col customWidth="1" min="37" max="37" width="16.57"/>
    <col customWidth="1" min="38" max="38" width="19.0"/>
    <col customWidth="1" min="39" max="39" width="15.43"/>
    <col customWidth="1" min="40" max="40" width="15.29"/>
    <col customWidth="1" min="41" max="41" width="21.14"/>
    <col customWidth="1" min="42" max="42" width="19.71"/>
    <col customWidth="1" min="43" max="44" width="19.57"/>
  </cols>
  <sheetData>
    <row r="1" ht="40.5" customHeight="1">
      <c r="A1" s="1"/>
      <c r="B1" s="295"/>
      <c r="C1" s="295"/>
      <c r="D1" s="295"/>
      <c r="E1" s="164"/>
      <c r="F1" s="164"/>
      <c r="G1" s="164"/>
      <c r="H1" s="164"/>
      <c r="I1" s="164"/>
      <c r="J1" s="164"/>
      <c r="K1" s="164"/>
      <c r="L1" s="295"/>
      <c r="M1" s="164"/>
      <c r="N1" s="164"/>
      <c r="O1" s="295"/>
      <c r="P1" s="295"/>
      <c r="Q1" s="295"/>
      <c r="R1" s="295"/>
      <c r="S1" s="295"/>
      <c r="T1" s="164"/>
      <c r="U1" s="164"/>
      <c r="V1" s="296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295"/>
      <c r="AJ1" s="164"/>
      <c r="AK1" s="297"/>
      <c r="AL1" s="164"/>
      <c r="AM1" s="164"/>
      <c r="AN1" s="164"/>
      <c r="AO1" s="295"/>
      <c r="AP1" s="164"/>
      <c r="AQ1" s="164"/>
      <c r="AR1" s="164"/>
    </row>
    <row r="2" ht="27.75" customHeight="1">
      <c r="A2" s="271"/>
      <c r="B2" s="355" t="s">
        <v>501</v>
      </c>
      <c r="C2" s="299"/>
      <c r="D2" s="299"/>
      <c r="E2" s="299"/>
      <c r="F2" s="299"/>
      <c r="G2" s="299"/>
      <c r="H2" s="299"/>
      <c r="I2" s="299"/>
      <c r="J2" s="299"/>
      <c r="K2" s="299"/>
      <c r="L2" s="299"/>
      <c r="M2" s="299"/>
      <c r="N2" s="299"/>
      <c r="O2" s="299"/>
      <c r="P2" s="299"/>
      <c r="Q2" s="299"/>
      <c r="R2" s="299"/>
      <c r="S2" s="299"/>
      <c r="T2" s="299"/>
      <c r="U2" s="299"/>
      <c r="V2" s="299"/>
      <c r="W2" s="299"/>
      <c r="X2" s="299"/>
      <c r="Y2" s="299"/>
      <c r="Z2" s="299"/>
      <c r="AA2" s="299"/>
      <c r="AB2" s="299"/>
      <c r="AC2" s="299"/>
      <c r="AD2" s="299"/>
      <c r="AE2" s="299"/>
      <c r="AF2" s="299"/>
      <c r="AG2" s="299"/>
      <c r="AH2" s="299"/>
      <c r="AI2" s="299"/>
      <c r="AJ2" s="299"/>
      <c r="AK2" s="299"/>
      <c r="AL2" s="299"/>
      <c r="AM2" s="299"/>
      <c r="AN2" s="300"/>
      <c r="AO2" s="301"/>
      <c r="AP2" s="29"/>
      <c r="AQ2" s="29"/>
      <c r="AR2" s="29"/>
    </row>
    <row r="3" ht="10.5" customHeight="1">
      <c r="A3" s="271"/>
      <c r="B3" s="302"/>
      <c r="C3" s="303"/>
      <c r="D3" s="303"/>
      <c r="E3" s="303"/>
      <c r="F3" s="303"/>
      <c r="G3" s="303"/>
      <c r="H3" s="303"/>
      <c r="I3" s="303"/>
      <c r="J3" s="303"/>
      <c r="K3" s="303"/>
      <c r="L3" s="303"/>
      <c r="M3" s="303"/>
      <c r="N3" s="303"/>
      <c r="O3" s="303"/>
      <c r="P3" s="303"/>
      <c r="Q3" s="303"/>
      <c r="R3" s="303"/>
      <c r="S3" s="303"/>
      <c r="T3" s="303"/>
      <c r="U3" s="303"/>
      <c r="V3" s="303"/>
      <c r="W3" s="303"/>
      <c r="X3" s="303"/>
      <c r="Y3" s="303"/>
      <c r="Z3" s="303"/>
      <c r="AA3" s="303"/>
      <c r="AB3" s="303"/>
      <c r="AC3" s="303"/>
      <c r="AD3" s="303"/>
      <c r="AE3" s="303"/>
      <c r="AF3" s="303"/>
      <c r="AG3" s="303"/>
      <c r="AH3" s="303"/>
      <c r="AI3" s="303"/>
      <c r="AJ3" s="303"/>
      <c r="AK3" s="303"/>
      <c r="AL3" s="303"/>
      <c r="AM3" s="303"/>
      <c r="AN3" s="304"/>
      <c r="AO3" s="301"/>
      <c r="AP3" s="29"/>
      <c r="AQ3" s="305"/>
      <c r="AR3" s="305"/>
    </row>
    <row r="4" ht="24.75" customHeight="1">
      <c r="A4" s="271"/>
      <c r="B4" s="30" t="s">
        <v>1</v>
      </c>
      <c r="C4" s="30"/>
      <c r="D4" s="30" t="s">
        <v>18</v>
      </c>
      <c r="E4" s="30" t="s">
        <v>19</v>
      </c>
      <c r="F4" s="524" t="s">
        <v>7</v>
      </c>
      <c r="G4" s="524" t="s">
        <v>2</v>
      </c>
      <c r="H4" s="524" t="s">
        <v>2</v>
      </c>
      <c r="I4" s="524" t="s">
        <v>3</v>
      </c>
      <c r="J4" s="524" t="s">
        <v>4</v>
      </c>
      <c r="K4" s="524" t="s">
        <v>5</v>
      </c>
      <c r="L4" s="524" t="s">
        <v>6</v>
      </c>
      <c r="M4" s="524" t="s">
        <v>7</v>
      </c>
      <c r="N4" s="524" t="s">
        <v>2</v>
      </c>
      <c r="O4" s="524" t="s">
        <v>2</v>
      </c>
      <c r="P4" s="524" t="s">
        <v>3</v>
      </c>
      <c r="Q4" s="524" t="s">
        <v>4</v>
      </c>
      <c r="R4" s="524" t="s">
        <v>5</v>
      </c>
      <c r="S4" s="524" t="s">
        <v>6</v>
      </c>
      <c r="T4" s="524" t="s">
        <v>7</v>
      </c>
      <c r="U4" s="524" t="s">
        <v>2</v>
      </c>
      <c r="V4" s="524" t="s">
        <v>2</v>
      </c>
      <c r="W4" s="524" t="s">
        <v>3</v>
      </c>
      <c r="X4" s="524" t="s">
        <v>4</v>
      </c>
      <c r="Y4" s="524" t="s">
        <v>5</v>
      </c>
      <c r="Z4" s="524" t="s">
        <v>6</v>
      </c>
      <c r="AA4" s="524" t="s">
        <v>7</v>
      </c>
      <c r="AB4" s="524" t="s">
        <v>2</v>
      </c>
      <c r="AC4" s="524" t="s">
        <v>2</v>
      </c>
      <c r="AD4" s="524" t="s">
        <v>3</v>
      </c>
      <c r="AE4" s="524" t="s">
        <v>4</v>
      </c>
      <c r="AF4" s="524" t="s">
        <v>5</v>
      </c>
      <c r="AG4" s="524" t="s">
        <v>6</v>
      </c>
      <c r="AH4" s="524" t="s">
        <v>7</v>
      </c>
      <c r="AI4" s="524" t="s">
        <v>2</v>
      </c>
      <c r="AJ4" s="25" t="s">
        <v>8</v>
      </c>
      <c r="AK4" s="25" t="s">
        <v>9</v>
      </c>
      <c r="AL4" s="25" t="s">
        <v>10</v>
      </c>
      <c r="AM4" s="25" t="s">
        <v>502</v>
      </c>
      <c r="AN4" s="25" t="s">
        <v>12</v>
      </c>
      <c r="AO4" s="25" t="s">
        <v>610</v>
      </c>
      <c r="AP4" s="25" t="s">
        <v>611</v>
      </c>
      <c r="AQ4" s="25" t="s">
        <v>612</v>
      </c>
      <c r="AR4" s="25" t="s">
        <v>613</v>
      </c>
    </row>
    <row r="5" ht="15.0" customHeight="1">
      <c r="A5" s="271"/>
      <c r="B5" s="358"/>
      <c r="C5" s="358"/>
      <c r="D5" s="358"/>
      <c r="E5" s="358"/>
      <c r="F5" s="524">
        <v>1.0</v>
      </c>
      <c r="G5" s="135">
        <f t="shared" ref="G5:AI5" si="1">F5+1</f>
        <v>2</v>
      </c>
      <c r="H5" s="135">
        <f t="shared" si="1"/>
        <v>3</v>
      </c>
      <c r="I5" s="135">
        <f t="shared" si="1"/>
        <v>4</v>
      </c>
      <c r="J5" s="135">
        <f t="shared" si="1"/>
        <v>5</v>
      </c>
      <c r="K5" s="135">
        <f t="shared" si="1"/>
        <v>6</v>
      </c>
      <c r="L5" s="135">
        <f t="shared" si="1"/>
        <v>7</v>
      </c>
      <c r="M5" s="135">
        <f t="shared" si="1"/>
        <v>8</v>
      </c>
      <c r="N5" s="135">
        <f t="shared" si="1"/>
        <v>9</v>
      </c>
      <c r="O5" s="135">
        <f t="shared" si="1"/>
        <v>10</v>
      </c>
      <c r="P5" s="135">
        <f t="shared" si="1"/>
        <v>11</v>
      </c>
      <c r="Q5" s="135">
        <f t="shared" si="1"/>
        <v>12</v>
      </c>
      <c r="R5" s="135">
        <f t="shared" si="1"/>
        <v>13</v>
      </c>
      <c r="S5" s="135">
        <f t="shared" si="1"/>
        <v>14</v>
      </c>
      <c r="T5" s="135">
        <f t="shared" si="1"/>
        <v>15</v>
      </c>
      <c r="U5" s="135">
        <f t="shared" si="1"/>
        <v>16</v>
      </c>
      <c r="V5" s="135">
        <f t="shared" si="1"/>
        <v>17</v>
      </c>
      <c r="W5" s="135">
        <f t="shared" si="1"/>
        <v>18</v>
      </c>
      <c r="X5" s="135">
        <f t="shared" si="1"/>
        <v>19</v>
      </c>
      <c r="Y5" s="135">
        <f t="shared" si="1"/>
        <v>20</v>
      </c>
      <c r="Z5" s="135">
        <f t="shared" si="1"/>
        <v>21</v>
      </c>
      <c r="AA5" s="135">
        <f t="shared" si="1"/>
        <v>22</v>
      </c>
      <c r="AB5" s="135">
        <f t="shared" si="1"/>
        <v>23</v>
      </c>
      <c r="AC5" s="135">
        <f t="shared" si="1"/>
        <v>24</v>
      </c>
      <c r="AD5" s="135">
        <f t="shared" si="1"/>
        <v>25</v>
      </c>
      <c r="AE5" s="135">
        <f t="shared" si="1"/>
        <v>26</v>
      </c>
      <c r="AF5" s="135">
        <f t="shared" si="1"/>
        <v>27</v>
      </c>
      <c r="AG5" s="135">
        <f t="shared" si="1"/>
        <v>28</v>
      </c>
      <c r="AH5" s="135">
        <f t="shared" si="1"/>
        <v>29</v>
      </c>
      <c r="AI5" s="135">
        <f t="shared" si="1"/>
        <v>30</v>
      </c>
      <c r="AJ5" s="358"/>
      <c r="AK5" s="358"/>
      <c r="AL5" s="358"/>
      <c r="AM5" s="358"/>
      <c r="AN5" s="358"/>
      <c r="AO5" s="358"/>
      <c r="AP5" s="358"/>
      <c r="AQ5" s="358"/>
      <c r="AR5" s="358"/>
    </row>
    <row r="6" ht="15.0" customHeight="1">
      <c r="A6" s="527"/>
      <c r="B6" s="528"/>
      <c r="C6" s="528"/>
      <c r="D6" s="528"/>
      <c r="E6" s="528"/>
      <c r="F6" s="529"/>
      <c r="G6" s="529"/>
      <c r="H6" s="529"/>
      <c r="I6" s="529"/>
      <c r="J6" s="529"/>
      <c r="K6" s="529"/>
      <c r="L6" s="529"/>
      <c r="M6" s="529"/>
      <c r="N6" s="529"/>
      <c r="O6" s="529"/>
      <c r="P6" s="529"/>
      <c r="Q6" s="529"/>
      <c r="R6" s="529"/>
      <c r="S6" s="529"/>
      <c r="T6" s="529"/>
      <c r="U6" s="529"/>
      <c r="V6" s="529"/>
      <c r="W6" s="529"/>
      <c r="X6" s="529"/>
      <c r="Y6" s="529"/>
      <c r="Z6" s="529"/>
      <c r="AA6" s="529"/>
      <c r="AB6" s="529"/>
      <c r="AC6" s="529"/>
      <c r="AD6" s="529"/>
      <c r="AE6" s="529"/>
      <c r="AF6" s="529"/>
      <c r="AG6" s="529"/>
      <c r="AH6" s="529"/>
      <c r="AI6" s="529"/>
      <c r="AJ6" s="528"/>
      <c r="AK6" s="528"/>
      <c r="AL6" s="528"/>
      <c r="AM6" s="528"/>
      <c r="AN6" s="528"/>
      <c r="AO6" s="528"/>
      <c r="AP6" s="528"/>
      <c r="AQ6" s="528"/>
      <c r="AR6" s="528"/>
    </row>
    <row r="7" ht="14.25" customHeight="1">
      <c r="A7" s="64"/>
      <c r="B7" s="377"/>
      <c r="C7" s="377"/>
      <c r="D7" s="377"/>
      <c r="E7" s="378"/>
      <c r="F7" s="379"/>
      <c r="G7" s="379"/>
      <c r="H7" s="379"/>
      <c r="I7" s="379"/>
      <c r="J7" s="151"/>
      <c r="K7" s="151"/>
      <c r="L7" s="379"/>
      <c r="M7" s="379"/>
      <c r="N7" s="379"/>
      <c r="O7" s="379"/>
      <c r="P7" s="379"/>
      <c r="Q7" s="151"/>
      <c r="R7" s="151"/>
      <c r="S7" s="379"/>
      <c r="T7" s="379"/>
      <c r="U7" s="379"/>
      <c r="V7" s="379"/>
      <c r="W7" s="151"/>
      <c r="X7" s="151"/>
      <c r="Y7" s="151"/>
      <c r="Z7" s="379"/>
      <c r="AA7" s="379"/>
      <c r="AB7" s="379"/>
      <c r="AC7" s="379"/>
      <c r="AD7" s="379"/>
      <c r="AE7" s="151"/>
      <c r="AF7" s="151"/>
      <c r="AG7" s="379"/>
      <c r="AH7" s="379"/>
      <c r="AI7" s="379"/>
      <c r="AJ7" s="380"/>
      <c r="AK7" s="381"/>
      <c r="AL7" s="382"/>
      <c r="AM7" s="383"/>
      <c r="AN7" s="384"/>
      <c r="AO7" s="385"/>
      <c r="AP7" s="386"/>
      <c r="AQ7" s="387"/>
      <c r="AR7" s="387"/>
    </row>
    <row r="8" ht="14.25" customHeight="1">
      <c r="A8" s="291"/>
      <c r="B8" s="30"/>
      <c r="C8" s="30"/>
      <c r="D8" s="30" t="s">
        <v>96</v>
      </c>
      <c r="E8" s="55" t="s">
        <v>318</v>
      </c>
      <c r="F8" s="306"/>
      <c r="G8" s="306"/>
      <c r="H8" s="44"/>
      <c r="I8" s="45"/>
      <c r="J8" s="306"/>
      <c r="K8" s="306"/>
      <c r="L8" s="306"/>
      <c r="M8" s="306"/>
      <c r="N8" s="306"/>
      <c r="O8" s="44"/>
      <c r="P8" s="45"/>
      <c r="Q8" s="306"/>
      <c r="R8" s="306"/>
      <c r="S8" s="306"/>
      <c r="T8" s="306"/>
      <c r="U8" s="306"/>
      <c r="V8" s="44"/>
      <c r="W8" s="45"/>
      <c r="X8" s="306"/>
      <c r="Y8" s="306"/>
      <c r="Z8" s="306"/>
      <c r="AA8" s="306"/>
      <c r="AB8" s="306"/>
      <c r="AC8" s="44"/>
      <c r="AD8" s="45"/>
      <c r="AE8" s="306"/>
      <c r="AF8" s="306"/>
      <c r="AG8" s="306"/>
      <c r="AH8" s="306"/>
      <c r="AI8" s="306"/>
      <c r="AJ8" s="46">
        <f t="shared" ref="AJ8:AJ9" si="2">SUM(AG8:AI8,Z8:AD8,S8:W8,L8:P8,F8:I8)</f>
        <v>0</v>
      </c>
      <c r="AK8" s="393">
        <f t="shared" ref="AK8:AK9" si="3">IF(D8="CATEGORIA", "DEPENDE", IF(D8="SP", 60000,IF(D8="PR", 60000, IF(D8="M10", 65000, IF(D8="M1", 50000, IF(D8="M2", 40000, IF(D8="AYUDANTE", 30000, IF(D8="EDIT", "EDITABLE", "editable"))))))))</f>
        <v>65000</v>
      </c>
      <c r="AL8" s="360">
        <f t="shared" ref="AL8:AL9" si="4">AN8-AM8</f>
        <v>-500000</v>
      </c>
      <c r="AM8" s="474">
        <v>500000.0</v>
      </c>
      <c r="AN8" s="310">
        <f t="shared" ref="AN8:AN9" si="5">AJ8*AK8</f>
        <v>0</v>
      </c>
      <c r="AO8" s="51"/>
      <c r="AP8" s="110"/>
      <c r="AQ8" s="110"/>
      <c r="AR8" s="110"/>
    </row>
    <row r="9" ht="14.25" customHeight="1">
      <c r="A9" s="29"/>
      <c r="B9" s="30"/>
      <c r="C9" s="30"/>
      <c r="D9" s="30" t="s">
        <v>100</v>
      </c>
      <c r="E9" s="55" t="s">
        <v>320</v>
      </c>
      <c r="F9" s="306"/>
      <c r="G9" s="306"/>
      <c r="H9" s="44"/>
      <c r="I9" s="45"/>
      <c r="J9" s="306"/>
      <c r="K9" s="306"/>
      <c r="L9" s="306"/>
      <c r="M9" s="306"/>
      <c r="N9" s="306"/>
      <c r="O9" s="44"/>
      <c r="P9" s="45"/>
      <c r="Q9" s="306"/>
      <c r="R9" s="306"/>
      <c r="S9" s="306"/>
      <c r="T9" s="306"/>
      <c r="U9" s="306"/>
      <c r="V9" s="44"/>
      <c r="W9" s="45"/>
      <c r="X9" s="306"/>
      <c r="Y9" s="306"/>
      <c r="Z9" s="306"/>
      <c r="AA9" s="306"/>
      <c r="AB9" s="306"/>
      <c r="AC9" s="44"/>
      <c r="AD9" s="45"/>
      <c r="AE9" s="306"/>
      <c r="AF9" s="306"/>
      <c r="AG9" s="306"/>
      <c r="AH9" s="306"/>
      <c r="AI9" s="306"/>
      <c r="AJ9" s="46">
        <f t="shared" si="2"/>
        <v>0</v>
      </c>
      <c r="AK9" s="393">
        <f t="shared" si="3"/>
        <v>60000</v>
      </c>
      <c r="AL9" s="360">
        <f t="shared" si="4"/>
        <v>0</v>
      </c>
      <c r="AM9" s="393"/>
      <c r="AN9" s="310">
        <f t="shared" si="5"/>
        <v>0</v>
      </c>
      <c r="AO9" s="51"/>
      <c r="AP9" s="110"/>
      <c r="AQ9" s="110"/>
      <c r="AR9" s="110"/>
    </row>
    <row r="10" ht="14.25" customHeight="1">
      <c r="A10" s="29"/>
      <c r="B10" s="72"/>
      <c r="C10" s="168"/>
      <c r="D10" s="73"/>
      <c r="E10" s="341" t="s">
        <v>102</v>
      </c>
      <c r="F10" s="342">
        <f>SUM(F7:F9)</f>
        <v>0</v>
      </c>
      <c r="G10" s="342"/>
      <c r="H10" s="342">
        <f t="shared" ref="H10:Y10" si="6">SUM(H7:H9)</f>
        <v>0</v>
      </c>
      <c r="I10" s="342">
        <f t="shared" si="6"/>
        <v>0</v>
      </c>
      <c r="J10" s="342">
        <f t="shared" si="6"/>
        <v>0</v>
      </c>
      <c r="K10" s="342">
        <f t="shared" si="6"/>
        <v>0</v>
      </c>
      <c r="L10" s="342">
        <f t="shared" si="6"/>
        <v>0</v>
      </c>
      <c r="M10" s="342">
        <f t="shared" si="6"/>
        <v>0</v>
      </c>
      <c r="N10" s="342">
        <f t="shared" si="6"/>
        <v>0</v>
      </c>
      <c r="O10" s="342">
        <f t="shared" si="6"/>
        <v>0</v>
      </c>
      <c r="P10" s="342">
        <f t="shared" si="6"/>
        <v>0</v>
      </c>
      <c r="Q10" s="342">
        <f t="shared" si="6"/>
        <v>0</v>
      </c>
      <c r="R10" s="342">
        <f t="shared" si="6"/>
        <v>0</v>
      </c>
      <c r="S10" s="342">
        <f t="shared" si="6"/>
        <v>0</v>
      </c>
      <c r="T10" s="342">
        <f t="shared" si="6"/>
        <v>0</v>
      </c>
      <c r="U10" s="342">
        <f t="shared" si="6"/>
        <v>0</v>
      </c>
      <c r="V10" s="342">
        <f t="shared" si="6"/>
        <v>0</v>
      </c>
      <c r="W10" s="342">
        <f t="shared" si="6"/>
        <v>0</v>
      </c>
      <c r="X10" s="342">
        <f t="shared" si="6"/>
        <v>0</v>
      </c>
      <c r="Y10" s="342">
        <f t="shared" si="6"/>
        <v>0</v>
      </c>
      <c r="Z10" s="342"/>
      <c r="AA10" s="342"/>
      <c r="AB10" s="342"/>
      <c r="AC10" s="342"/>
      <c r="AD10" s="342"/>
      <c r="AE10" s="342"/>
      <c r="AF10" s="342"/>
      <c r="AG10" s="342"/>
      <c r="AH10" s="342"/>
      <c r="AI10" s="342"/>
      <c r="AJ10" s="343" t="str">
        <f>SUM(#REF!)</f>
        <v>#REF!</v>
      </c>
      <c r="AK10" s="344"/>
      <c r="AL10" s="345" t="str">
        <f>SUM(AL8,#REF!)</f>
        <v>#REF!</v>
      </c>
      <c r="AM10" s="345"/>
      <c r="AN10" s="345">
        <f t="shared" ref="AN10:AP10" si="7">SUM(AN7:AN9)</f>
        <v>0</v>
      </c>
      <c r="AO10" s="346">
        <f t="shared" si="7"/>
        <v>0</v>
      </c>
      <c r="AP10" s="347">
        <f t="shared" si="7"/>
        <v>0</v>
      </c>
      <c r="AQ10" s="348" t="str">
        <f>SUM(#REF!)</f>
        <v>#REF!</v>
      </c>
      <c r="AR10" s="348"/>
    </row>
    <row r="11" ht="14.25" customHeight="1">
      <c r="A11" s="280"/>
      <c r="B11" s="350"/>
      <c r="C11" s="350"/>
      <c r="D11" s="350"/>
      <c r="E11" s="80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81"/>
      <c r="W11" s="82"/>
      <c r="X11" s="82"/>
      <c r="Y11" s="82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83"/>
      <c r="AK11" s="84"/>
      <c r="AL11" s="351" t="s">
        <v>103</v>
      </c>
      <c r="AM11" s="77"/>
      <c r="AN11" s="310"/>
      <c r="AO11" s="82"/>
      <c r="AP11" s="280"/>
      <c r="AQ11" s="29"/>
      <c r="AR11" s="64"/>
    </row>
    <row r="12" ht="14.25" customHeight="1">
      <c r="A12" s="1"/>
      <c r="B12" s="79"/>
      <c r="C12" s="79"/>
      <c r="D12" s="79"/>
      <c r="E12" s="271"/>
      <c r="F12" s="64"/>
      <c r="G12" s="64"/>
      <c r="H12" s="64"/>
      <c r="I12" s="64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81"/>
      <c r="W12" s="82"/>
      <c r="X12" s="82"/>
      <c r="Y12" s="82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83"/>
      <c r="AK12" s="84"/>
      <c r="AL12" s="352"/>
      <c r="AM12" s="395"/>
      <c r="AN12" s="310" t="s">
        <v>500</v>
      </c>
      <c r="AO12" s="82"/>
      <c r="AP12" s="1"/>
      <c r="AQ12" s="29"/>
      <c r="AR12" s="64"/>
    </row>
    <row r="13" ht="14.25" customHeight="1">
      <c r="A13" s="1"/>
      <c r="B13" s="37"/>
      <c r="C13" s="37"/>
      <c r="D13" s="1"/>
      <c r="E13" s="89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64"/>
      <c r="AI13" s="64"/>
      <c r="AJ13" s="64"/>
      <c r="AK13" s="84"/>
      <c r="AL13" s="83"/>
      <c r="AM13" s="88"/>
      <c r="AN13" s="49" t="s">
        <v>105</v>
      </c>
      <c r="AO13" s="90"/>
      <c r="AP13" s="1"/>
      <c r="AQ13" s="29"/>
      <c r="AR13" s="64"/>
    </row>
    <row r="14" ht="14.25" customHeight="1">
      <c r="A14" s="1"/>
      <c r="B14" s="37"/>
      <c r="C14" s="37"/>
      <c r="D14" s="1"/>
      <c r="E14" s="271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64"/>
      <c r="AI14" s="64"/>
      <c r="AJ14" s="83"/>
      <c r="AK14" s="84"/>
      <c r="AL14" s="353" t="s">
        <v>102</v>
      </c>
      <c r="AM14" s="396"/>
      <c r="AN14" s="354" t="str">
        <f>#REF!/430</f>
        <v>#REF!</v>
      </c>
      <c r="AO14" s="93" t="str">
        <f>AN14/20</f>
        <v>#REF!</v>
      </c>
      <c r="AP14" s="94"/>
      <c r="AQ14" s="29"/>
      <c r="AR14" s="64"/>
    </row>
    <row r="15" ht="14.25" customHeight="1">
      <c r="A15" s="1"/>
      <c r="B15" s="37"/>
      <c r="C15" s="37"/>
      <c r="D15" s="1"/>
      <c r="E15" s="271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83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64"/>
      <c r="AI15" s="64"/>
      <c r="AJ15" s="83"/>
      <c r="AK15" s="95"/>
      <c r="AL15" s="83"/>
      <c r="AM15" s="88"/>
      <c r="AN15" s="88"/>
      <c r="AO15" s="51" t="str">
        <f>SUM(#REF!)</f>
        <v>#REF!</v>
      </c>
      <c r="AP15" s="94"/>
      <c r="AQ15" s="29"/>
      <c r="AR15" s="64"/>
    </row>
    <row r="16" ht="12.75" customHeight="1">
      <c r="A16" s="1"/>
      <c r="B16" s="37"/>
      <c r="C16" s="37"/>
      <c r="D16" s="1"/>
      <c r="E16" s="271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64"/>
      <c r="AI16" s="64"/>
      <c r="AJ16" s="83"/>
      <c r="AK16" s="95"/>
      <c r="AL16" s="83">
        <f>AK16/12</f>
        <v>0</v>
      </c>
      <c r="AM16" s="88"/>
      <c r="AN16" s="87"/>
      <c r="AO16" s="97"/>
      <c r="AP16" s="1"/>
      <c r="AQ16" s="29"/>
      <c r="AR16" s="64"/>
    </row>
    <row r="17" ht="14.25" customHeight="1">
      <c r="A17" s="1"/>
      <c r="B17" s="1"/>
      <c r="C17" s="1"/>
      <c r="D17" s="1"/>
      <c r="E17" s="519" t="s">
        <v>658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ht="14.25" customHeight="1">
      <c r="A18" s="1"/>
      <c r="B18" s="64"/>
      <c r="C18" s="64"/>
      <c r="D18" s="1"/>
      <c r="E18" s="520" t="s">
        <v>659</v>
      </c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64"/>
      <c r="AI18" s="64"/>
      <c r="AJ18" s="64"/>
      <c r="AK18" s="64"/>
      <c r="AL18" s="64"/>
      <c r="AM18" s="64"/>
      <c r="AN18" s="64"/>
      <c r="AO18" s="64"/>
      <c r="AP18" s="1"/>
      <c r="AQ18" s="64"/>
      <c r="AR18" s="64"/>
    </row>
    <row r="19" ht="14.25" customHeight="1">
      <c r="A19" s="1"/>
      <c r="B19" s="64"/>
      <c r="C19" s="64"/>
      <c r="D19" s="1"/>
      <c r="E19" s="520" t="s">
        <v>660</v>
      </c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/>
      <c r="AK19" s="64"/>
      <c r="AL19" s="64"/>
      <c r="AM19" s="64"/>
      <c r="AN19" s="64"/>
      <c r="AO19" s="64"/>
      <c r="AP19" s="1"/>
      <c r="AQ19" s="64"/>
      <c r="AR19" s="64"/>
    </row>
    <row r="20" ht="14.25" customHeight="1">
      <c r="A20" s="1"/>
      <c r="B20" s="64"/>
      <c r="C20" s="64"/>
      <c r="D20" s="1"/>
      <c r="E20" s="520" t="s">
        <v>661</v>
      </c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/>
      <c r="AK20" s="64"/>
      <c r="AL20" s="64"/>
      <c r="AM20" s="64"/>
      <c r="AN20" s="64"/>
      <c r="AO20" s="64"/>
      <c r="AP20" s="1"/>
      <c r="AQ20" s="64"/>
      <c r="AR20" s="64"/>
    </row>
    <row r="21" ht="14.25" customHeight="1">
      <c r="A21" s="1"/>
      <c r="B21" s="64"/>
      <c r="C21" s="64"/>
      <c r="D21" s="1"/>
      <c r="E21" s="520" t="s">
        <v>662</v>
      </c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4"/>
      <c r="AK21" s="64"/>
      <c r="AL21" s="64"/>
      <c r="AM21" s="64"/>
      <c r="AN21" s="64"/>
      <c r="AO21" s="64"/>
      <c r="AP21" s="1"/>
      <c r="AQ21" s="64"/>
      <c r="AR21" s="64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ht="1.5" customHeight="1">
      <c r="A23" s="1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  <c r="M23" s="164"/>
      <c r="N23" s="164"/>
      <c r="O23" s="164"/>
      <c r="P23" s="164"/>
      <c r="Q23" s="164"/>
      <c r="R23" s="164"/>
      <c r="S23" s="164"/>
      <c r="T23" s="164"/>
      <c r="U23" s="164"/>
      <c r="V23" s="164"/>
      <c r="W23" s="164"/>
      <c r="X23" s="164"/>
      <c r="Y23" s="164"/>
      <c r="Z23" s="164"/>
      <c r="AA23" s="164"/>
      <c r="AB23" s="164"/>
      <c r="AC23" s="164"/>
      <c r="AD23" s="164"/>
      <c r="AE23" s="164"/>
      <c r="AF23" s="164"/>
      <c r="AG23" s="164"/>
      <c r="AH23" s="164"/>
      <c r="AI23" s="164"/>
      <c r="AJ23" s="164"/>
      <c r="AK23" s="164"/>
      <c r="AL23" s="164"/>
      <c r="AM23" s="164"/>
      <c r="AN23" s="164"/>
      <c r="AO23" s="164"/>
      <c r="AP23" s="164"/>
      <c r="AQ23" s="164"/>
      <c r="AR23" s="164"/>
    </row>
    <row r="24" ht="20.25" customHeight="1">
      <c r="A24" s="64"/>
      <c r="B24" s="397" t="s">
        <v>539</v>
      </c>
      <c r="C24" s="299"/>
      <c r="D24" s="299"/>
      <c r="E24" s="299"/>
      <c r="F24" s="299"/>
      <c r="G24" s="299"/>
      <c r="H24" s="299"/>
      <c r="I24" s="299"/>
      <c r="J24" s="299"/>
      <c r="K24" s="299"/>
      <c r="L24" s="299"/>
      <c r="M24" s="299"/>
      <c r="N24" s="299"/>
      <c r="O24" s="299"/>
      <c r="P24" s="299"/>
      <c r="Q24" s="299"/>
      <c r="R24" s="299"/>
      <c r="S24" s="299"/>
      <c r="T24" s="299"/>
      <c r="U24" s="299"/>
      <c r="V24" s="299"/>
      <c r="W24" s="299"/>
      <c r="X24" s="299"/>
      <c r="Y24" s="299"/>
      <c r="Z24" s="299"/>
      <c r="AA24" s="299"/>
      <c r="AB24" s="299"/>
      <c r="AC24" s="299"/>
      <c r="AD24" s="299"/>
      <c r="AE24" s="299"/>
      <c r="AF24" s="299"/>
      <c r="AG24" s="299"/>
      <c r="AH24" s="299"/>
      <c r="AI24" s="299"/>
      <c r="AJ24" s="299"/>
      <c r="AK24" s="299"/>
      <c r="AL24" s="299"/>
      <c r="AM24" s="299"/>
      <c r="AN24" s="300"/>
      <c r="AO24" s="301"/>
      <c r="AP24" s="29"/>
      <c r="AQ24" s="29"/>
      <c r="AR24" s="29"/>
    </row>
    <row r="25" ht="14.25" customHeight="1">
      <c r="A25" s="64"/>
      <c r="B25" s="302"/>
      <c r="C25" s="303"/>
      <c r="D25" s="303"/>
      <c r="E25" s="303"/>
      <c r="F25" s="303"/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  <c r="T25" s="303"/>
      <c r="U25" s="303"/>
      <c r="V25" s="303"/>
      <c r="W25" s="303"/>
      <c r="X25" s="303"/>
      <c r="Y25" s="303"/>
      <c r="Z25" s="303"/>
      <c r="AA25" s="303"/>
      <c r="AB25" s="303"/>
      <c r="AC25" s="303"/>
      <c r="AD25" s="303"/>
      <c r="AE25" s="303"/>
      <c r="AF25" s="303"/>
      <c r="AG25" s="303"/>
      <c r="AH25" s="303"/>
      <c r="AI25" s="303"/>
      <c r="AJ25" s="303"/>
      <c r="AK25" s="303"/>
      <c r="AL25" s="303"/>
      <c r="AM25" s="303"/>
      <c r="AN25" s="304"/>
      <c r="AO25" s="301"/>
      <c r="AP25" s="29"/>
      <c r="AQ25" s="305"/>
      <c r="AR25" s="305"/>
    </row>
    <row r="26" ht="14.25" customHeight="1">
      <c r="A26" s="64"/>
      <c r="B26" s="30" t="s">
        <v>1</v>
      </c>
      <c r="C26" s="30"/>
      <c r="D26" s="90" t="s">
        <v>18</v>
      </c>
      <c r="E26" s="30" t="s">
        <v>19</v>
      </c>
      <c r="F26" s="135" t="s">
        <v>3</v>
      </c>
      <c r="G26" s="135" t="s">
        <v>4</v>
      </c>
      <c r="H26" s="141" t="s">
        <v>5</v>
      </c>
      <c r="I26" s="160" t="s">
        <v>6</v>
      </c>
      <c r="J26" s="135" t="s">
        <v>7</v>
      </c>
      <c r="K26" s="135" t="s">
        <v>2</v>
      </c>
      <c r="L26" s="135" t="s">
        <v>2</v>
      </c>
      <c r="M26" s="135" t="s">
        <v>3</v>
      </c>
      <c r="N26" s="135" t="s">
        <v>4</v>
      </c>
      <c r="O26" s="141" t="s">
        <v>5</v>
      </c>
      <c r="P26" s="160" t="s">
        <v>6</v>
      </c>
      <c r="Q26" s="135" t="s">
        <v>7</v>
      </c>
      <c r="R26" s="135" t="s">
        <v>2</v>
      </c>
      <c r="S26" s="135" t="s">
        <v>2</v>
      </c>
      <c r="T26" s="135" t="s">
        <v>3</v>
      </c>
      <c r="U26" s="135" t="s">
        <v>4</v>
      </c>
      <c r="V26" s="141" t="s">
        <v>5</v>
      </c>
      <c r="W26" s="160" t="s">
        <v>6</v>
      </c>
      <c r="X26" s="135" t="s">
        <v>7</v>
      </c>
      <c r="Y26" s="135" t="s">
        <v>2</v>
      </c>
      <c r="Z26" s="135" t="s">
        <v>2</v>
      </c>
      <c r="AA26" s="135" t="s">
        <v>3</v>
      </c>
      <c r="AB26" s="135" t="s">
        <v>4</v>
      </c>
      <c r="AC26" s="141" t="s">
        <v>5</v>
      </c>
      <c r="AD26" s="160" t="s">
        <v>6</v>
      </c>
      <c r="AE26" s="135" t="s">
        <v>7</v>
      </c>
      <c r="AF26" s="135" t="s">
        <v>2</v>
      </c>
      <c r="AG26" s="135" t="s">
        <v>2</v>
      </c>
      <c r="AH26" s="135" t="s">
        <v>3</v>
      </c>
      <c r="AI26" s="135" t="s">
        <v>4</v>
      </c>
      <c r="AJ26" s="25" t="s">
        <v>8</v>
      </c>
      <c r="AK26" s="25" t="s">
        <v>9</v>
      </c>
      <c r="AL26" s="25" t="s">
        <v>10</v>
      </c>
      <c r="AM26" s="25"/>
      <c r="AN26" s="25" t="s">
        <v>12</v>
      </c>
      <c r="AO26" s="25" t="s">
        <v>333</v>
      </c>
      <c r="AP26" s="25" t="s">
        <v>112</v>
      </c>
      <c r="AQ26" s="25" t="s">
        <v>113</v>
      </c>
      <c r="AR26" s="25"/>
    </row>
    <row r="27" ht="14.25" customHeight="1">
      <c r="A27" s="64"/>
      <c r="B27" s="377"/>
      <c r="C27" s="377"/>
      <c r="D27" s="377"/>
      <c r="E27" s="377"/>
      <c r="F27" s="135">
        <v>1.0</v>
      </c>
      <c r="G27" s="135">
        <f t="shared" ref="G27:AI27" si="8">F27+1</f>
        <v>2</v>
      </c>
      <c r="H27" s="141">
        <f t="shared" si="8"/>
        <v>3</v>
      </c>
      <c r="I27" s="160">
        <f t="shared" si="8"/>
        <v>4</v>
      </c>
      <c r="J27" s="135">
        <f t="shared" si="8"/>
        <v>5</v>
      </c>
      <c r="K27" s="135">
        <f t="shared" si="8"/>
        <v>6</v>
      </c>
      <c r="L27" s="135">
        <f t="shared" si="8"/>
        <v>7</v>
      </c>
      <c r="M27" s="135">
        <f t="shared" si="8"/>
        <v>8</v>
      </c>
      <c r="N27" s="135">
        <f t="shared" si="8"/>
        <v>9</v>
      </c>
      <c r="O27" s="141">
        <f t="shared" si="8"/>
        <v>10</v>
      </c>
      <c r="P27" s="160">
        <f t="shared" si="8"/>
        <v>11</v>
      </c>
      <c r="Q27" s="135">
        <f t="shared" si="8"/>
        <v>12</v>
      </c>
      <c r="R27" s="135">
        <f t="shared" si="8"/>
        <v>13</v>
      </c>
      <c r="S27" s="135">
        <f t="shared" si="8"/>
        <v>14</v>
      </c>
      <c r="T27" s="135">
        <f t="shared" si="8"/>
        <v>15</v>
      </c>
      <c r="U27" s="135">
        <f t="shared" si="8"/>
        <v>16</v>
      </c>
      <c r="V27" s="141">
        <f t="shared" si="8"/>
        <v>17</v>
      </c>
      <c r="W27" s="160">
        <f t="shared" si="8"/>
        <v>18</v>
      </c>
      <c r="X27" s="135">
        <f t="shared" si="8"/>
        <v>19</v>
      </c>
      <c r="Y27" s="135">
        <f t="shared" si="8"/>
        <v>20</v>
      </c>
      <c r="Z27" s="135">
        <f t="shared" si="8"/>
        <v>21</v>
      </c>
      <c r="AA27" s="135">
        <f t="shared" si="8"/>
        <v>22</v>
      </c>
      <c r="AB27" s="135">
        <f t="shared" si="8"/>
        <v>23</v>
      </c>
      <c r="AC27" s="141">
        <f t="shared" si="8"/>
        <v>24</v>
      </c>
      <c r="AD27" s="160">
        <f t="shared" si="8"/>
        <v>25</v>
      </c>
      <c r="AE27" s="135">
        <f t="shared" si="8"/>
        <v>26</v>
      </c>
      <c r="AF27" s="135">
        <f t="shared" si="8"/>
        <v>27</v>
      </c>
      <c r="AG27" s="135">
        <f t="shared" si="8"/>
        <v>28</v>
      </c>
      <c r="AH27" s="135">
        <f t="shared" si="8"/>
        <v>29</v>
      </c>
      <c r="AI27" s="135">
        <f t="shared" si="8"/>
        <v>30</v>
      </c>
      <c r="AJ27" s="25"/>
      <c r="AK27" s="25" t="str">
        <f>IF(D27="CATEGORIA", "DEPENDE", IF(D27="SP", 60000,IF(D27="PR", 60000, IF(D27="M10", 65000, IF(D27="M1", 50000, IF(D27="M2", 40000, IF(D27="AYUDANTE", 30000, IF(D27="EDIT", "EDITABLE", "editable"))))))))</f>
        <v>editable</v>
      </c>
      <c r="AL27" s="25"/>
      <c r="AM27" s="377"/>
      <c r="AN27" s="377"/>
      <c r="AO27" s="377"/>
      <c r="AP27" s="377"/>
      <c r="AQ27" s="377"/>
      <c r="AR27" s="377"/>
    </row>
    <row r="28" ht="14.25" customHeight="1">
      <c r="A28" s="64"/>
      <c r="B28" s="30"/>
      <c r="C28" s="30"/>
      <c r="D28" s="428" t="s">
        <v>2</v>
      </c>
      <c r="E28" s="475" t="s">
        <v>260</v>
      </c>
      <c r="F28" s="132"/>
      <c r="G28" s="476"/>
      <c r="H28" s="477"/>
      <c r="I28" s="478"/>
      <c r="J28" s="132"/>
      <c r="K28" s="132"/>
      <c r="L28" s="132"/>
      <c r="M28" s="132"/>
      <c r="N28" s="135">
        <v>1.0</v>
      </c>
      <c r="O28" s="152"/>
      <c r="P28" s="478"/>
      <c r="Q28" s="135">
        <v>1.0</v>
      </c>
      <c r="R28" s="135">
        <v>1.0</v>
      </c>
      <c r="S28" s="135">
        <v>1.0</v>
      </c>
      <c r="T28" s="135">
        <v>1.0</v>
      </c>
      <c r="U28" s="135">
        <v>1.0</v>
      </c>
      <c r="V28" s="152"/>
      <c r="W28" s="478"/>
      <c r="X28" s="132"/>
      <c r="Y28" s="132"/>
      <c r="Z28" s="132"/>
      <c r="AA28" s="132"/>
      <c r="AB28" s="132"/>
      <c r="AC28" s="472"/>
      <c r="AD28" s="478"/>
      <c r="AE28" s="132"/>
      <c r="AF28" s="132"/>
      <c r="AG28" s="132"/>
      <c r="AH28" s="132"/>
      <c r="AI28" s="132"/>
      <c r="AJ28" s="154">
        <f t="shared" ref="AJ28:AJ48" si="9">SUM(F28:AI28)</f>
        <v>6</v>
      </c>
      <c r="AK28" s="479">
        <v>60000.0</v>
      </c>
      <c r="AL28" s="480">
        <f t="shared" ref="AL28:AL48" si="10">AN28-AM28</f>
        <v>60000</v>
      </c>
      <c r="AM28" s="481">
        <v>300000.0</v>
      </c>
      <c r="AN28" s="482">
        <f t="shared" ref="AN28:AN48" si="11">AJ28*AK28</f>
        <v>360000</v>
      </c>
      <c r="AO28" s="454"/>
      <c r="AP28" s="110"/>
      <c r="AQ28" s="110"/>
      <c r="AR28" s="110"/>
    </row>
    <row r="29" ht="14.25" customHeight="1">
      <c r="A29" s="64"/>
      <c r="B29" s="30"/>
      <c r="C29" s="30"/>
      <c r="D29" s="428" t="s">
        <v>2</v>
      </c>
      <c r="E29" s="483" t="s">
        <v>137</v>
      </c>
      <c r="F29" s="132"/>
      <c r="G29" s="476"/>
      <c r="H29" s="477"/>
      <c r="I29" s="478"/>
      <c r="J29" s="132"/>
      <c r="K29" s="132"/>
      <c r="L29" s="132"/>
      <c r="M29" s="132"/>
      <c r="N29" s="132"/>
      <c r="O29" s="152"/>
      <c r="P29" s="478"/>
      <c r="Q29" s="132"/>
      <c r="R29" s="135">
        <v>1.0</v>
      </c>
      <c r="S29" s="132"/>
      <c r="T29" s="132"/>
      <c r="U29" s="132"/>
      <c r="V29" s="152"/>
      <c r="W29" s="478"/>
      <c r="X29" s="132"/>
      <c r="Y29" s="132"/>
      <c r="Z29" s="132"/>
      <c r="AA29" s="132"/>
      <c r="AB29" s="132"/>
      <c r="AC29" s="472"/>
      <c r="AD29" s="478"/>
      <c r="AE29" s="132"/>
      <c r="AF29" s="132"/>
      <c r="AG29" s="132"/>
      <c r="AH29" s="132"/>
      <c r="AI29" s="132"/>
      <c r="AJ29" s="154">
        <f t="shared" si="9"/>
        <v>1</v>
      </c>
      <c r="AK29" s="484">
        <v>60000.0</v>
      </c>
      <c r="AL29" s="485">
        <f t="shared" si="10"/>
        <v>60000</v>
      </c>
      <c r="AM29" s="486"/>
      <c r="AN29" s="487">
        <f t="shared" si="11"/>
        <v>60000</v>
      </c>
      <c r="AO29" s="454"/>
      <c r="AP29" s="39"/>
      <c r="AQ29" s="110"/>
      <c r="AR29" s="110"/>
    </row>
    <row r="30" ht="14.25" customHeight="1">
      <c r="A30" s="64"/>
      <c r="B30" s="30"/>
      <c r="C30" s="30"/>
      <c r="D30" s="428" t="s">
        <v>2</v>
      </c>
      <c r="E30" s="483" t="s">
        <v>540</v>
      </c>
      <c r="F30" s="132"/>
      <c r="G30" s="488">
        <v>1.0</v>
      </c>
      <c r="H30" s="489">
        <v>1.0</v>
      </c>
      <c r="I30" s="478"/>
      <c r="J30" s="135">
        <v>1.0</v>
      </c>
      <c r="K30" s="135">
        <v>1.0</v>
      </c>
      <c r="L30" s="135">
        <v>1.0</v>
      </c>
      <c r="M30" s="135">
        <v>1.0</v>
      </c>
      <c r="N30" s="135">
        <v>1.0</v>
      </c>
      <c r="O30" s="152"/>
      <c r="P30" s="478"/>
      <c r="Q30" s="135">
        <v>1.0</v>
      </c>
      <c r="R30" s="135">
        <v>1.0</v>
      </c>
      <c r="S30" s="135">
        <v>1.0</v>
      </c>
      <c r="T30" s="135">
        <v>1.0</v>
      </c>
      <c r="U30" s="135">
        <v>1.0</v>
      </c>
      <c r="V30" s="152"/>
      <c r="W30" s="478"/>
      <c r="X30" s="132"/>
      <c r="Y30" s="132"/>
      <c r="Z30" s="132"/>
      <c r="AA30" s="132"/>
      <c r="AB30" s="132"/>
      <c r="AC30" s="472"/>
      <c r="AD30" s="478"/>
      <c r="AE30" s="132"/>
      <c r="AF30" s="132"/>
      <c r="AG30" s="132"/>
      <c r="AH30" s="132"/>
      <c r="AI30" s="132"/>
      <c r="AJ30" s="154">
        <f t="shared" si="9"/>
        <v>12</v>
      </c>
      <c r="AK30" s="484">
        <v>60000.0</v>
      </c>
      <c r="AL30" s="485">
        <f t="shared" si="10"/>
        <v>420000</v>
      </c>
      <c r="AM30" s="481">
        <v>300000.0</v>
      </c>
      <c r="AN30" s="487">
        <f t="shared" si="11"/>
        <v>720000</v>
      </c>
      <c r="AO30" s="454"/>
      <c r="AP30" s="39"/>
      <c r="AQ30" s="110"/>
      <c r="AR30" s="110"/>
    </row>
    <row r="31" ht="14.25" customHeight="1">
      <c r="A31" s="64"/>
      <c r="B31" s="30"/>
      <c r="C31" s="30"/>
      <c r="D31" s="428" t="s">
        <v>2</v>
      </c>
      <c r="E31" s="483" t="s">
        <v>544</v>
      </c>
      <c r="F31" s="132"/>
      <c r="G31" s="488">
        <v>1.0</v>
      </c>
      <c r="H31" s="489">
        <v>1.0</v>
      </c>
      <c r="I31" s="478"/>
      <c r="J31" s="135">
        <v>1.0</v>
      </c>
      <c r="K31" s="135">
        <v>1.0</v>
      </c>
      <c r="L31" s="141" t="s">
        <v>50</v>
      </c>
      <c r="M31" s="141" t="s">
        <v>50</v>
      </c>
      <c r="N31" s="135">
        <v>1.0</v>
      </c>
      <c r="O31" s="152"/>
      <c r="P31" s="478"/>
      <c r="Q31" s="135">
        <v>1.0</v>
      </c>
      <c r="R31" s="135">
        <v>1.0</v>
      </c>
      <c r="S31" s="135">
        <v>1.0</v>
      </c>
      <c r="T31" s="135">
        <v>1.0</v>
      </c>
      <c r="U31" s="135">
        <v>1.0</v>
      </c>
      <c r="V31" s="152"/>
      <c r="W31" s="478"/>
      <c r="X31" s="132"/>
      <c r="Y31" s="132"/>
      <c r="Z31" s="132"/>
      <c r="AA31" s="132"/>
      <c r="AB31" s="132"/>
      <c r="AC31" s="472"/>
      <c r="AD31" s="423"/>
      <c r="AE31" s="132"/>
      <c r="AF31" s="132"/>
      <c r="AG31" s="132"/>
      <c r="AH31" s="132"/>
      <c r="AI31" s="132"/>
      <c r="AJ31" s="154">
        <f t="shared" si="9"/>
        <v>10</v>
      </c>
      <c r="AK31" s="484">
        <v>60000.0</v>
      </c>
      <c r="AL31" s="485">
        <f t="shared" si="10"/>
        <v>300000</v>
      </c>
      <c r="AM31" s="481">
        <v>300000.0</v>
      </c>
      <c r="AN31" s="487">
        <f t="shared" si="11"/>
        <v>600000</v>
      </c>
      <c r="AO31" s="454"/>
      <c r="AP31" s="110"/>
      <c r="AQ31" s="110"/>
      <c r="AR31" s="110"/>
    </row>
    <row r="32" ht="14.25" customHeight="1">
      <c r="A32" s="64"/>
      <c r="B32" s="30"/>
      <c r="C32" s="30"/>
      <c r="D32" s="428" t="s">
        <v>2</v>
      </c>
      <c r="E32" s="483" t="s">
        <v>450</v>
      </c>
      <c r="F32" s="132"/>
      <c r="G32" s="488">
        <v>1.0</v>
      </c>
      <c r="H32" s="489">
        <v>1.0</v>
      </c>
      <c r="I32" s="478"/>
      <c r="J32" s="135">
        <v>1.0</v>
      </c>
      <c r="K32" s="135">
        <v>1.0</v>
      </c>
      <c r="L32" s="135">
        <v>1.0</v>
      </c>
      <c r="M32" s="141" t="s">
        <v>50</v>
      </c>
      <c r="N32" s="135">
        <v>1.0</v>
      </c>
      <c r="O32" s="152"/>
      <c r="P32" s="478"/>
      <c r="Q32" s="135">
        <v>1.0</v>
      </c>
      <c r="R32" s="135">
        <v>1.0</v>
      </c>
      <c r="S32" s="135">
        <v>1.0</v>
      </c>
      <c r="T32" s="135">
        <v>1.0</v>
      </c>
      <c r="U32" s="135">
        <v>1.0</v>
      </c>
      <c r="V32" s="152"/>
      <c r="W32" s="478"/>
      <c r="X32" s="132"/>
      <c r="Y32" s="132"/>
      <c r="Z32" s="132"/>
      <c r="AA32" s="132"/>
      <c r="AB32" s="132"/>
      <c r="AC32" s="472"/>
      <c r="AD32" s="423"/>
      <c r="AE32" s="132"/>
      <c r="AF32" s="132"/>
      <c r="AG32" s="132"/>
      <c r="AH32" s="132"/>
      <c r="AI32" s="132"/>
      <c r="AJ32" s="154">
        <f t="shared" si="9"/>
        <v>11</v>
      </c>
      <c r="AK32" s="484">
        <v>60000.0</v>
      </c>
      <c r="AL32" s="485">
        <f t="shared" si="10"/>
        <v>360000</v>
      </c>
      <c r="AM32" s="481">
        <v>300000.0</v>
      </c>
      <c r="AN32" s="487">
        <f t="shared" si="11"/>
        <v>660000</v>
      </c>
      <c r="AO32" s="454"/>
      <c r="AP32" s="110"/>
      <c r="AQ32" s="110"/>
      <c r="AR32" s="110"/>
    </row>
    <row r="33" ht="14.25" customHeight="1">
      <c r="A33" s="64"/>
      <c r="B33" s="30"/>
      <c r="C33" s="30"/>
      <c r="D33" s="428" t="s">
        <v>2</v>
      </c>
      <c r="E33" s="490" t="s">
        <v>187</v>
      </c>
      <c r="F33" s="132"/>
      <c r="G33" s="476"/>
      <c r="H33" s="477"/>
      <c r="I33" s="478"/>
      <c r="J33" s="132"/>
      <c r="K33" s="132"/>
      <c r="L33" s="132"/>
      <c r="M33" s="132"/>
      <c r="N33" s="135">
        <v>1.0</v>
      </c>
      <c r="O33" s="152"/>
      <c r="P33" s="478"/>
      <c r="Q33" s="135">
        <v>1.0</v>
      </c>
      <c r="R33" s="135">
        <v>1.0</v>
      </c>
      <c r="S33" s="135">
        <v>1.0</v>
      </c>
      <c r="T33" s="135">
        <v>1.0</v>
      </c>
      <c r="U33" s="135">
        <v>1.0</v>
      </c>
      <c r="V33" s="152"/>
      <c r="W33" s="478"/>
      <c r="X33" s="132"/>
      <c r="Y33" s="132"/>
      <c r="Z33" s="132"/>
      <c r="AA33" s="132"/>
      <c r="AB33" s="132"/>
      <c r="AC33" s="472"/>
      <c r="AD33" s="423"/>
      <c r="AE33" s="132"/>
      <c r="AF33" s="132"/>
      <c r="AG33" s="132"/>
      <c r="AH33" s="132"/>
      <c r="AI33" s="132"/>
      <c r="AJ33" s="154">
        <f t="shared" si="9"/>
        <v>6</v>
      </c>
      <c r="AK33" s="484">
        <v>60000.0</v>
      </c>
      <c r="AL33" s="485">
        <f t="shared" si="10"/>
        <v>160000</v>
      </c>
      <c r="AM33" s="481">
        <v>200000.0</v>
      </c>
      <c r="AN33" s="487">
        <f t="shared" si="11"/>
        <v>360000</v>
      </c>
      <c r="AO33" s="454"/>
      <c r="AP33" s="39"/>
      <c r="AQ33" s="110"/>
      <c r="AR33" s="110"/>
    </row>
    <row r="34" ht="14.25" customHeight="1">
      <c r="A34" s="64"/>
      <c r="B34" s="30"/>
      <c r="C34" s="30"/>
      <c r="D34" s="428" t="s">
        <v>2</v>
      </c>
      <c r="E34" s="483" t="s">
        <v>552</v>
      </c>
      <c r="F34" s="132"/>
      <c r="G34" s="476"/>
      <c r="H34" s="477"/>
      <c r="I34" s="478"/>
      <c r="J34" s="132"/>
      <c r="K34" s="132"/>
      <c r="L34" s="132"/>
      <c r="M34" s="132"/>
      <c r="N34" s="135">
        <v>1.0</v>
      </c>
      <c r="O34" s="152"/>
      <c r="P34" s="478"/>
      <c r="Q34" s="135">
        <v>1.0</v>
      </c>
      <c r="R34" s="135">
        <v>1.0</v>
      </c>
      <c r="S34" s="135">
        <v>1.0</v>
      </c>
      <c r="T34" s="135">
        <v>1.0</v>
      </c>
      <c r="U34" s="135">
        <v>1.0</v>
      </c>
      <c r="V34" s="152"/>
      <c r="W34" s="478"/>
      <c r="X34" s="132"/>
      <c r="Y34" s="132"/>
      <c r="Z34" s="132"/>
      <c r="AA34" s="132"/>
      <c r="AB34" s="132"/>
      <c r="AC34" s="472"/>
      <c r="AD34" s="478"/>
      <c r="AE34" s="132"/>
      <c r="AF34" s="132"/>
      <c r="AG34" s="132"/>
      <c r="AH34" s="132"/>
      <c r="AI34" s="132"/>
      <c r="AJ34" s="154">
        <f t="shared" si="9"/>
        <v>6</v>
      </c>
      <c r="AK34" s="484">
        <v>60000.0</v>
      </c>
      <c r="AL34" s="485">
        <f t="shared" si="10"/>
        <v>60000</v>
      </c>
      <c r="AM34" s="481">
        <v>300000.0</v>
      </c>
      <c r="AN34" s="487">
        <f t="shared" si="11"/>
        <v>360000</v>
      </c>
      <c r="AO34" s="454"/>
      <c r="AP34" s="39"/>
      <c r="AQ34" s="110"/>
      <c r="AR34" s="110"/>
    </row>
    <row r="35" ht="14.25" customHeight="1">
      <c r="A35" s="64"/>
      <c r="B35" s="30"/>
      <c r="C35" s="30"/>
      <c r="D35" s="428" t="s">
        <v>2</v>
      </c>
      <c r="E35" s="483" t="s">
        <v>624</v>
      </c>
      <c r="F35" s="132"/>
      <c r="G35" s="476"/>
      <c r="H35" s="477"/>
      <c r="I35" s="478"/>
      <c r="J35" s="132"/>
      <c r="K35" s="132"/>
      <c r="L35" s="132"/>
      <c r="M35" s="132"/>
      <c r="N35" s="132"/>
      <c r="O35" s="152"/>
      <c r="P35" s="478"/>
      <c r="Q35" s="132"/>
      <c r="R35" s="135">
        <v>1.0</v>
      </c>
      <c r="S35" s="141" t="s">
        <v>50</v>
      </c>
      <c r="T35" s="135">
        <v>1.0</v>
      </c>
      <c r="U35" s="135">
        <v>1.0</v>
      </c>
      <c r="V35" s="152"/>
      <c r="W35" s="478"/>
      <c r="X35" s="132"/>
      <c r="Y35" s="132"/>
      <c r="Z35" s="132"/>
      <c r="AA35" s="132"/>
      <c r="AB35" s="132"/>
      <c r="AC35" s="472"/>
      <c r="AD35" s="478"/>
      <c r="AE35" s="132"/>
      <c r="AF35" s="132"/>
      <c r="AG35" s="132"/>
      <c r="AH35" s="132"/>
      <c r="AI35" s="132"/>
      <c r="AJ35" s="154">
        <f t="shared" si="9"/>
        <v>3</v>
      </c>
      <c r="AK35" s="484">
        <v>60000.0</v>
      </c>
      <c r="AL35" s="485">
        <f t="shared" si="10"/>
        <v>80000</v>
      </c>
      <c r="AM35" s="481">
        <v>100000.0</v>
      </c>
      <c r="AN35" s="487">
        <f t="shared" si="11"/>
        <v>180000</v>
      </c>
      <c r="AO35" s="454"/>
      <c r="AP35" s="39"/>
      <c r="AQ35" s="110"/>
      <c r="AR35" s="110"/>
    </row>
    <row r="36" ht="14.25" customHeight="1">
      <c r="A36" s="64"/>
      <c r="B36" s="30"/>
      <c r="C36" s="30"/>
      <c r="D36" s="428" t="s">
        <v>2</v>
      </c>
      <c r="E36" s="483" t="s">
        <v>241</v>
      </c>
      <c r="F36" s="132"/>
      <c r="G36" s="488">
        <v>1.0</v>
      </c>
      <c r="H36" s="489">
        <v>1.0</v>
      </c>
      <c r="I36" s="478"/>
      <c r="J36" s="135">
        <v>1.0</v>
      </c>
      <c r="K36" s="135">
        <v>1.0</v>
      </c>
      <c r="L36" s="135">
        <v>1.0</v>
      </c>
      <c r="M36" s="135">
        <v>1.0</v>
      </c>
      <c r="N36" s="135">
        <v>1.0</v>
      </c>
      <c r="O36" s="152"/>
      <c r="P36" s="478"/>
      <c r="Q36" s="135">
        <v>1.0</v>
      </c>
      <c r="R36" s="135">
        <v>1.0</v>
      </c>
      <c r="S36" s="135">
        <v>1.0</v>
      </c>
      <c r="T36" s="135">
        <v>1.0</v>
      </c>
      <c r="U36" s="135">
        <v>1.0</v>
      </c>
      <c r="V36" s="152"/>
      <c r="W36" s="478"/>
      <c r="X36" s="132"/>
      <c r="Y36" s="132"/>
      <c r="Z36" s="132"/>
      <c r="AA36" s="132"/>
      <c r="AB36" s="132"/>
      <c r="AC36" s="472"/>
      <c r="AD36" s="478"/>
      <c r="AE36" s="132"/>
      <c r="AF36" s="132"/>
      <c r="AG36" s="132"/>
      <c r="AH36" s="132"/>
      <c r="AI36" s="132"/>
      <c r="AJ36" s="154">
        <f t="shared" si="9"/>
        <v>12</v>
      </c>
      <c r="AK36" s="484">
        <v>60000.0</v>
      </c>
      <c r="AL36" s="485">
        <f t="shared" si="10"/>
        <v>420000</v>
      </c>
      <c r="AM36" s="481">
        <v>300000.0</v>
      </c>
      <c r="AN36" s="487">
        <f t="shared" si="11"/>
        <v>720000</v>
      </c>
      <c r="AO36" s="454"/>
      <c r="AP36" s="39"/>
      <c r="AQ36" s="110"/>
      <c r="AR36" s="110"/>
    </row>
    <row r="37" ht="14.25" customHeight="1">
      <c r="A37" s="64"/>
      <c r="B37" s="30"/>
      <c r="C37" s="30"/>
      <c r="D37" s="428" t="s">
        <v>2</v>
      </c>
      <c r="E37" s="483" t="s">
        <v>557</v>
      </c>
      <c r="F37" s="132"/>
      <c r="G37" s="160" t="s">
        <v>23</v>
      </c>
      <c r="H37" s="160" t="s">
        <v>23</v>
      </c>
      <c r="I37" s="478"/>
      <c r="J37" s="160" t="s">
        <v>23</v>
      </c>
      <c r="K37" s="135">
        <v>1.0</v>
      </c>
      <c r="L37" s="135">
        <v>1.0</v>
      </c>
      <c r="M37" s="135">
        <v>1.0</v>
      </c>
      <c r="N37" s="135">
        <v>1.0</v>
      </c>
      <c r="O37" s="152"/>
      <c r="P37" s="478"/>
      <c r="Q37" s="160" t="s">
        <v>23</v>
      </c>
      <c r="R37" s="132"/>
      <c r="S37" s="132"/>
      <c r="T37" s="132"/>
      <c r="U37" s="132"/>
      <c r="V37" s="152"/>
      <c r="W37" s="478"/>
      <c r="X37" s="132"/>
      <c r="Y37" s="132"/>
      <c r="Z37" s="132"/>
      <c r="AA37" s="132"/>
      <c r="AB37" s="132"/>
      <c r="AC37" s="472"/>
      <c r="AD37" s="478"/>
      <c r="AE37" s="132"/>
      <c r="AF37" s="132"/>
      <c r="AG37" s="132"/>
      <c r="AH37" s="132"/>
      <c r="AI37" s="132"/>
      <c r="AJ37" s="154">
        <f t="shared" si="9"/>
        <v>4</v>
      </c>
      <c r="AK37" s="484">
        <v>60000.0</v>
      </c>
      <c r="AL37" s="485">
        <f t="shared" si="10"/>
        <v>240000</v>
      </c>
      <c r="AM37" s="486"/>
      <c r="AN37" s="487">
        <f t="shared" si="11"/>
        <v>240000</v>
      </c>
      <c r="AO37" s="454"/>
      <c r="AP37" s="39"/>
      <c r="AQ37" s="110"/>
      <c r="AR37" s="110"/>
    </row>
    <row r="38" ht="14.25" customHeight="1">
      <c r="A38" s="64"/>
      <c r="B38" s="30"/>
      <c r="C38" s="30"/>
      <c r="D38" s="428" t="s">
        <v>556</v>
      </c>
      <c r="E38" s="491" t="s">
        <v>560</v>
      </c>
      <c r="F38" s="132"/>
      <c r="G38" s="476"/>
      <c r="H38" s="477"/>
      <c r="I38" s="478"/>
      <c r="J38" s="135">
        <v>1.0</v>
      </c>
      <c r="K38" s="135">
        <v>1.0</v>
      </c>
      <c r="L38" s="135">
        <v>1.0</v>
      </c>
      <c r="M38" s="135">
        <v>1.0</v>
      </c>
      <c r="N38" s="135">
        <v>1.0</v>
      </c>
      <c r="O38" s="152"/>
      <c r="P38" s="478"/>
      <c r="Q38" s="135">
        <v>1.0</v>
      </c>
      <c r="R38" s="135">
        <v>1.0</v>
      </c>
      <c r="S38" s="135">
        <v>1.0</v>
      </c>
      <c r="T38" s="135">
        <v>1.0</v>
      </c>
      <c r="U38" s="141" t="s">
        <v>50</v>
      </c>
      <c r="V38" s="152"/>
      <c r="W38" s="478"/>
      <c r="X38" s="132"/>
      <c r="Y38" s="132"/>
      <c r="Z38" s="132"/>
      <c r="AA38" s="132"/>
      <c r="AB38" s="132"/>
      <c r="AC38" s="472"/>
      <c r="AD38" s="478"/>
      <c r="AE38" s="132"/>
      <c r="AF38" s="132"/>
      <c r="AG38" s="132"/>
      <c r="AH38" s="132"/>
      <c r="AI38" s="132"/>
      <c r="AJ38" s="154">
        <f t="shared" si="9"/>
        <v>9</v>
      </c>
      <c r="AK38" s="484">
        <v>60000.0</v>
      </c>
      <c r="AL38" s="485">
        <f t="shared" si="10"/>
        <v>240000</v>
      </c>
      <c r="AM38" s="481">
        <v>300000.0</v>
      </c>
      <c r="AN38" s="487">
        <f t="shared" si="11"/>
        <v>540000</v>
      </c>
      <c r="AO38" s="454"/>
      <c r="AP38" s="39"/>
      <c r="AQ38" s="110"/>
      <c r="AR38" s="110"/>
    </row>
    <row r="39" ht="14.25" customHeight="1">
      <c r="A39" s="64"/>
      <c r="B39" s="30"/>
      <c r="C39" s="30"/>
      <c r="D39" s="428" t="s">
        <v>2</v>
      </c>
      <c r="E39" s="492" t="s">
        <v>567</v>
      </c>
      <c r="F39" s="132"/>
      <c r="G39" s="141">
        <v>0.5</v>
      </c>
      <c r="H39" s="477"/>
      <c r="I39" s="478"/>
      <c r="J39" s="135">
        <v>1.0</v>
      </c>
      <c r="K39" s="135">
        <v>1.0</v>
      </c>
      <c r="L39" s="135">
        <v>1.0</v>
      </c>
      <c r="M39" s="141" t="s">
        <v>50</v>
      </c>
      <c r="N39" s="141" t="s">
        <v>50</v>
      </c>
      <c r="O39" s="152"/>
      <c r="P39" s="478"/>
      <c r="Q39" s="135">
        <v>1.0</v>
      </c>
      <c r="R39" s="135">
        <v>1.0</v>
      </c>
      <c r="S39" s="135">
        <v>1.0</v>
      </c>
      <c r="T39" s="135">
        <v>1.0</v>
      </c>
      <c r="U39" s="135">
        <v>1.0</v>
      </c>
      <c r="V39" s="152"/>
      <c r="W39" s="478"/>
      <c r="X39" s="132"/>
      <c r="Y39" s="132"/>
      <c r="Z39" s="132"/>
      <c r="AA39" s="132"/>
      <c r="AB39" s="132"/>
      <c r="AC39" s="472"/>
      <c r="AD39" s="478"/>
      <c r="AE39" s="132"/>
      <c r="AF39" s="132"/>
      <c r="AG39" s="132"/>
      <c r="AH39" s="132"/>
      <c r="AI39" s="132"/>
      <c r="AJ39" s="154">
        <f t="shared" si="9"/>
        <v>8.5</v>
      </c>
      <c r="AK39" s="484">
        <v>60000.0</v>
      </c>
      <c r="AL39" s="485">
        <f t="shared" si="10"/>
        <v>210000</v>
      </c>
      <c r="AM39" s="481">
        <v>300000.0</v>
      </c>
      <c r="AN39" s="487">
        <f t="shared" si="11"/>
        <v>510000</v>
      </c>
      <c r="AO39" s="454"/>
      <c r="AP39" s="110"/>
      <c r="AQ39" s="110"/>
      <c r="AR39" s="110"/>
    </row>
    <row r="40" ht="14.25" customHeight="1">
      <c r="A40" s="64"/>
      <c r="B40" s="30"/>
      <c r="C40" s="30"/>
      <c r="D40" s="428" t="s">
        <v>2</v>
      </c>
      <c r="E40" s="493" t="s">
        <v>564</v>
      </c>
      <c r="F40" s="132"/>
      <c r="G40" s="488">
        <v>1.0</v>
      </c>
      <c r="H40" s="489">
        <v>1.0</v>
      </c>
      <c r="I40" s="478"/>
      <c r="J40" s="135">
        <v>1.0</v>
      </c>
      <c r="K40" s="135">
        <v>1.0</v>
      </c>
      <c r="L40" s="135">
        <v>1.0</v>
      </c>
      <c r="M40" s="135">
        <v>1.0</v>
      </c>
      <c r="N40" s="135">
        <v>1.0</v>
      </c>
      <c r="O40" s="152"/>
      <c r="P40" s="478"/>
      <c r="Q40" s="135">
        <v>1.0</v>
      </c>
      <c r="R40" s="135">
        <v>1.0</v>
      </c>
      <c r="S40" s="135">
        <v>1.0</v>
      </c>
      <c r="T40" s="135">
        <v>1.0</v>
      </c>
      <c r="U40" s="135">
        <v>1.0</v>
      </c>
      <c r="V40" s="152"/>
      <c r="W40" s="478"/>
      <c r="X40" s="132"/>
      <c r="Y40" s="132"/>
      <c r="Z40" s="132"/>
      <c r="AA40" s="132"/>
      <c r="AB40" s="132"/>
      <c r="AC40" s="472"/>
      <c r="AD40" s="478"/>
      <c r="AE40" s="132"/>
      <c r="AF40" s="132"/>
      <c r="AG40" s="132"/>
      <c r="AH40" s="132"/>
      <c r="AI40" s="132"/>
      <c r="AJ40" s="154">
        <f t="shared" si="9"/>
        <v>12</v>
      </c>
      <c r="AK40" s="484">
        <v>60000.0</v>
      </c>
      <c r="AL40" s="485">
        <f t="shared" si="10"/>
        <v>420000</v>
      </c>
      <c r="AM40" s="481">
        <v>300000.0</v>
      </c>
      <c r="AN40" s="487">
        <f t="shared" si="11"/>
        <v>720000</v>
      </c>
      <c r="AO40" s="454"/>
      <c r="AP40" s="39"/>
      <c r="AQ40" s="110"/>
      <c r="AR40" s="110"/>
    </row>
    <row r="41" ht="14.25" customHeight="1">
      <c r="A41" s="64"/>
      <c r="B41" s="30"/>
      <c r="C41" s="30"/>
      <c r="D41" s="428" t="s">
        <v>2</v>
      </c>
      <c r="E41" s="494" t="s">
        <v>57</v>
      </c>
      <c r="F41" s="132"/>
      <c r="G41" s="495">
        <v>1.0</v>
      </c>
      <c r="H41" s="477"/>
      <c r="I41" s="478"/>
      <c r="J41" s="132"/>
      <c r="K41" s="132"/>
      <c r="L41" s="132"/>
      <c r="M41" s="132"/>
      <c r="N41" s="132"/>
      <c r="O41" s="152"/>
      <c r="P41" s="478"/>
      <c r="Q41" s="132"/>
      <c r="R41" s="132"/>
      <c r="S41" s="132"/>
      <c r="T41" s="132"/>
      <c r="U41" s="132"/>
      <c r="V41" s="152"/>
      <c r="W41" s="478"/>
      <c r="X41" s="132"/>
      <c r="Y41" s="132"/>
      <c r="Z41" s="132"/>
      <c r="AA41" s="132"/>
      <c r="AB41" s="132"/>
      <c r="AC41" s="44"/>
      <c r="AD41" s="45"/>
      <c r="AE41" s="132"/>
      <c r="AF41" s="132"/>
      <c r="AG41" s="132"/>
      <c r="AH41" s="132"/>
      <c r="AI41" s="132"/>
      <c r="AJ41" s="154">
        <f t="shared" si="9"/>
        <v>1</v>
      </c>
      <c r="AK41" s="484">
        <v>60000.0</v>
      </c>
      <c r="AL41" s="485">
        <f t="shared" si="10"/>
        <v>60000</v>
      </c>
      <c r="AM41" s="486"/>
      <c r="AN41" s="487">
        <f t="shared" si="11"/>
        <v>60000</v>
      </c>
      <c r="AO41" s="454"/>
      <c r="AP41" s="110"/>
      <c r="AQ41" s="110"/>
      <c r="AR41" s="110"/>
    </row>
    <row r="42" ht="14.25" customHeight="1">
      <c r="A42" s="64"/>
      <c r="B42" s="30"/>
      <c r="C42" s="30"/>
      <c r="D42" s="428" t="s">
        <v>2</v>
      </c>
      <c r="E42" s="496" t="s">
        <v>625</v>
      </c>
      <c r="F42" s="132"/>
      <c r="G42" s="488">
        <v>1.0</v>
      </c>
      <c r="H42" s="489">
        <v>1.0</v>
      </c>
      <c r="I42" s="478"/>
      <c r="J42" s="135">
        <v>1.0</v>
      </c>
      <c r="K42" s="135">
        <v>1.0</v>
      </c>
      <c r="L42" s="135">
        <v>1.0</v>
      </c>
      <c r="M42" s="135">
        <v>1.0</v>
      </c>
      <c r="N42" s="135">
        <v>1.0</v>
      </c>
      <c r="O42" s="152"/>
      <c r="P42" s="478"/>
      <c r="Q42" s="135">
        <v>1.0</v>
      </c>
      <c r="R42" s="135">
        <v>1.0</v>
      </c>
      <c r="S42" s="135">
        <v>1.0</v>
      </c>
      <c r="T42" s="135">
        <v>1.0</v>
      </c>
      <c r="U42" s="135">
        <v>1.0</v>
      </c>
      <c r="V42" s="152"/>
      <c r="W42" s="478"/>
      <c r="X42" s="132"/>
      <c r="Y42" s="132"/>
      <c r="Z42" s="132"/>
      <c r="AA42" s="132"/>
      <c r="AB42" s="132"/>
      <c r="AC42" s="44"/>
      <c r="AD42" s="45"/>
      <c r="AE42" s="132"/>
      <c r="AF42" s="132"/>
      <c r="AG42" s="132"/>
      <c r="AH42" s="132"/>
      <c r="AI42" s="132"/>
      <c r="AJ42" s="154">
        <f t="shared" si="9"/>
        <v>12</v>
      </c>
      <c r="AK42" s="484">
        <v>60000.0</v>
      </c>
      <c r="AL42" s="485">
        <f t="shared" si="10"/>
        <v>420000</v>
      </c>
      <c r="AM42" s="481">
        <v>300000.0</v>
      </c>
      <c r="AN42" s="487">
        <f t="shared" si="11"/>
        <v>720000</v>
      </c>
      <c r="AO42" s="454"/>
      <c r="AP42" s="39"/>
      <c r="AQ42" s="110"/>
      <c r="AR42" s="110"/>
    </row>
    <row r="43" ht="14.25" customHeight="1">
      <c r="A43" s="64"/>
      <c r="B43" s="30"/>
      <c r="C43" s="30"/>
      <c r="D43" s="428" t="s">
        <v>21</v>
      </c>
      <c r="E43" s="494" t="s">
        <v>626</v>
      </c>
      <c r="F43" s="132"/>
      <c r="G43" s="141">
        <v>0.5</v>
      </c>
      <c r="H43" s="489">
        <v>1.0</v>
      </c>
      <c r="I43" s="478"/>
      <c r="J43" s="135">
        <v>1.0</v>
      </c>
      <c r="K43" s="135">
        <v>1.0</v>
      </c>
      <c r="L43" s="135">
        <v>1.0</v>
      </c>
      <c r="M43" s="141" t="s">
        <v>50</v>
      </c>
      <c r="N43" s="135">
        <v>1.0</v>
      </c>
      <c r="O43" s="152"/>
      <c r="P43" s="478"/>
      <c r="Q43" s="135">
        <v>1.0</v>
      </c>
      <c r="R43" s="135">
        <v>1.0</v>
      </c>
      <c r="S43" s="135">
        <v>1.0</v>
      </c>
      <c r="T43" s="135">
        <v>1.0</v>
      </c>
      <c r="U43" s="135">
        <v>1.0</v>
      </c>
      <c r="V43" s="152"/>
      <c r="W43" s="478"/>
      <c r="X43" s="132"/>
      <c r="Y43" s="132"/>
      <c r="Z43" s="132"/>
      <c r="AA43" s="132"/>
      <c r="AB43" s="132"/>
      <c r="AC43" s="472"/>
      <c r="AD43" s="478"/>
      <c r="AE43" s="132"/>
      <c r="AF43" s="132"/>
      <c r="AG43" s="132"/>
      <c r="AH43" s="132"/>
      <c r="AI43" s="132"/>
      <c r="AJ43" s="154">
        <f t="shared" si="9"/>
        <v>10.5</v>
      </c>
      <c r="AK43" s="484">
        <v>60000.0</v>
      </c>
      <c r="AL43" s="485">
        <f t="shared" si="10"/>
        <v>330000</v>
      </c>
      <c r="AM43" s="481">
        <v>300000.0</v>
      </c>
      <c r="AN43" s="487">
        <f t="shared" si="11"/>
        <v>630000</v>
      </c>
      <c r="AO43" s="454"/>
      <c r="AP43" s="110"/>
      <c r="AQ43" s="110"/>
      <c r="AR43" s="110"/>
    </row>
    <row r="44" ht="14.25" customHeight="1">
      <c r="A44" s="64"/>
      <c r="B44" s="30"/>
      <c r="C44" s="30"/>
      <c r="D44" s="30"/>
      <c r="E44" s="494" t="s">
        <v>627</v>
      </c>
      <c r="F44" s="132"/>
      <c r="G44" s="476"/>
      <c r="H44" s="477"/>
      <c r="I44" s="478"/>
      <c r="J44" s="132"/>
      <c r="K44" s="135">
        <v>1.0</v>
      </c>
      <c r="L44" s="135">
        <v>1.0</v>
      </c>
      <c r="M44" s="141" t="s">
        <v>50</v>
      </c>
      <c r="N44" s="135">
        <v>1.0</v>
      </c>
      <c r="O44" s="152"/>
      <c r="P44" s="478"/>
      <c r="Q44" s="135">
        <v>1.0</v>
      </c>
      <c r="R44" s="135">
        <v>1.0</v>
      </c>
      <c r="S44" s="135">
        <v>1.0</v>
      </c>
      <c r="T44" s="135">
        <v>1.0</v>
      </c>
      <c r="U44" s="135">
        <v>1.0</v>
      </c>
      <c r="V44" s="152"/>
      <c r="W44" s="478"/>
      <c r="X44" s="132"/>
      <c r="Y44" s="132"/>
      <c r="Z44" s="132"/>
      <c r="AA44" s="132"/>
      <c r="AB44" s="132"/>
      <c r="AC44" s="44"/>
      <c r="AD44" s="45"/>
      <c r="AE44" s="132"/>
      <c r="AF44" s="132"/>
      <c r="AG44" s="132"/>
      <c r="AH44" s="132"/>
      <c r="AI44" s="132"/>
      <c r="AJ44" s="154">
        <f t="shared" si="9"/>
        <v>8</v>
      </c>
      <c r="AK44" s="484">
        <v>60000.0</v>
      </c>
      <c r="AL44" s="485">
        <f t="shared" si="10"/>
        <v>180000</v>
      </c>
      <c r="AM44" s="481">
        <v>300000.0</v>
      </c>
      <c r="AN44" s="487">
        <f t="shared" si="11"/>
        <v>480000</v>
      </c>
      <c r="AO44" s="454"/>
      <c r="AP44" s="39"/>
      <c r="AQ44" s="110"/>
      <c r="AR44" s="110"/>
    </row>
    <row r="45" ht="14.25" customHeight="1">
      <c r="A45" s="64"/>
      <c r="B45" s="30"/>
      <c r="C45" s="30"/>
      <c r="D45" s="30"/>
      <c r="E45" s="497" t="s">
        <v>628</v>
      </c>
      <c r="F45" s="132"/>
      <c r="G45" s="141" t="s">
        <v>50</v>
      </c>
      <c r="H45" s="477"/>
      <c r="I45" s="478"/>
      <c r="J45" s="160" t="s">
        <v>23</v>
      </c>
      <c r="K45" s="135">
        <v>1.0</v>
      </c>
      <c r="L45" s="135">
        <v>1.0</v>
      </c>
      <c r="M45" s="135">
        <v>1.0</v>
      </c>
      <c r="N45" s="135">
        <v>1.0</v>
      </c>
      <c r="O45" s="152"/>
      <c r="P45" s="478"/>
      <c r="Q45" s="160" t="s">
        <v>23</v>
      </c>
      <c r="R45" s="132"/>
      <c r="S45" s="132"/>
      <c r="T45" s="132"/>
      <c r="U45" s="132"/>
      <c r="V45" s="152"/>
      <c r="W45" s="478"/>
      <c r="X45" s="132"/>
      <c r="Y45" s="132"/>
      <c r="Z45" s="132"/>
      <c r="AA45" s="132"/>
      <c r="AB45" s="132"/>
      <c r="AC45" s="44"/>
      <c r="AD45" s="45"/>
      <c r="AE45" s="132"/>
      <c r="AF45" s="132"/>
      <c r="AG45" s="132"/>
      <c r="AH45" s="132"/>
      <c r="AI45" s="132"/>
      <c r="AJ45" s="154">
        <f t="shared" si="9"/>
        <v>4</v>
      </c>
      <c r="AK45" s="484">
        <v>60000.0</v>
      </c>
      <c r="AL45" s="485">
        <f t="shared" si="10"/>
        <v>240000</v>
      </c>
      <c r="AM45" s="486"/>
      <c r="AN45" s="487">
        <f t="shared" si="11"/>
        <v>240000</v>
      </c>
      <c r="AO45" s="454"/>
      <c r="AP45" s="110"/>
      <c r="AQ45" s="110"/>
      <c r="AR45" s="110"/>
    </row>
    <row r="46" ht="14.25" customHeight="1">
      <c r="A46" s="64"/>
      <c r="B46" s="30"/>
      <c r="C46" s="30"/>
      <c r="D46" s="30"/>
      <c r="E46" s="498" t="s">
        <v>629</v>
      </c>
      <c r="F46" s="132"/>
      <c r="G46" s="488">
        <v>1.0</v>
      </c>
      <c r="H46" s="489">
        <v>1.0</v>
      </c>
      <c r="I46" s="478"/>
      <c r="J46" s="135">
        <v>1.0</v>
      </c>
      <c r="K46" s="135">
        <v>1.0</v>
      </c>
      <c r="L46" s="135">
        <v>1.0</v>
      </c>
      <c r="M46" s="135">
        <v>1.0</v>
      </c>
      <c r="N46" s="141" t="s">
        <v>50</v>
      </c>
      <c r="O46" s="152"/>
      <c r="P46" s="478"/>
      <c r="Q46" s="135">
        <v>1.0</v>
      </c>
      <c r="R46" s="135">
        <v>1.0</v>
      </c>
      <c r="S46" s="135">
        <v>1.0</v>
      </c>
      <c r="T46" s="135">
        <v>1.0</v>
      </c>
      <c r="U46" s="135">
        <v>1.0</v>
      </c>
      <c r="V46" s="152"/>
      <c r="W46" s="478"/>
      <c r="X46" s="132"/>
      <c r="Y46" s="132"/>
      <c r="Z46" s="132"/>
      <c r="AA46" s="132"/>
      <c r="AB46" s="132"/>
      <c r="AC46" s="44"/>
      <c r="AD46" s="45"/>
      <c r="AE46" s="132"/>
      <c r="AF46" s="132"/>
      <c r="AG46" s="132"/>
      <c r="AH46" s="132"/>
      <c r="AI46" s="132"/>
      <c r="AJ46" s="154">
        <f t="shared" si="9"/>
        <v>11</v>
      </c>
      <c r="AK46" s="484">
        <v>60000.0</v>
      </c>
      <c r="AL46" s="485">
        <f t="shared" si="10"/>
        <v>360000</v>
      </c>
      <c r="AM46" s="481">
        <v>300000.0</v>
      </c>
      <c r="AN46" s="487">
        <f t="shared" si="11"/>
        <v>660000</v>
      </c>
      <c r="AO46" s="454"/>
      <c r="AP46" s="39"/>
      <c r="AQ46" s="110"/>
      <c r="AR46" s="110"/>
    </row>
    <row r="47" ht="14.25" customHeight="1">
      <c r="A47" s="64"/>
      <c r="B47" s="30"/>
      <c r="C47" s="30"/>
      <c r="D47" s="30"/>
      <c r="E47" s="499" t="s">
        <v>630</v>
      </c>
      <c r="F47" s="132"/>
      <c r="G47" s="488">
        <v>1.0</v>
      </c>
      <c r="H47" s="489">
        <v>1.0</v>
      </c>
      <c r="I47" s="478"/>
      <c r="J47" s="141" t="s">
        <v>50</v>
      </c>
      <c r="K47" s="135">
        <v>1.0</v>
      </c>
      <c r="L47" s="135">
        <v>1.0</v>
      </c>
      <c r="M47" s="135">
        <v>1.0</v>
      </c>
      <c r="N47" s="135">
        <v>1.0</v>
      </c>
      <c r="O47" s="152"/>
      <c r="P47" s="478"/>
      <c r="Q47" s="135">
        <v>1.0</v>
      </c>
      <c r="R47" s="135">
        <v>1.0</v>
      </c>
      <c r="S47" s="135">
        <v>1.0</v>
      </c>
      <c r="T47" s="135">
        <v>1.0</v>
      </c>
      <c r="U47" s="135">
        <v>1.0</v>
      </c>
      <c r="V47" s="152"/>
      <c r="W47" s="478"/>
      <c r="X47" s="132"/>
      <c r="Y47" s="132"/>
      <c r="Z47" s="132"/>
      <c r="AA47" s="132"/>
      <c r="AB47" s="132"/>
      <c r="AC47" s="44"/>
      <c r="AD47" s="45"/>
      <c r="AE47" s="132"/>
      <c r="AF47" s="132"/>
      <c r="AG47" s="132"/>
      <c r="AH47" s="132"/>
      <c r="AI47" s="132"/>
      <c r="AJ47" s="154">
        <f t="shared" si="9"/>
        <v>11</v>
      </c>
      <c r="AK47" s="484">
        <v>60000.0</v>
      </c>
      <c r="AL47" s="485">
        <f t="shared" si="10"/>
        <v>360000</v>
      </c>
      <c r="AM47" s="481">
        <v>300000.0</v>
      </c>
      <c r="AN47" s="487">
        <f t="shared" si="11"/>
        <v>660000</v>
      </c>
      <c r="AO47" s="454"/>
      <c r="AP47" s="39"/>
      <c r="AQ47" s="39"/>
      <c r="AR47" s="39"/>
    </row>
    <row r="48" ht="14.25" customHeight="1">
      <c r="A48" s="64"/>
      <c r="B48" s="30"/>
      <c r="C48" s="30"/>
      <c r="D48" s="30"/>
      <c r="E48" s="498" t="s">
        <v>631</v>
      </c>
      <c r="F48" s="476"/>
      <c r="G48" s="488">
        <v>1.0</v>
      </c>
      <c r="H48" s="489">
        <v>1.0</v>
      </c>
      <c r="I48" s="478"/>
      <c r="J48" s="135">
        <v>1.0</v>
      </c>
      <c r="K48" s="135">
        <v>1.0</v>
      </c>
      <c r="L48" s="135">
        <v>1.0</v>
      </c>
      <c r="M48" s="135">
        <v>1.0</v>
      </c>
      <c r="N48" s="135">
        <v>1.0</v>
      </c>
      <c r="O48" s="152"/>
      <c r="P48" s="478"/>
      <c r="Q48" s="135">
        <v>1.0</v>
      </c>
      <c r="R48" s="135">
        <v>1.0</v>
      </c>
      <c r="S48" s="135">
        <v>1.0</v>
      </c>
      <c r="T48" s="135">
        <v>1.0</v>
      </c>
      <c r="U48" s="135">
        <v>1.0</v>
      </c>
      <c r="V48" s="152"/>
      <c r="W48" s="478"/>
      <c r="X48" s="132"/>
      <c r="Y48" s="132"/>
      <c r="Z48" s="132"/>
      <c r="AA48" s="132"/>
      <c r="AB48" s="132"/>
      <c r="AC48" s="44"/>
      <c r="AD48" s="45"/>
      <c r="AE48" s="132"/>
      <c r="AF48" s="132"/>
      <c r="AG48" s="132"/>
      <c r="AH48" s="132"/>
      <c r="AI48" s="132"/>
      <c r="AJ48" s="154">
        <f t="shared" si="9"/>
        <v>12</v>
      </c>
      <c r="AK48" s="484">
        <v>75000.0</v>
      </c>
      <c r="AL48" s="500">
        <f t="shared" si="10"/>
        <v>600000</v>
      </c>
      <c r="AM48" s="481">
        <v>300000.0</v>
      </c>
      <c r="AN48" s="487">
        <f t="shared" si="11"/>
        <v>900000</v>
      </c>
      <c r="AO48" s="454"/>
      <c r="AP48" s="39"/>
      <c r="AQ48" s="110"/>
      <c r="AR48" s="110"/>
    </row>
    <row r="49" ht="14.25" customHeight="1">
      <c r="A49" s="64"/>
      <c r="B49" s="37"/>
      <c r="C49" s="37"/>
      <c r="D49" s="37"/>
      <c r="E49" s="501"/>
      <c r="F49" s="37"/>
      <c r="G49" s="239"/>
      <c r="H49" s="37"/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484"/>
      <c r="AL49" s="485"/>
      <c r="AM49" s="486"/>
      <c r="AN49" s="487"/>
      <c r="AO49" s="37"/>
      <c r="AP49" s="37"/>
      <c r="AQ49" s="37"/>
      <c r="AR49" s="37"/>
    </row>
    <row r="50" ht="14.25" customHeight="1">
      <c r="A50" s="64"/>
      <c r="B50" s="37"/>
      <c r="C50" s="37"/>
      <c r="D50" s="37"/>
      <c r="E50" s="501"/>
      <c r="F50" s="37"/>
      <c r="G50" s="239"/>
      <c r="H50" s="37"/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37"/>
      <c r="AL50" s="37"/>
      <c r="AM50" s="37"/>
      <c r="AN50" s="37"/>
      <c r="AO50" s="37"/>
      <c r="AP50" s="37"/>
      <c r="AQ50" s="37"/>
      <c r="AR50" s="37"/>
    </row>
    <row r="51" ht="14.25" customHeight="1">
      <c r="A51" s="64"/>
      <c r="B51" s="37"/>
      <c r="C51" s="37"/>
      <c r="D51" s="37"/>
      <c r="E51" s="501"/>
      <c r="F51" s="37"/>
      <c r="G51" s="239"/>
      <c r="H51" s="37"/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37"/>
      <c r="AQ51" s="37"/>
      <c r="AR51" s="37"/>
    </row>
    <row r="52" ht="14.25" customHeight="1">
      <c r="A52" s="64"/>
      <c r="B52" s="37"/>
      <c r="C52" s="37"/>
      <c r="D52" s="37"/>
      <c r="E52" s="501"/>
      <c r="F52" s="37"/>
      <c r="G52" s="37"/>
      <c r="H52" s="37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37"/>
      <c r="AQ52" s="37"/>
      <c r="AR52" s="37"/>
    </row>
    <row r="53" ht="17.25" customHeight="1">
      <c r="A53" s="64"/>
      <c r="B53" s="441" t="s">
        <v>570</v>
      </c>
      <c r="C53" s="299"/>
      <c r="D53" s="299"/>
      <c r="E53" s="299"/>
      <c r="F53" s="299"/>
      <c r="G53" s="299"/>
      <c r="H53" s="299"/>
      <c r="I53" s="299"/>
      <c r="J53" s="299"/>
      <c r="K53" s="299"/>
      <c r="L53" s="299"/>
      <c r="M53" s="299"/>
      <c r="N53" s="299"/>
      <c r="O53" s="299"/>
      <c r="P53" s="299"/>
      <c r="Q53" s="299"/>
      <c r="R53" s="299"/>
      <c r="S53" s="299"/>
      <c r="T53" s="299"/>
      <c r="U53" s="299"/>
      <c r="V53" s="299"/>
      <c r="W53" s="299"/>
      <c r="X53" s="299"/>
      <c r="Y53" s="299"/>
      <c r="Z53" s="299"/>
      <c r="AA53" s="299"/>
      <c r="AB53" s="299"/>
      <c r="AC53" s="299"/>
      <c r="AD53" s="299"/>
      <c r="AE53" s="299"/>
      <c r="AF53" s="299"/>
      <c r="AG53" s="299"/>
      <c r="AH53" s="299"/>
      <c r="AI53" s="299"/>
      <c r="AJ53" s="299"/>
      <c r="AK53" s="299"/>
      <c r="AL53" s="299"/>
      <c r="AM53" s="299"/>
      <c r="AN53" s="300"/>
      <c r="AO53" s="170"/>
      <c r="AP53" s="170"/>
      <c r="AQ53" s="170"/>
      <c r="AR53" s="170"/>
    </row>
    <row r="54" ht="14.25" customHeight="1">
      <c r="A54" s="64"/>
      <c r="B54" s="302"/>
      <c r="C54" s="303"/>
      <c r="D54" s="303"/>
      <c r="E54" s="303"/>
      <c r="F54" s="303"/>
      <c r="G54" s="303"/>
      <c r="H54" s="303"/>
      <c r="I54" s="303"/>
      <c r="J54" s="303"/>
      <c r="K54" s="303"/>
      <c r="L54" s="303"/>
      <c r="M54" s="303"/>
      <c r="N54" s="303"/>
      <c r="O54" s="303"/>
      <c r="P54" s="303"/>
      <c r="Q54" s="303"/>
      <c r="R54" s="303"/>
      <c r="S54" s="303"/>
      <c r="T54" s="303"/>
      <c r="U54" s="303"/>
      <c r="V54" s="303"/>
      <c r="W54" s="303"/>
      <c r="X54" s="303"/>
      <c r="Y54" s="303"/>
      <c r="Z54" s="303"/>
      <c r="AA54" s="303"/>
      <c r="AB54" s="303"/>
      <c r="AC54" s="303"/>
      <c r="AD54" s="303"/>
      <c r="AE54" s="303"/>
      <c r="AF54" s="303"/>
      <c r="AG54" s="303"/>
      <c r="AH54" s="303"/>
      <c r="AI54" s="303"/>
      <c r="AJ54" s="303"/>
      <c r="AK54" s="303"/>
      <c r="AL54" s="303"/>
      <c r="AM54" s="303"/>
      <c r="AN54" s="304"/>
      <c r="AO54" s="170"/>
      <c r="AP54" s="170"/>
      <c r="AQ54" s="170"/>
      <c r="AR54" s="170"/>
    </row>
    <row r="55" ht="14.25" customHeight="1">
      <c r="A55" s="64"/>
      <c r="B55" s="135" t="s">
        <v>1</v>
      </c>
      <c r="C55" s="132"/>
      <c r="D55" s="443" t="s">
        <v>18</v>
      </c>
      <c r="E55" s="135" t="s">
        <v>19</v>
      </c>
      <c r="F55" s="135" t="s">
        <v>3</v>
      </c>
      <c r="G55" s="135" t="s">
        <v>4</v>
      </c>
      <c r="H55" s="141" t="s">
        <v>5</v>
      </c>
      <c r="I55" s="160" t="s">
        <v>6</v>
      </c>
      <c r="J55" s="135" t="s">
        <v>7</v>
      </c>
      <c r="K55" s="135" t="s">
        <v>2</v>
      </c>
      <c r="L55" s="135" t="s">
        <v>2</v>
      </c>
      <c r="M55" s="135" t="s">
        <v>3</v>
      </c>
      <c r="N55" s="135" t="s">
        <v>4</v>
      </c>
      <c r="O55" s="141" t="s">
        <v>5</v>
      </c>
      <c r="P55" s="160" t="s">
        <v>6</v>
      </c>
      <c r="Q55" s="135" t="s">
        <v>7</v>
      </c>
      <c r="R55" s="135" t="s">
        <v>2</v>
      </c>
      <c r="S55" s="135" t="s">
        <v>2</v>
      </c>
      <c r="T55" s="135" t="s">
        <v>3</v>
      </c>
      <c r="U55" s="135" t="s">
        <v>4</v>
      </c>
      <c r="V55" s="141" t="s">
        <v>5</v>
      </c>
      <c r="W55" s="160" t="s">
        <v>6</v>
      </c>
      <c r="X55" s="135" t="s">
        <v>7</v>
      </c>
      <c r="Y55" s="135" t="s">
        <v>2</v>
      </c>
      <c r="Z55" s="135" t="s">
        <v>2</v>
      </c>
      <c r="AA55" s="135" t="s">
        <v>3</v>
      </c>
      <c r="AB55" s="135" t="s">
        <v>4</v>
      </c>
      <c r="AC55" s="141" t="s">
        <v>5</v>
      </c>
      <c r="AD55" s="160" t="s">
        <v>6</v>
      </c>
      <c r="AE55" s="135" t="s">
        <v>7</v>
      </c>
      <c r="AF55" s="135" t="s">
        <v>2</v>
      </c>
      <c r="AG55" s="135" t="s">
        <v>2</v>
      </c>
      <c r="AH55" s="135" t="s">
        <v>3</v>
      </c>
      <c r="AI55" s="135" t="s">
        <v>4</v>
      </c>
      <c r="AJ55" s="218" t="s">
        <v>8</v>
      </c>
      <c r="AK55" s="130" t="s">
        <v>9</v>
      </c>
      <c r="AL55" s="444" t="s">
        <v>10</v>
      </c>
      <c r="AM55" s="444"/>
      <c r="AN55" s="444" t="s">
        <v>12</v>
      </c>
      <c r="AO55" s="444" t="s">
        <v>333</v>
      </c>
      <c r="AP55" s="444" t="s">
        <v>112</v>
      </c>
      <c r="AQ55" s="444" t="s">
        <v>113</v>
      </c>
      <c r="AR55" s="444"/>
    </row>
    <row r="56" ht="14.25" customHeight="1">
      <c r="A56" s="64"/>
      <c r="B56" s="151"/>
      <c r="C56" s="151"/>
      <c r="D56" s="151"/>
      <c r="E56" s="151"/>
      <c r="F56" s="135">
        <v>1.0</v>
      </c>
      <c r="G56" s="135">
        <f t="shared" ref="G56:AI56" si="12">F56+1</f>
        <v>2</v>
      </c>
      <c r="H56" s="141">
        <f t="shared" si="12"/>
        <v>3</v>
      </c>
      <c r="I56" s="160">
        <f t="shared" si="12"/>
        <v>4</v>
      </c>
      <c r="J56" s="135">
        <f t="shared" si="12"/>
        <v>5</v>
      </c>
      <c r="K56" s="135">
        <f t="shared" si="12"/>
        <v>6</v>
      </c>
      <c r="L56" s="135">
        <f t="shared" si="12"/>
        <v>7</v>
      </c>
      <c r="M56" s="135">
        <f t="shared" si="12"/>
        <v>8</v>
      </c>
      <c r="N56" s="135">
        <f t="shared" si="12"/>
        <v>9</v>
      </c>
      <c r="O56" s="141">
        <f t="shared" si="12"/>
        <v>10</v>
      </c>
      <c r="P56" s="160">
        <f t="shared" si="12"/>
        <v>11</v>
      </c>
      <c r="Q56" s="135">
        <f t="shared" si="12"/>
        <v>12</v>
      </c>
      <c r="R56" s="135">
        <f t="shared" si="12"/>
        <v>13</v>
      </c>
      <c r="S56" s="135">
        <f t="shared" si="12"/>
        <v>14</v>
      </c>
      <c r="T56" s="135">
        <f t="shared" si="12"/>
        <v>15</v>
      </c>
      <c r="U56" s="135">
        <f t="shared" si="12"/>
        <v>16</v>
      </c>
      <c r="V56" s="141">
        <f t="shared" si="12"/>
        <v>17</v>
      </c>
      <c r="W56" s="160">
        <f t="shared" si="12"/>
        <v>18</v>
      </c>
      <c r="X56" s="135">
        <f t="shared" si="12"/>
        <v>19</v>
      </c>
      <c r="Y56" s="135">
        <f t="shared" si="12"/>
        <v>20</v>
      </c>
      <c r="Z56" s="135">
        <f t="shared" si="12"/>
        <v>21</v>
      </c>
      <c r="AA56" s="135">
        <f t="shared" si="12"/>
        <v>22</v>
      </c>
      <c r="AB56" s="135">
        <f t="shared" si="12"/>
        <v>23</v>
      </c>
      <c r="AC56" s="141">
        <f t="shared" si="12"/>
        <v>24</v>
      </c>
      <c r="AD56" s="160">
        <f t="shared" si="12"/>
        <v>25</v>
      </c>
      <c r="AE56" s="135">
        <f t="shared" si="12"/>
        <v>26</v>
      </c>
      <c r="AF56" s="135">
        <f t="shared" si="12"/>
        <v>27</v>
      </c>
      <c r="AG56" s="135">
        <f t="shared" si="12"/>
        <v>28</v>
      </c>
      <c r="AH56" s="135">
        <f t="shared" si="12"/>
        <v>29</v>
      </c>
      <c r="AI56" s="135">
        <f t="shared" si="12"/>
        <v>30</v>
      </c>
      <c r="AJ56" s="447"/>
      <c r="AK56" s="447"/>
      <c r="AL56" s="447"/>
      <c r="AM56" s="447"/>
      <c r="AN56" s="447"/>
      <c r="AO56" s="447"/>
      <c r="AP56" s="447"/>
      <c r="AQ56" s="447"/>
      <c r="AR56" s="447"/>
    </row>
    <row r="57" ht="14.25" customHeight="1">
      <c r="A57" s="64"/>
      <c r="B57" s="132"/>
      <c r="C57" s="132"/>
      <c r="D57" s="449"/>
      <c r="E57" s="502" t="s">
        <v>580</v>
      </c>
      <c r="F57" s="503"/>
      <c r="G57" s="504">
        <v>1.0</v>
      </c>
      <c r="H57" s="472"/>
      <c r="I57" s="478"/>
      <c r="J57" s="504">
        <v>1.0</v>
      </c>
      <c r="K57" s="504">
        <v>1.0</v>
      </c>
      <c r="L57" s="504">
        <v>1.0</v>
      </c>
      <c r="M57" s="504">
        <v>1.0</v>
      </c>
      <c r="N57" s="504">
        <v>1.0</v>
      </c>
      <c r="O57" s="472"/>
      <c r="P57" s="478"/>
      <c r="Q57" s="504">
        <v>1.0</v>
      </c>
      <c r="R57" s="504">
        <v>1.0</v>
      </c>
      <c r="S57" s="504">
        <v>1.0</v>
      </c>
      <c r="T57" s="504">
        <v>1.0</v>
      </c>
      <c r="U57" s="504">
        <v>1.0</v>
      </c>
      <c r="V57" s="472"/>
      <c r="W57" s="478"/>
      <c r="X57" s="504">
        <v>1.0</v>
      </c>
      <c r="Y57" s="132"/>
      <c r="Z57" s="404"/>
      <c r="AA57" s="404"/>
      <c r="AB57" s="404"/>
      <c r="AC57" s="505"/>
      <c r="AD57" s="506"/>
      <c r="AE57" s="30"/>
      <c r="AF57" s="132"/>
      <c r="AG57" s="404"/>
      <c r="AH57" s="404"/>
      <c r="AI57" s="426"/>
      <c r="AJ57" s="46">
        <f t="shared" ref="AJ57:AJ74" si="13">SUM(F57:G57,J57:N57,Q57:U57,X57:AB57,AE57:AI57)</f>
        <v>12</v>
      </c>
      <c r="AK57" s="479">
        <v>60000.0</v>
      </c>
      <c r="AL57" s="480">
        <f t="shared" ref="AL57:AL75" si="14">AN57-AM57</f>
        <v>420000</v>
      </c>
      <c r="AM57" s="507">
        <v>300000.0</v>
      </c>
      <c r="AN57" s="482">
        <f t="shared" ref="AN57:AN75" si="15">AJ57*AK57</f>
        <v>720000</v>
      </c>
      <c r="AO57" s="145"/>
      <c r="AP57" s="145"/>
      <c r="AQ57" s="145"/>
      <c r="AR57" s="508"/>
    </row>
    <row r="58" ht="14.25" customHeight="1">
      <c r="A58" s="64"/>
      <c r="B58" s="132"/>
      <c r="C58" s="132"/>
      <c r="D58" s="459"/>
      <c r="E58" s="509" t="s">
        <v>632</v>
      </c>
      <c r="F58" s="503"/>
      <c r="G58" s="510"/>
      <c r="H58" s="472"/>
      <c r="I58" s="478"/>
      <c r="J58" s="510"/>
      <c r="K58" s="510"/>
      <c r="L58" s="510"/>
      <c r="M58" s="510"/>
      <c r="N58" s="510"/>
      <c r="O58" s="472"/>
      <c r="P58" s="478"/>
      <c r="Q58" s="510"/>
      <c r="R58" s="510"/>
      <c r="S58" s="510"/>
      <c r="T58" s="510"/>
      <c r="U58" s="510"/>
      <c r="V58" s="472"/>
      <c r="W58" s="478"/>
      <c r="X58" s="510"/>
      <c r="Y58" s="132"/>
      <c r="Z58" s="404"/>
      <c r="AA58" s="404"/>
      <c r="AB58" s="404"/>
      <c r="AC58" s="472"/>
      <c r="AD58" s="478"/>
      <c r="AE58" s="30"/>
      <c r="AF58" s="132"/>
      <c r="AG58" s="404"/>
      <c r="AH58" s="404"/>
      <c r="AI58" s="426"/>
      <c r="AJ58" s="46">
        <f t="shared" si="13"/>
        <v>0</v>
      </c>
      <c r="AK58" s="484">
        <v>60000.0</v>
      </c>
      <c r="AL58" s="485">
        <f t="shared" si="14"/>
        <v>-200000</v>
      </c>
      <c r="AM58" s="507">
        <v>200000.0</v>
      </c>
      <c r="AN58" s="487">
        <f t="shared" si="15"/>
        <v>0</v>
      </c>
      <c r="AO58" s="145"/>
      <c r="AP58" s="145"/>
      <c r="AQ58" s="145"/>
      <c r="AR58" s="508"/>
    </row>
    <row r="59" ht="14.25" customHeight="1">
      <c r="A59" s="64"/>
      <c r="B59" s="132"/>
      <c r="C59" s="132"/>
      <c r="D59" s="459"/>
      <c r="E59" s="511" t="s">
        <v>595</v>
      </c>
      <c r="F59" s="503"/>
      <c r="G59" s="504">
        <v>1.0</v>
      </c>
      <c r="H59" s="472"/>
      <c r="I59" s="478"/>
      <c r="J59" s="504">
        <v>1.0</v>
      </c>
      <c r="K59" s="504">
        <v>1.0</v>
      </c>
      <c r="L59" s="504">
        <v>1.0</v>
      </c>
      <c r="M59" s="504">
        <v>1.0</v>
      </c>
      <c r="N59" s="504">
        <v>1.0</v>
      </c>
      <c r="O59" s="472"/>
      <c r="P59" s="478"/>
      <c r="Q59" s="504">
        <v>1.0</v>
      </c>
      <c r="R59" s="504">
        <v>1.0</v>
      </c>
      <c r="S59" s="504">
        <v>1.0</v>
      </c>
      <c r="T59" s="504">
        <v>1.0</v>
      </c>
      <c r="U59" s="504">
        <v>1.0</v>
      </c>
      <c r="V59" s="472"/>
      <c r="W59" s="478"/>
      <c r="X59" s="504">
        <v>1.0</v>
      </c>
      <c r="Y59" s="132"/>
      <c r="Z59" s="404"/>
      <c r="AA59" s="404"/>
      <c r="AB59" s="404"/>
      <c r="AC59" s="472"/>
      <c r="AD59" s="478"/>
      <c r="AE59" s="30"/>
      <c r="AF59" s="132"/>
      <c r="AG59" s="404"/>
      <c r="AH59" s="404"/>
      <c r="AI59" s="426"/>
      <c r="AJ59" s="46">
        <f t="shared" si="13"/>
        <v>12</v>
      </c>
      <c r="AK59" s="484">
        <v>60000.0</v>
      </c>
      <c r="AL59" s="485">
        <f t="shared" si="14"/>
        <v>420000</v>
      </c>
      <c r="AM59" s="507">
        <v>300000.0</v>
      </c>
      <c r="AN59" s="487">
        <f t="shared" si="15"/>
        <v>720000</v>
      </c>
      <c r="AO59" s="145"/>
      <c r="AP59" s="145"/>
      <c r="AQ59" s="145"/>
      <c r="AR59" s="508"/>
    </row>
    <row r="60" ht="14.25" customHeight="1">
      <c r="A60" s="64"/>
      <c r="B60" s="132"/>
      <c r="C60" s="132"/>
      <c r="D60" s="459"/>
      <c r="E60" s="509" t="s">
        <v>633</v>
      </c>
      <c r="F60" s="503"/>
      <c r="G60" s="512"/>
      <c r="H60" s="472"/>
      <c r="I60" s="478"/>
      <c r="J60" s="512"/>
      <c r="K60" s="512"/>
      <c r="L60" s="512"/>
      <c r="M60" s="512"/>
      <c r="N60" s="512"/>
      <c r="O60" s="472"/>
      <c r="P60" s="478"/>
      <c r="Q60" s="504">
        <v>1.0</v>
      </c>
      <c r="R60" s="504">
        <v>1.0</v>
      </c>
      <c r="S60" s="504">
        <v>1.0</v>
      </c>
      <c r="T60" s="504">
        <v>1.0</v>
      </c>
      <c r="U60" s="504">
        <v>1.0</v>
      </c>
      <c r="V60" s="472"/>
      <c r="W60" s="478"/>
      <c r="X60" s="504">
        <v>1.0</v>
      </c>
      <c r="Y60" s="132"/>
      <c r="Z60" s="404"/>
      <c r="AA60" s="404"/>
      <c r="AB60" s="404"/>
      <c r="AC60" s="472"/>
      <c r="AD60" s="423"/>
      <c r="AE60" s="30"/>
      <c r="AF60" s="132"/>
      <c r="AG60" s="404"/>
      <c r="AH60" s="404"/>
      <c r="AI60" s="426"/>
      <c r="AJ60" s="46">
        <f t="shared" si="13"/>
        <v>6</v>
      </c>
      <c r="AK60" s="484">
        <v>60000.0</v>
      </c>
      <c r="AL60" s="485">
        <f t="shared" si="14"/>
        <v>160000</v>
      </c>
      <c r="AM60" s="507">
        <v>200000.0</v>
      </c>
      <c r="AN60" s="487">
        <f t="shared" si="15"/>
        <v>360000</v>
      </c>
      <c r="AO60" s="145"/>
      <c r="AP60" s="145"/>
      <c r="AQ60" s="145"/>
      <c r="AR60" s="508"/>
    </row>
    <row r="61" ht="14.25" customHeight="1">
      <c r="A61" s="64"/>
      <c r="B61" s="132"/>
      <c r="C61" s="132"/>
      <c r="D61" s="459"/>
      <c r="E61" s="511" t="s">
        <v>145</v>
      </c>
      <c r="F61" s="503"/>
      <c r="G61" s="504">
        <v>1.0</v>
      </c>
      <c r="H61" s="472"/>
      <c r="I61" s="478"/>
      <c r="J61" s="504">
        <v>1.0</v>
      </c>
      <c r="K61" s="504">
        <v>1.0</v>
      </c>
      <c r="L61" s="504">
        <v>1.0</v>
      </c>
      <c r="M61" s="504">
        <v>1.0</v>
      </c>
      <c r="N61" s="504">
        <v>1.0</v>
      </c>
      <c r="O61" s="472"/>
      <c r="P61" s="478"/>
      <c r="Q61" s="504">
        <v>1.0</v>
      </c>
      <c r="R61" s="504">
        <v>1.0</v>
      </c>
      <c r="S61" s="504">
        <v>1.0</v>
      </c>
      <c r="T61" s="504">
        <v>1.0</v>
      </c>
      <c r="U61" s="504">
        <v>1.0</v>
      </c>
      <c r="V61" s="472"/>
      <c r="W61" s="478"/>
      <c r="X61" s="504">
        <v>1.0</v>
      </c>
      <c r="Y61" s="132"/>
      <c r="Z61" s="404"/>
      <c r="AA61" s="404"/>
      <c r="AB61" s="404"/>
      <c r="AC61" s="472"/>
      <c r="AD61" s="423"/>
      <c r="AE61" s="30"/>
      <c r="AF61" s="132"/>
      <c r="AG61" s="404"/>
      <c r="AH61" s="404"/>
      <c r="AI61" s="426"/>
      <c r="AJ61" s="46">
        <f t="shared" si="13"/>
        <v>12</v>
      </c>
      <c r="AK61" s="484">
        <v>60000.0</v>
      </c>
      <c r="AL61" s="485">
        <f t="shared" si="14"/>
        <v>320000</v>
      </c>
      <c r="AM61" s="507">
        <v>400000.0</v>
      </c>
      <c r="AN61" s="487">
        <f t="shared" si="15"/>
        <v>720000</v>
      </c>
      <c r="AO61" s="145"/>
      <c r="AP61" s="145"/>
      <c r="AQ61" s="145"/>
      <c r="AR61" s="508"/>
    </row>
    <row r="62" ht="14.25" customHeight="1">
      <c r="A62" s="64"/>
      <c r="B62" s="132"/>
      <c r="C62" s="132"/>
      <c r="D62" s="459"/>
      <c r="E62" s="511" t="s">
        <v>575</v>
      </c>
      <c r="F62" s="503"/>
      <c r="G62" s="504">
        <v>1.0</v>
      </c>
      <c r="H62" s="472"/>
      <c r="I62" s="478"/>
      <c r="J62" s="504">
        <v>1.0</v>
      </c>
      <c r="K62" s="504">
        <v>1.0</v>
      </c>
      <c r="L62" s="504">
        <v>1.0</v>
      </c>
      <c r="M62" s="504">
        <v>1.0</v>
      </c>
      <c r="N62" s="504">
        <v>1.0</v>
      </c>
      <c r="O62" s="472"/>
      <c r="P62" s="478"/>
      <c r="Q62" s="504">
        <v>1.0</v>
      </c>
      <c r="R62" s="504">
        <v>1.0</v>
      </c>
      <c r="S62" s="504">
        <v>1.0</v>
      </c>
      <c r="T62" s="504">
        <v>1.0</v>
      </c>
      <c r="U62" s="504">
        <v>1.0</v>
      </c>
      <c r="V62" s="472"/>
      <c r="W62" s="478"/>
      <c r="X62" s="504">
        <v>1.0</v>
      </c>
      <c r="Y62" s="132"/>
      <c r="Z62" s="404"/>
      <c r="AA62" s="404"/>
      <c r="AB62" s="404"/>
      <c r="AC62" s="472"/>
      <c r="AD62" s="423"/>
      <c r="AE62" s="30"/>
      <c r="AF62" s="132"/>
      <c r="AG62" s="404"/>
      <c r="AH62" s="404"/>
      <c r="AI62" s="426"/>
      <c r="AJ62" s="46">
        <f t="shared" si="13"/>
        <v>12</v>
      </c>
      <c r="AK62" s="484">
        <v>60000.0</v>
      </c>
      <c r="AL62" s="485">
        <f t="shared" si="14"/>
        <v>320000</v>
      </c>
      <c r="AM62" s="507">
        <v>400000.0</v>
      </c>
      <c r="AN62" s="487">
        <f t="shared" si="15"/>
        <v>720000</v>
      </c>
      <c r="AO62" s="145"/>
      <c r="AP62" s="145"/>
      <c r="AQ62" s="145"/>
      <c r="AR62" s="508"/>
    </row>
    <row r="63" ht="14.25" customHeight="1">
      <c r="A63" s="64"/>
      <c r="B63" s="132"/>
      <c r="C63" s="132"/>
      <c r="D63" s="459"/>
      <c r="E63" s="511" t="s">
        <v>571</v>
      </c>
      <c r="F63" s="503"/>
      <c r="G63" s="504">
        <v>1.0</v>
      </c>
      <c r="H63" s="472"/>
      <c r="I63" s="478"/>
      <c r="J63" s="504">
        <v>1.0</v>
      </c>
      <c r="K63" s="504">
        <v>1.0</v>
      </c>
      <c r="L63" s="504">
        <v>1.0</v>
      </c>
      <c r="M63" s="504">
        <v>1.0</v>
      </c>
      <c r="N63" s="504">
        <v>1.0</v>
      </c>
      <c r="O63" s="472"/>
      <c r="P63" s="478"/>
      <c r="Q63" s="504">
        <v>1.0</v>
      </c>
      <c r="R63" s="504">
        <v>1.0</v>
      </c>
      <c r="S63" s="504">
        <v>1.0</v>
      </c>
      <c r="T63" s="504">
        <v>1.0</v>
      </c>
      <c r="U63" s="504">
        <v>1.0</v>
      </c>
      <c r="V63" s="472"/>
      <c r="W63" s="478"/>
      <c r="X63" s="504">
        <v>1.0</v>
      </c>
      <c r="Y63" s="132"/>
      <c r="Z63" s="513"/>
      <c r="AA63" s="513"/>
      <c r="AB63" s="513"/>
      <c r="AC63" s="472"/>
      <c r="AD63" s="478"/>
      <c r="AE63" s="30"/>
      <c r="AF63" s="132"/>
      <c r="AG63" s="404"/>
      <c r="AH63" s="404"/>
      <c r="AI63" s="426"/>
      <c r="AJ63" s="46">
        <f t="shared" si="13"/>
        <v>12</v>
      </c>
      <c r="AK63" s="484">
        <v>60000.0</v>
      </c>
      <c r="AL63" s="485">
        <f t="shared" si="14"/>
        <v>320000</v>
      </c>
      <c r="AM63" s="507">
        <v>400000.0</v>
      </c>
      <c r="AN63" s="487">
        <f t="shared" si="15"/>
        <v>720000</v>
      </c>
      <c r="AO63" s="145"/>
      <c r="AP63" s="145"/>
      <c r="AQ63" s="145"/>
      <c r="AR63" s="508"/>
    </row>
    <row r="64" ht="14.25" customHeight="1">
      <c r="A64" s="64"/>
      <c r="B64" s="132"/>
      <c r="C64" s="132"/>
      <c r="D64" s="459"/>
      <c r="E64" s="509" t="s">
        <v>634</v>
      </c>
      <c r="F64" s="503"/>
      <c r="G64" s="510"/>
      <c r="H64" s="472"/>
      <c r="I64" s="478"/>
      <c r="J64" s="504">
        <v>1.0</v>
      </c>
      <c r="K64" s="504">
        <v>1.0</v>
      </c>
      <c r="L64" s="504">
        <v>1.0</v>
      </c>
      <c r="M64" s="504">
        <v>1.0</v>
      </c>
      <c r="N64" s="504">
        <v>1.0</v>
      </c>
      <c r="O64" s="472"/>
      <c r="P64" s="478"/>
      <c r="Q64" s="504">
        <v>1.0</v>
      </c>
      <c r="R64" s="504">
        <v>1.0</v>
      </c>
      <c r="S64" s="504">
        <v>1.0</v>
      </c>
      <c r="T64" s="504">
        <v>1.0</v>
      </c>
      <c r="U64" s="504">
        <v>1.0</v>
      </c>
      <c r="V64" s="472"/>
      <c r="W64" s="478"/>
      <c r="X64" s="504">
        <v>1.0</v>
      </c>
      <c r="Y64" s="132"/>
      <c r="Z64" s="426"/>
      <c r="AA64" s="426"/>
      <c r="AB64" s="426"/>
      <c r="AC64" s="472"/>
      <c r="AD64" s="478"/>
      <c r="AE64" s="30"/>
      <c r="AF64" s="132"/>
      <c r="AG64" s="426"/>
      <c r="AH64" s="426"/>
      <c r="AI64" s="426"/>
      <c r="AJ64" s="46">
        <f t="shared" si="13"/>
        <v>11</v>
      </c>
      <c r="AK64" s="484">
        <v>60000.0</v>
      </c>
      <c r="AL64" s="485">
        <f t="shared" si="14"/>
        <v>360000</v>
      </c>
      <c r="AM64" s="507">
        <v>300000.0</v>
      </c>
      <c r="AN64" s="487">
        <f t="shared" si="15"/>
        <v>660000</v>
      </c>
      <c r="AO64" s="145"/>
      <c r="AP64" s="145"/>
      <c r="AQ64" s="145"/>
      <c r="AR64" s="508"/>
    </row>
    <row r="65" ht="14.25" customHeight="1">
      <c r="A65" s="64"/>
      <c r="B65" s="132"/>
      <c r="C65" s="132"/>
      <c r="D65" s="459"/>
      <c r="E65" s="511" t="s">
        <v>635</v>
      </c>
      <c r="F65" s="503"/>
      <c r="G65" s="504">
        <v>1.0</v>
      </c>
      <c r="H65" s="472"/>
      <c r="I65" s="478"/>
      <c r="J65" s="504">
        <v>1.0</v>
      </c>
      <c r="K65" s="504">
        <v>1.0</v>
      </c>
      <c r="L65" s="504">
        <v>1.0</v>
      </c>
      <c r="M65" s="504">
        <v>1.0</v>
      </c>
      <c r="N65" s="504">
        <v>1.0</v>
      </c>
      <c r="O65" s="472"/>
      <c r="P65" s="478"/>
      <c r="Q65" s="504">
        <v>1.0</v>
      </c>
      <c r="R65" s="504">
        <v>1.0</v>
      </c>
      <c r="S65" s="504">
        <v>1.0</v>
      </c>
      <c r="T65" s="504">
        <v>1.0</v>
      </c>
      <c r="U65" s="504">
        <v>1.0</v>
      </c>
      <c r="V65" s="472"/>
      <c r="W65" s="478"/>
      <c r="X65" s="504">
        <v>1.0</v>
      </c>
      <c r="Y65" s="132"/>
      <c r="Z65" s="426"/>
      <c r="AA65" s="426"/>
      <c r="AB65" s="426"/>
      <c r="AC65" s="472"/>
      <c r="AD65" s="478"/>
      <c r="AE65" s="30"/>
      <c r="AF65" s="132"/>
      <c r="AG65" s="426"/>
      <c r="AH65" s="426"/>
      <c r="AI65" s="426"/>
      <c r="AJ65" s="46">
        <f t="shared" si="13"/>
        <v>12</v>
      </c>
      <c r="AK65" s="484">
        <v>75000.0</v>
      </c>
      <c r="AL65" s="500">
        <f t="shared" si="14"/>
        <v>500000</v>
      </c>
      <c r="AM65" s="507">
        <v>400000.0</v>
      </c>
      <c r="AN65" s="487">
        <f t="shared" si="15"/>
        <v>900000</v>
      </c>
      <c r="AO65" s="145"/>
      <c r="AP65" s="145"/>
      <c r="AQ65" s="145"/>
      <c r="AR65" s="508"/>
    </row>
    <row r="66" ht="14.25" customHeight="1">
      <c r="A66" s="64"/>
      <c r="B66" s="132"/>
      <c r="C66" s="132"/>
      <c r="D66" s="459"/>
      <c r="E66" s="511" t="s">
        <v>607</v>
      </c>
      <c r="F66" s="503"/>
      <c r="G66" s="504">
        <v>1.0</v>
      </c>
      <c r="H66" s="472"/>
      <c r="I66" s="478"/>
      <c r="J66" s="504">
        <v>1.0</v>
      </c>
      <c r="K66" s="514" t="s">
        <v>636</v>
      </c>
      <c r="L66" s="515"/>
      <c r="M66" s="515"/>
      <c r="N66" s="515"/>
      <c r="O66" s="472"/>
      <c r="P66" s="478"/>
      <c r="Q66" s="515"/>
      <c r="R66" s="515"/>
      <c r="S66" s="515"/>
      <c r="T66" s="515"/>
      <c r="U66" s="515"/>
      <c r="V66" s="472"/>
      <c r="W66" s="478"/>
      <c r="X66" s="515"/>
      <c r="Y66" s="132"/>
      <c r="Z66" s="426"/>
      <c r="AA66" s="426"/>
      <c r="AB66" s="426"/>
      <c r="AC66" s="472"/>
      <c r="AD66" s="478"/>
      <c r="AE66" s="30"/>
      <c r="AF66" s="132"/>
      <c r="AG66" s="426"/>
      <c r="AH66" s="426"/>
      <c r="AI66" s="426"/>
      <c r="AJ66" s="46">
        <f t="shared" si="13"/>
        <v>2</v>
      </c>
      <c r="AK66" s="484">
        <v>30000.0</v>
      </c>
      <c r="AL66" s="485">
        <f t="shared" si="14"/>
        <v>60000</v>
      </c>
      <c r="AM66" s="516"/>
      <c r="AN66" s="487">
        <f t="shared" si="15"/>
        <v>60000</v>
      </c>
      <c r="AO66" s="145"/>
      <c r="AP66" s="145"/>
      <c r="AQ66" s="145"/>
      <c r="AR66" s="508"/>
    </row>
    <row r="67" ht="14.25" customHeight="1">
      <c r="A67" s="64"/>
      <c r="B67" s="132"/>
      <c r="C67" s="132"/>
      <c r="D67" s="459"/>
      <c r="E67" s="511" t="s">
        <v>592</v>
      </c>
      <c r="F67" s="503"/>
      <c r="G67" s="504">
        <v>1.0</v>
      </c>
      <c r="H67" s="472"/>
      <c r="I67" s="478"/>
      <c r="J67" s="504">
        <v>1.0</v>
      </c>
      <c r="K67" s="504">
        <v>1.0</v>
      </c>
      <c r="L67" s="504">
        <v>1.0</v>
      </c>
      <c r="M67" s="504">
        <v>1.0</v>
      </c>
      <c r="N67" s="504">
        <v>1.0</v>
      </c>
      <c r="O67" s="472"/>
      <c r="P67" s="478"/>
      <c r="Q67" s="504">
        <v>1.0</v>
      </c>
      <c r="R67" s="504">
        <v>1.0</v>
      </c>
      <c r="S67" s="504">
        <v>1.0</v>
      </c>
      <c r="T67" s="504">
        <v>1.0</v>
      </c>
      <c r="U67" s="504">
        <v>1.0</v>
      </c>
      <c r="V67" s="472"/>
      <c r="W67" s="478"/>
      <c r="X67" s="504">
        <v>1.0</v>
      </c>
      <c r="Y67" s="132"/>
      <c r="Z67" s="426"/>
      <c r="AA67" s="426"/>
      <c r="AB67" s="426"/>
      <c r="AC67" s="472"/>
      <c r="AD67" s="478"/>
      <c r="AE67" s="30"/>
      <c r="AF67" s="132"/>
      <c r="AG67" s="426"/>
      <c r="AH67" s="426"/>
      <c r="AI67" s="426"/>
      <c r="AJ67" s="46">
        <f t="shared" si="13"/>
        <v>12</v>
      </c>
      <c r="AK67" s="484">
        <v>60000.0</v>
      </c>
      <c r="AL67" s="485">
        <f t="shared" si="14"/>
        <v>520000</v>
      </c>
      <c r="AM67" s="507">
        <v>200000.0</v>
      </c>
      <c r="AN67" s="487">
        <f t="shared" si="15"/>
        <v>720000</v>
      </c>
      <c r="AO67" s="145"/>
      <c r="AP67" s="145"/>
      <c r="AQ67" s="145"/>
      <c r="AR67" s="508"/>
    </row>
    <row r="68" ht="14.25" customHeight="1">
      <c r="A68" s="64"/>
      <c r="B68" s="132"/>
      <c r="C68" s="132"/>
      <c r="D68" s="459"/>
      <c r="E68" s="511" t="s">
        <v>584</v>
      </c>
      <c r="F68" s="503"/>
      <c r="G68" s="504">
        <v>1.0</v>
      </c>
      <c r="H68" s="472"/>
      <c r="I68" s="478"/>
      <c r="J68" s="504">
        <v>1.0</v>
      </c>
      <c r="K68" s="504">
        <v>1.0</v>
      </c>
      <c r="L68" s="504">
        <v>1.0</v>
      </c>
      <c r="M68" s="504">
        <v>1.0</v>
      </c>
      <c r="N68" s="504">
        <v>1.0</v>
      </c>
      <c r="O68" s="472"/>
      <c r="P68" s="478"/>
      <c r="Q68" s="504">
        <v>1.0</v>
      </c>
      <c r="R68" s="504">
        <v>1.0</v>
      </c>
      <c r="S68" s="504">
        <v>1.0</v>
      </c>
      <c r="T68" s="504">
        <v>1.0</v>
      </c>
      <c r="U68" s="504">
        <v>1.0</v>
      </c>
      <c r="V68" s="472"/>
      <c r="W68" s="478"/>
      <c r="X68" s="504">
        <v>1.0</v>
      </c>
      <c r="Y68" s="132"/>
      <c r="Z68" s="426"/>
      <c r="AA68" s="426"/>
      <c r="AB68" s="426"/>
      <c r="AC68" s="472"/>
      <c r="AD68" s="478"/>
      <c r="AE68" s="30"/>
      <c r="AF68" s="132"/>
      <c r="AG68" s="426"/>
      <c r="AH68" s="426"/>
      <c r="AI68" s="426"/>
      <c r="AJ68" s="46">
        <f t="shared" si="13"/>
        <v>12</v>
      </c>
      <c r="AK68" s="484">
        <v>60000.0</v>
      </c>
      <c r="AL68" s="485">
        <f t="shared" si="14"/>
        <v>420000</v>
      </c>
      <c r="AM68" s="507">
        <v>300000.0</v>
      </c>
      <c r="AN68" s="487">
        <f t="shared" si="15"/>
        <v>720000</v>
      </c>
      <c r="AO68" s="145"/>
      <c r="AP68" s="145"/>
      <c r="AQ68" s="145"/>
      <c r="AR68" s="508"/>
    </row>
    <row r="69" ht="14.25" customHeight="1">
      <c r="A69" s="64"/>
      <c r="B69" s="132"/>
      <c r="C69" s="132"/>
      <c r="D69" s="459"/>
      <c r="E69" s="202" t="s">
        <v>588</v>
      </c>
      <c r="F69" s="503"/>
      <c r="G69" s="504">
        <v>1.0</v>
      </c>
      <c r="H69" s="472"/>
      <c r="I69" s="478"/>
      <c r="J69" s="504">
        <v>1.0</v>
      </c>
      <c r="K69" s="504">
        <v>1.0</v>
      </c>
      <c r="L69" s="504">
        <v>1.0</v>
      </c>
      <c r="M69" s="504">
        <v>1.0</v>
      </c>
      <c r="N69" s="504">
        <v>1.0</v>
      </c>
      <c r="O69" s="472"/>
      <c r="P69" s="478"/>
      <c r="Q69" s="504">
        <v>1.0</v>
      </c>
      <c r="R69" s="504">
        <v>1.0</v>
      </c>
      <c r="S69" s="504">
        <v>1.0</v>
      </c>
      <c r="T69" s="504">
        <v>1.0</v>
      </c>
      <c r="U69" s="504">
        <v>1.0</v>
      </c>
      <c r="V69" s="472"/>
      <c r="W69" s="478"/>
      <c r="X69" s="504">
        <v>1.0</v>
      </c>
      <c r="Y69" s="132"/>
      <c r="Z69" s="503"/>
      <c r="AA69" s="503"/>
      <c r="AB69" s="503"/>
      <c r="AC69" s="472"/>
      <c r="AD69" s="478"/>
      <c r="AE69" s="30"/>
      <c r="AF69" s="132"/>
      <c r="AG69" s="426"/>
      <c r="AH69" s="426"/>
      <c r="AI69" s="426"/>
      <c r="AJ69" s="46">
        <f t="shared" si="13"/>
        <v>12</v>
      </c>
      <c r="AK69" s="484">
        <v>60000.0</v>
      </c>
      <c r="AL69" s="485">
        <f t="shared" si="14"/>
        <v>320000</v>
      </c>
      <c r="AM69" s="507">
        <v>400000.0</v>
      </c>
      <c r="AN69" s="487">
        <f t="shared" si="15"/>
        <v>720000</v>
      </c>
      <c r="AO69" s="145"/>
      <c r="AP69" s="145"/>
      <c r="AQ69" s="145"/>
      <c r="AR69" s="508"/>
    </row>
    <row r="70" ht="14.25" customHeight="1">
      <c r="A70" s="64"/>
      <c r="B70" s="30"/>
      <c r="C70" s="30"/>
      <c r="D70" s="30"/>
      <c r="E70" s="195" t="s">
        <v>637</v>
      </c>
      <c r="F70" s="503"/>
      <c r="G70" s="504">
        <v>1.0</v>
      </c>
      <c r="H70" s="472"/>
      <c r="I70" s="478"/>
      <c r="J70" s="504">
        <v>1.0</v>
      </c>
      <c r="K70" s="504">
        <v>1.0</v>
      </c>
      <c r="L70" s="504">
        <v>1.0</v>
      </c>
      <c r="M70" s="504">
        <v>1.0</v>
      </c>
      <c r="N70" s="504">
        <v>1.0</v>
      </c>
      <c r="O70" s="472"/>
      <c r="P70" s="478"/>
      <c r="Q70" s="504">
        <v>1.0</v>
      </c>
      <c r="R70" s="504">
        <v>1.0</v>
      </c>
      <c r="S70" s="504">
        <v>1.0</v>
      </c>
      <c r="T70" s="504">
        <v>1.0</v>
      </c>
      <c r="U70" s="504">
        <v>1.0</v>
      </c>
      <c r="V70" s="472"/>
      <c r="W70" s="478"/>
      <c r="X70" s="504">
        <v>1.0</v>
      </c>
      <c r="Y70" s="517"/>
      <c r="Z70" s="135"/>
      <c r="AA70" s="135"/>
      <c r="AB70" s="135"/>
      <c r="AC70" s="44"/>
      <c r="AD70" s="45"/>
      <c r="AE70" s="30"/>
      <c r="AF70" s="132"/>
      <c r="AG70" s="30"/>
      <c r="AH70" s="30"/>
      <c r="AI70" s="426"/>
      <c r="AJ70" s="46">
        <f t="shared" si="13"/>
        <v>12</v>
      </c>
      <c r="AK70" s="484">
        <v>60000.0</v>
      </c>
      <c r="AL70" s="485">
        <f t="shared" si="14"/>
        <v>420000</v>
      </c>
      <c r="AM70" s="507">
        <v>300000.0</v>
      </c>
      <c r="AN70" s="487">
        <f t="shared" si="15"/>
        <v>720000</v>
      </c>
      <c r="AO70" s="51"/>
      <c r="AP70" s="39"/>
      <c r="AQ70" s="110"/>
      <c r="AR70" s="110"/>
    </row>
    <row r="71" ht="14.25" customHeight="1">
      <c r="A71" s="64"/>
      <c r="B71" s="30"/>
      <c r="C71" s="30"/>
      <c r="D71" s="30"/>
      <c r="E71" s="195" t="s">
        <v>258</v>
      </c>
      <c r="F71" s="503"/>
      <c r="G71" s="510"/>
      <c r="H71" s="472"/>
      <c r="I71" s="478"/>
      <c r="J71" s="504">
        <v>1.0</v>
      </c>
      <c r="K71" s="504">
        <v>1.0</v>
      </c>
      <c r="L71" s="504">
        <v>1.0</v>
      </c>
      <c r="M71" s="504">
        <v>1.0</v>
      </c>
      <c r="N71" s="504">
        <v>1.0</v>
      </c>
      <c r="O71" s="472"/>
      <c r="P71" s="478"/>
      <c r="Q71" s="504">
        <v>1.0</v>
      </c>
      <c r="R71" s="504">
        <v>1.0</v>
      </c>
      <c r="S71" s="504">
        <v>1.0</v>
      </c>
      <c r="T71" s="504">
        <v>1.0</v>
      </c>
      <c r="U71" s="504">
        <v>1.0</v>
      </c>
      <c r="V71" s="472"/>
      <c r="W71" s="478"/>
      <c r="X71" s="504">
        <v>1.0</v>
      </c>
      <c r="Y71" s="517"/>
      <c r="Z71" s="135"/>
      <c r="AA71" s="135"/>
      <c r="AB71" s="135"/>
      <c r="AC71" s="44"/>
      <c r="AD71" s="45"/>
      <c r="AE71" s="30"/>
      <c r="AF71" s="132"/>
      <c r="AG71" s="30"/>
      <c r="AH71" s="30"/>
      <c r="AI71" s="426"/>
      <c r="AJ71" s="46">
        <f t="shared" si="13"/>
        <v>11</v>
      </c>
      <c r="AK71" s="484">
        <v>60000.0</v>
      </c>
      <c r="AL71" s="485">
        <f t="shared" si="14"/>
        <v>310000</v>
      </c>
      <c r="AM71" s="507">
        <v>350000.0</v>
      </c>
      <c r="AN71" s="487">
        <f t="shared" si="15"/>
        <v>660000</v>
      </c>
      <c r="AO71" s="51"/>
      <c r="AP71" s="39"/>
      <c r="AQ71" s="39"/>
      <c r="AR71" s="39"/>
    </row>
    <row r="72" ht="14.25" customHeight="1">
      <c r="A72" s="64"/>
      <c r="B72" s="64"/>
      <c r="C72" s="64"/>
      <c r="D72" s="64"/>
      <c r="E72" s="202" t="s">
        <v>583</v>
      </c>
      <c r="F72" s="503"/>
      <c r="G72" s="504">
        <v>1.0</v>
      </c>
      <c r="H72" s="472"/>
      <c r="I72" s="478"/>
      <c r="J72" s="504">
        <v>1.0</v>
      </c>
      <c r="K72" s="504">
        <v>1.0</v>
      </c>
      <c r="L72" s="504">
        <v>1.0</v>
      </c>
      <c r="M72" s="504">
        <v>1.0</v>
      </c>
      <c r="N72" s="504">
        <v>1.0</v>
      </c>
      <c r="O72" s="472"/>
      <c r="P72" s="478"/>
      <c r="Q72" s="504">
        <v>1.0</v>
      </c>
      <c r="R72" s="504">
        <v>1.0</v>
      </c>
      <c r="S72" s="504">
        <v>1.0</v>
      </c>
      <c r="T72" s="504">
        <v>1.0</v>
      </c>
      <c r="U72" s="504">
        <v>1.0</v>
      </c>
      <c r="V72" s="472"/>
      <c r="W72" s="478"/>
      <c r="X72" s="504">
        <v>1.0</v>
      </c>
      <c r="Y72" s="132"/>
      <c r="Z72" s="503"/>
      <c r="AA72" s="503"/>
      <c r="AB72" s="503"/>
      <c r="AC72" s="472"/>
      <c r="AD72" s="478"/>
      <c r="AE72" s="30"/>
      <c r="AF72" s="132"/>
      <c r="AG72" s="426"/>
      <c r="AH72" s="426"/>
      <c r="AI72" s="426"/>
      <c r="AJ72" s="46">
        <f t="shared" si="13"/>
        <v>12</v>
      </c>
      <c r="AK72" s="484">
        <v>60000.0</v>
      </c>
      <c r="AL72" s="485">
        <f t="shared" si="14"/>
        <v>420000</v>
      </c>
      <c r="AM72" s="507">
        <v>300000.0</v>
      </c>
      <c r="AN72" s="487">
        <f t="shared" si="15"/>
        <v>720000</v>
      </c>
      <c r="AO72" s="64"/>
      <c r="AP72" s="64"/>
      <c r="AQ72" s="64"/>
      <c r="AR72" s="64"/>
    </row>
    <row r="73" ht="14.25" customHeight="1">
      <c r="A73" s="64"/>
      <c r="B73" s="64"/>
      <c r="C73" s="64"/>
      <c r="D73" s="64"/>
      <c r="E73" s="202" t="s">
        <v>600</v>
      </c>
      <c r="F73" s="503"/>
      <c r="G73" s="504">
        <v>1.0</v>
      </c>
      <c r="H73" s="472"/>
      <c r="I73" s="478"/>
      <c r="J73" s="504">
        <v>1.0</v>
      </c>
      <c r="K73" s="504">
        <v>1.0</v>
      </c>
      <c r="L73" s="504">
        <v>1.0</v>
      </c>
      <c r="M73" s="504">
        <v>1.0</v>
      </c>
      <c r="N73" s="504">
        <v>1.0</v>
      </c>
      <c r="O73" s="472"/>
      <c r="P73" s="478"/>
      <c r="Q73" s="504">
        <v>1.0</v>
      </c>
      <c r="R73" s="504">
        <v>1.0</v>
      </c>
      <c r="S73" s="504">
        <v>1.0</v>
      </c>
      <c r="T73" s="504">
        <v>1.0</v>
      </c>
      <c r="U73" s="504">
        <v>1.0</v>
      </c>
      <c r="V73" s="472"/>
      <c r="W73" s="478"/>
      <c r="X73" s="504">
        <v>1.0</v>
      </c>
      <c r="Y73" s="517"/>
      <c r="Z73" s="135"/>
      <c r="AA73" s="135"/>
      <c r="AB73" s="135"/>
      <c r="AC73" s="44"/>
      <c r="AD73" s="45"/>
      <c r="AE73" s="30"/>
      <c r="AF73" s="132"/>
      <c r="AG73" s="30"/>
      <c r="AH73" s="30"/>
      <c r="AI73" s="426"/>
      <c r="AJ73" s="46">
        <f t="shared" si="13"/>
        <v>12</v>
      </c>
      <c r="AK73" s="484">
        <v>60000.0</v>
      </c>
      <c r="AL73" s="485">
        <f t="shared" si="14"/>
        <v>370000</v>
      </c>
      <c r="AM73" s="507">
        <v>350000.0</v>
      </c>
      <c r="AN73" s="487">
        <f t="shared" si="15"/>
        <v>720000</v>
      </c>
      <c r="AO73" s="64"/>
      <c r="AP73" s="64"/>
      <c r="AQ73" s="64"/>
      <c r="AR73" s="64"/>
    </row>
    <row r="74" ht="14.25" customHeight="1">
      <c r="A74" s="64"/>
      <c r="B74" s="64"/>
      <c r="C74" s="64"/>
      <c r="D74" s="64"/>
      <c r="E74" s="195" t="s">
        <v>276</v>
      </c>
      <c r="F74" s="503"/>
      <c r="G74" s="504">
        <v>1.0</v>
      </c>
      <c r="H74" s="472"/>
      <c r="I74" s="478"/>
      <c r="J74" s="504">
        <v>1.0</v>
      </c>
      <c r="K74" s="504">
        <v>1.0</v>
      </c>
      <c r="L74" s="504">
        <v>1.0</v>
      </c>
      <c r="M74" s="504">
        <v>1.0</v>
      </c>
      <c r="N74" s="504">
        <v>1.0</v>
      </c>
      <c r="O74" s="472"/>
      <c r="P74" s="478"/>
      <c r="Q74" s="504">
        <v>1.0</v>
      </c>
      <c r="R74" s="504">
        <v>1.0</v>
      </c>
      <c r="S74" s="514" t="s">
        <v>50</v>
      </c>
      <c r="T74" s="504">
        <v>1.0</v>
      </c>
      <c r="U74" s="504">
        <v>1.0</v>
      </c>
      <c r="V74" s="472"/>
      <c r="W74" s="478"/>
      <c r="X74" s="504">
        <v>1.0</v>
      </c>
      <c r="Y74" s="517"/>
      <c r="Z74" s="135"/>
      <c r="AA74" s="135"/>
      <c r="AB74" s="135"/>
      <c r="AC74" s="44"/>
      <c r="AD74" s="45"/>
      <c r="AE74" s="30"/>
      <c r="AF74" s="132"/>
      <c r="AG74" s="30"/>
      <c r="AH74" s="30"/>
      <c r="AI74" s="426"/>
      <c r="AJ74" s="46">
        <f t="shared" si="13"/>
        <v>11</v>
      </c>
      <c r="AK74" s="484">
        <v>60000.0</v>
      </c>
      <c r="AL74" s="485">
        <f t="shared" si="14"/>
        <v>260000</v>
      </c>
      <c r="AM74" s="507">
        <v>400000.0</v>
      </c>
      <c r="AN74" s="487">
        <f t="shared" si="15"/>
        <v>660000</v>
      </c>
      <c r="AO74" s="64"/>
      <c r="AP74" s="64"/>
      <c r="AQ74" s="64"/>
      <c r="AR74" s="64"/>
    </row>
    <row r="75" ht="14.2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484">
        <v>60000.0</v>
      </c>
      <c r="AL75" s="485">
        <f t="shared" si="14"/>
        <v>0</v>
      </c>
      <c r="AM75" s="516"/>
      <c r="AN75" s="487">
        <f t="shared" si="15"/>
        <v>0</v>
      </c>
      <c r="AO75" s="64"/>
      <c r="AP75" s="64"/>
      <c r="AQ75" s="64"/>
      <c r="AR75" s="64"/>
    </row>
    <row r="76" ht="14.25" customHeight="1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</row>
    <row r="77" ht="14.25" customHeight="1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</row>
    <row r="78" ht="14.25" customHeight="1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</row>
    <row r="79" ht="14.25" customHeight="1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</row>
    <row r="80" ht="14.25" customHeight="1">
      <c r="A80" s="64"/>
      <c r="B80" s="518" t="s">
        <v>638</v>
      </c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  <c r="AH80" s="64"/>
      <c r="AI80" s="64"/>
      <c r="AJ80" s="64"/>
      <c r="AK80" s="64"/>
      <c r="AL80" s="64"/>
      <c r="AM80" s="64"/>
      <c r="AN80" s="64"/>
      <c r="AO80" s="64"/>
      <c r="AP80" s="64"/>
      <c r="AQ80" s="64"/>
      <c r="AR80" s="64"/>
    </row>
    <row r="81" ht="14.25" customHeight="1">
      <c r="A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</row>
    <row r="82" ht="14.25" customHeight="1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  <c r="AH82" s="64"/>
      <c r="AI82" s="64"/>
      <c r="AJ82" s="64"/>
      <c r="AK82" s="64"/>
      <c r="AL82" s="64"/>
      <c r="AM82" s="64"/>
      <c r="AN82" s="64"/>
      <c r="AO82" s="64"/>
      <c r="AP82" s="64"/>
      <c r="AQ82" s="64"/>
      <c r="AR82" s="64"/>
    </row>
    <row r="83" ht="14.25" customHeight="1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</row>
    <row r="84" ht="14.25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  <c r="AH84" s="64"/>
      <c r="AI84" s="64"/>
      <c r="AJ84" s="64"/>
      <c r="AK84" s="64"/>
      <c r="AL84" s="64"/>
      <c r="AM84" s="64"/>
      <c r="AN84" s="64"/>
      <c r="AO84" s="64"/>
      <c r="AP84" s="64"/>
      <c r="AQ84" s="64"/>
      <c r="AR84" s="64"/>
    </row>
    <row r="85" ht="14.25" customHeight="1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</row>
    <row r="86" ht="14.25" customHeight="1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  <c r="AH86" s="64"/>
      <c r="AI86" s="64"/>
      <c r="AJ86" s="64"/>
      <c r="AK86" s="64"/>
      <c r="AL86" s="64"/>
      <c r="AM86" s="64"/>
      <c r="AN86" s="64"/>
      <c r="AO86" s="64"/>
      <c r="AP86" s="64"/>
      <c r="AQ86" s="64"/>
      <c r="AR86" s="64"/>
    </row>
    <row r="87" ht="14.25" customHeight="1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</row>
    <row r="88" ht="14.25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  <c r="AH88" s="64"/>
      <c r="AI88" s="64"/>
      <c r="AJ88" s="64"/>
      <c r="AK88" s="64"/>
      <c r="AL88" s="64"/>
      <c r="AM88" s="64"/>
      <c r="AN88" s="64"/>
      <c r="AO88" s="64"/>
      <c r="AP88" s="64"/>
      <c r="AQ88" s="64"/>
      <c r="AR88" s="64"/>
    </row>
    <row r="89" ht="14.25" customHeight="1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  <c r="AH89" s="64"/>
      <c r="AI89" s="64"/>
      <c r="AJ89" s="64"/>
      <c r="AK89" s="64"/>
      <c r="AL89" s="64"/>
      <c r="AM89" s="64"/>
      <c r="AN89" s="64"/>
      <c r="AO89" s="64"/>
      <c r="AP89" s="64"/>
      <c r="AQ89" s="64"/>
      <c r="AR89" s="64"/>
    </row>
    <row r="90" ht="14.25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  <c r="AH90" s="64"/>
      <c r="AI90" s="64"/>
      <c r="AJ90" s="64"/>
      <c r="AK90" s="64"/>
      <c r="AL90" s="64"/>
      <c r="AM90" s="64"/>
      <c r="AN90" s="64"/>
      <c r="AO90" s="64"/>
      <c r="AP90" s="64"/>
      <c r="AQ90" s="64"/>
      <c r="AR90" s="64"/>
    </row>
    <row r="91" ht="14.25" customHeight="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  <c r="AH91" s="64"/>
      <c r="AI91" s="64"/>
      <c r="AJ91" s="64"/>
      <c r="AK91" s="64"/>
      <c r="AL91" s="64"/>
      <c r="AM91" s="64"/>
      <c r="AN91" s="64"/>
      <c r="AO91" s="64"/>
      <c r="AP91" s="64"/>
      <c r="AQ91" s="64"/>
      <c r="AR91" s="64"/>
    </row>
    <row r="92" ht="14.25" customHeight="1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64"/>
      <c r="AK92" s="64"/>
      <c r="AL92" s="64"/>
      <c r="AM92" s="64"/>
      <c r="AN92" s="64"/>
      <c r="AO92" s="64"/>
      <c r="AP92" s="64"/>
      <c r="AQ92" s="64"/>
      <c r="AR92" s="64"/>
    </row>
    <row r="93" ht="14.2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</row>
    <row r="94" ht="14.2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  <c r="AH94" s="64"/>
      <c r="AI94" s="64"/>
      <c r="AJ94" s="64"/>
      <c r="AK94" s="64"/>
      <c r="AL94" s="64"/>
      <c r="AM94" s="64"/>
      <c r="AN94" s="64"/>
      <c r="AO94" s="64"/>
      <c r="AP94" s="64"/>
      <c r="AQ94" s="64"/>
      <c r="AR94" s="64"/>
    </row>
    <row r="95" ht="14.2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  <c r="AH95" s="64"/>
      <c r="AI95" s="64"/>
      <c r="AJ95" s="64"/>
      <c r="AK95" s="64"/>
      <c r="AL95" s="64"/>
      <c r="AM95" s="64"/>
      <c r="AN95" s="64"/>
      <c r="AO95" s="64"/>
      <c r="AP95" s="64"/>
      <c r="AQ95" s="64"/>
      <c r="AR95" s="64"/>
    </row>
    <row r="96" ht="14.2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  <c r="AH96" s="64"/>
      <c r="AI96" s="64"/>
      <c r="AJ96" s="64"/>
      <c r="AK96" s="64"/>
      <c r="AL96" s="64"/>
      <c r="AM96" s="64"/>
      <c r="AN96" s="64"/>
      <c r="AO96" s="64"/>
      <c r="AP96" s="64"/>
      <c r="AQ96" s="64"/>
      <c r="AR96" s="64"/>
    </row>
    <row r="97" ht="14.2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  <c r="AH97" s="64"/>
      <c r="AI97" s="64"/>
      <c r="AJ97" s="64"/>
      <c r="AK97" s="64"/>
      <c r="AL97" s="64"/>
      <c r="AM97" s="64"/>
      <c r="AN97" s="64"/>
      <c r="AO97" s="64"/>
      <c r="AP97" s="64"/>
      <c r="AQ97" s="64"/>
      <c r="AR97" s="64"/>
    </row>
    <row r="98" ht="14.2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  <c r="AH98" s="64"/>
      <c r="AI98" s="64"/>
      <c r="AJ98" s="64"/>
      <c r="AK98" s="64"/>
      <c r="AL98" s="64"/>
      <c r="AM98" s="64"/>
      <c r="AN98" s="64"/>
      <c r="AO98" s="64"/>
      <c r="AP98" s="64"/>
      <c r="AQ98" s="64"/>
      <c r="AR98" s="64"/>
    </row>
    <row r="99" ht="14.2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  <c r="AH99" s="64"/>
      <c r="AI99" s="64"/>
      <c r="AJ99" s="64"/>
      <c r="AK99" s="64"/>
      <c r="AL99" s="64"/>
      <c r="AM99" s="64"/>
      <c r="AN99" s="64"/>
      <c r="AO99" s="64"/>
      <c r="AP99" s="64"/>
      <c r="AQ99" s="64"/>
      <c r="AR99" s="64"/>
    </row>
    <row r="100" ht="14.2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  <c r="AH100" s="64"/>
      <c r="AI100" s="64"/>
      <c r="AJ100" s="64"/>
      <c r="AK100" s="64"/>
      <c r="AL100" s="64"/>
      <c r="AM100" s="64"/>
      <c r="AN100" s="64"/>
      <c r="AO100" s="64"/>
      <c r="AP100" s="64"/>
      <c r="AQ100" s="64"/>
      <c r="AR100" s="64"/>
    </row>
    <row r="101" ht="14.2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  <c r="AH101" s="64"/>
      <c r="AI101" s="64"/>
      <c r="AJ101" s="64"/>
      <c r="AK101" s="64"/>
      <c r="AL101" s="64"/>
      <c r="AM101" s="64"/>
      <c r="AN101" s="64"/>
      <c r="AO101" s="64"/>
      <c r="AP101" s="64"/>
      <c r="AQ101" s="64"/>
      <c r="AR101" s="64"/>
    </row>
    <row r="102" ht="14.2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469"/>
      <c r="AA102" s="64"/>
      <c r="AB102" s="64"/>
      <c r="AC102" s="64"/>
      <c r="AD102" s="64"/>
      <c r="AE102" s="64"/>
      <c r="AF102" s="64"/>
      <c r="AG102" s="64"/>
      <c r="AH102" s="64"/>
      <c r="AI102" s="64"/>
      <c r="AJ102" s="64"/>
      <c r="AK102" s="64"/>
      <c r="AL102" s="64"/>
      <c r="AM102" s="64"/>
      <c r="AN102" s="64"/>
      <c r="AO102" s="64"/>
      <c r="AP102" s="64"/>
      <c r="AQ102" s="64"/>
      <c r="AR102" s="64"/>
    </row>
    <row r="103" ht="14.2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469"/>
      <c r="AA103" s="64"/>
      <c r="AB103" s="64"/>
      <c r="AC103" s="64"/>
      <c r="AD103" s="64"/>
      <c r="AE103" s="64"/>
      <c r="AF103" s="64"/>
      <c r="AG103" s="64"/>
      <c r="AH103" s="64"/>
      <c r="AI103" s="64"/>
      <c r="AJ103" s="64"/>
      <c r="AK103" s="64"/>
      <c r="AL103" s="64"/>
      <c r="AM103" s="64"/>
      <c r="AN103" s="64"/>
      <c r="AO103" s="64"/>
      <c r="AP103" s="64"/>
      <c r="AQ103" s="64"/>
      <c r="AR103" s="64"/>
    </row>
    <row r="104" ht="14.2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469"/>
      <c r="AA104" s="64"/>
      <c r="AB104" s="64"/>
      <c r="AC104" s="64"/>
      <c r="AD104" s="64"/>
      <c r="AE104" s="64"/>
      <c r="AF104" s="64"/>
      <c r="AG104" s="64"/>
      <c r="AH104" s="64"/>
      <c r="AI104" s="64"/>
      <c r="AJ104" s="64"/>
      <c r="AK104" s="64"/>
      <c r="AL104" s="64"/>
      <c r="AM104" s="64"/>
      <c r="AN104" s="64"/>
      <c r="AO104" s="64"/>
      <c r="AP104" s="64"/>
      <c r="AQ104" s="64"/>
      <c r="AR104" s="64"/>
    </row>
    <row r="105" ht="14.2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469"/>
      <c r="AA105" s="64"/>
      <c r="AB105" s="64"/>
      <c r="AC105" s="64"/>
      <c r="AD105" s="64"/>
      <c r="AE105" s="64"/>
      <c r="AF105" s="64"/>
      <c r="AG105" s="64"/>
      <c r="AH105" s="64"/>
      <c r="AI105" s="64"/>
      <c r="AJ105" s="64"/>
      <c r="AK105" s="64"/>
      <c r="AL105" s="64"/>
      <c r="AM105" s="64"/>
      <c r="AN105" s="64"/>
      <c r="AO105" s="64"/>
      <c r="AP105" s="64"/>
      <c r="AQ105" s="64"/>
      <c r="AR105" s="64"/>
    </row>
    <row r="106" ht="14.2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469"/>
      <c r="AA106" s="64"/>
      <c r="AB106" s="64"/>
      <c r="AC106" s="64"/>
      <c r="AD106" s="64"/>
      <c r="AE106" s="64"/>
      <c r="AF106" s="64"/>
      <c r="AG106" s="64"/>
      <c r="AH106" s="64"/>
      <c r="AI106" s="64"/>
      <c r="AJ106" s="64"/>
      <c r="AK106" s="64"/>
      <c r="AL106" s="64"/>
      <c r="AM106" s="64"/>
      <c r="AN106" s="64"/>
      <c r="AO106" s="64"/>
      <c r="AP106" s="64"/>
      <c r="AQ106" s="64"/>
      <c r="AR106" s="64"/>
    </row>
    <row r="107" ht="14.2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469"/>
      <c r="AA107" s="64"/>
      <c r="AB107" s="64"/>
      <c r="AC107" s="64"/>
      <c r="AD107" s="64"/>
      <c r="AE107" s="64"/>
      <c r="AF107" s="64"/>
      <c r="AG107" s="64"/>
      <c r="AH107" s="64"/>
      <c r="AI107" s="64"/>
      <c r="AJ107" s="64"/>
      <c r="AK107" s="64"/>
      <c r="AL107" s="64"/>
      <c r="AM107" s="64"/>
      <c r="AN107" s="64"/>
      <c r="AO107" s="64"/>
      <c r="AP107" s="64"/>
      <c r="AQ107" s="64"/>
      <c r="AR107" s="64"/>
    </row>
    <row r="108" ht="14.2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469"/>
      <c r="AA108" s="64"/>
      <c r="AB108" s="64"/>
      <c r="AC108" s="64"/>
      <c r="AD108" s="64"/>
      <c r="AE108" s="64"/>
      <c r="AF108" s="64"/>
      <c r="AG108" s="64"/>
      <c r="AH108" s="64"/>
      <c r="AI108" s="64"/>
      <c r="AJ108" s="64"/>
      <c r="AK108" s="64"/>
      <c r="AL108" s="64"/>
      <c r="AM108" s="64"/>
      <c r="AN108" s="64"/>
      <c r="AO108" s="64"/>
      <c r="AP108" s="64"/>
      <c r="AQ108" s="64"/>
      <c r="AR108" s="64"/>
    </row>
    <row r="109" ht="14.2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469"/>
      <c r="AA109" s="64"/>
      <c r="AB109" s="64"/>
      <c r="AC109" s="64"/>
      <c r="AD109" s="64"/>
      <c r="AE109" s="64"/>
      <c r="AF109" s="64"/>
      <c r="AG109" s="64"/>
      <c r="AH109" s="64"/>
      <c r="AI109" s="64"/>
      <c r="AJ109" s="64"/>
      <c r="AK109" s="64"/>
      <c r="AL109" s="64"/>
      <c r="AM109" s="64"/>
      <c r="AN109" s="64"/>
      <c r="AO109" s="64"/>
      <c r="AP109" s="64"/>
      <c r="AQ109" s="64"/>
      <c r="AR109" s="64"/>
    </row>
    <row r="110" ht="14.2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469"/>
      <c r="AA110" s="64"/>
      <c r="AB110" s="64"/>
      <c r="AC110" s="64"/>
      <c r="AD110" s="64"/>
      <c r="AE110" s="64"/>
      <c r="AF110" s="64"/>
      <c r="AG110" s="64"/>
      <c r="AH110" s="64"/>
      <c r="AI110" s="64"/>
      <c r="AJ110" s="64"/>
      <c r="AK110" s="64"/>
      <c r="AL110" s="64"/>
      <c r="AM110" s="64"/>
      <c r="AN110" s="64"/>
      <c r="AO110" s="64"/>
      <c r="AP110" s="64"/>
      <c r="AQ110" s="64"/>
      <c r="AR110" s="64"/>
    </row>
    <row r="111" ht="14.2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469"/>
      <c r="AA111" s="64"/>
      <c r="AB111" s="64"/>
      <c r="AC111" s="64"/>
      <c r="AD111" s="64"/>
      <c r="AE111" s="64"/>
      <c r="AF111" s="64"/>
      <c r="AG111" s="64"/>
      <c r="AH111" s="64"/>
      <c r="AI111" s="64"/>
      <c r="AJ111" s="64"/>
      <c r="AK111" s="64"/>
      <c r="AL111" s="64"/>
      <c r="AM111" s="64"/>
      <c r="AN111" s="64"/>
      <c r="AO111" s="64"/>
      <c r="AP111" s="64"/>
      <c r="AQ111" s="64"/>
      <c r="AR111" s="64"/>
    </row>
    <row r="112" ht="14.2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470"/>
      <c r="AA112" s="64"/>
      <c r="AB112" s="64"/>
      <c r="AC112" s="64"/>
      <c r="AD112" s="64"/>
      <c r="AE112" s="64"/>
      <c r="AF112" s="64"/>
      <c r="AG112" s="64"/>
      <c r="AH112" s="64"/>
      <c r="AI112" s="64"/>
      <c r="AJ112" s="64"/>
      <c r="AK112" s="64"/>
      <c r="AL112" s="64"/>
      <c r="AM112" s="64"/>
      <c r="AN112" s="64"/>
      <c r="AO112" s="64"/>
      <c r="AP112" s="64"/>
      <c r="AQ112" s="64"/>
      <c r="AR112" s="64"/>
    </row>
    <row r="113" ht="14.2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469"/>
      <c r="AA113" s="64"/>
      <c r="AB113" s="64"/>
      <c r="AC113" s="64"/>
      <c r="AD113" s="64"/>
      <c r="AE113" s="64"/>
      <c r="AF113" s="64"/>
      <c r="AG113" s="64"/>
      <c r="AH113" s="64"/>
      <c r="AI113" s="64"/>
      <c r="AJ113" s="64"/>
      <c r="AK113" s="64"/>
      <c r="AL113" s="64"/>
      <c r="AM113" s="64"/>
      <c r="AN113" s="64"/>
      <c r="AO113" s="64"/>
      <c r="AP113" s="64"/>
      <c r="AQ113" s="64"/>
      <c r="AR113" s="64"/>
    </row>
    <row r="114" ht="14.2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469"/>
      <c r="AA114" s="64"/>
      <c r="AB114" s="64"/>
      <c r="AC114" s="64"/>
      <c r="AD114" s="64"/>
      <c r="AE114" s="64"/>
      <c r="AF114" s="64"/>
      <c r="AG114" s="64"/>
      <c r="AH114" s="64"/>
      <c r="AI114" s="64"/>
      <c r="AJ114" s="64"/>
      <c r="AK114" s="64"/>
      <c r="AL114" s="64"/>
      <c r="AM114" s="64"/>
      <c r="AN114" s="64"/>
      <c r="AO114" s="64"/>
      <c r="AP114" s="64"/>
      <c r="AQ114" s="64"/>
      <c r="AR114" s="64"/>
    </row>
    <row r="115" ht="14.2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469"/>
      <c r="AA115" s="64"/>
      <c r="AB115" s="64"/>
      <c r="AC115" s="64"/>
      <c r="AD115" s="64"/>
      <c r="AE115" s="64"/>
      <c r="AF115" s="64"/>
      <c r="AG115" s="64"/>
      <c r="AH115" s="64"/>
      <c r="AI115" s="64"/>
      <c r="AJ115" s="64"/>
      <c r="AK115" s="64"/>
      <c r="AL115" s="64"/>
      <c r="AM115" s="64"/>
      <c r="AN115" s="64"/>
      <c r="AO115" s="64"/>
      <c r="AP115" s="64"/>
      <c r="AQ115" s="64"/>
      <c r="AR115" s="64"/>
    </row>
    <row r="116" ht="14.2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469"/>
      <c r="AA116" s="64"/>
      <c r="AB116" s="64"/>
      <c r="AC116" s="64"/>
      <c r="AD116" s="64"/>
      <c r="AE116" s="64"/>
      <c r="AF116" s="64"/>
      <c r="AG116" s="64"/>
      <c r="AH116" s="64"/>
      <c r="AI116" s="64"/>
      <c r="AJ116" s="64"/>
      <c r="AK116" s="64"/>
      <c r="AL116" s="64"/>
      <c r="AM116" s="64"/>
      <c r="AN116" s="64"/>
      <c r="AO116" s="64"/>
      <c r="AP116" s="64"/>
      <c r="AQ116" s="64"/>
      <c r="AR116" s="64"/>
    </row>
    <row r="117" ht="14.2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469"/>
      <c r="AA117" s="64"/>
      <c r="AB117" s="64"/>
      <c r="AC117" s="64"/>
      <c r="AD117" s="64"/>
      <c r="AE117" s="64"/>
      <c r="AF117" s="64"/>
      <c r="AG117" s="64"/>
      <c r="AH117" s="64"/>
      <c r="AI117" s="64"/>
      <c r="AJ117" s="64"/>
      <c r="AK117" s="64"/>
      <c r="AL117" s="64"/>
      <c r="AM117" s="64"/>
      <c r="AN117" s="64"/>
      <c r="AO117" s="64"/>
      <c r="AP117" s="64"/>
      <c r="AQ117" s="64"/>
      <c r="AR117" s="64"/>
    </row>
    <row r="118" ht="14.2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469"/>
      <c r="AA118" s="64"/>
      <c r="AB118" s="64"/>
      <c r="AC118" s="64"/>
      <c r="AD118" s="64"/>
      <c r="AE118" s="64"/>
      <c r="AF118" s="64"/>
      <c r="AG118" s="64"/>
      <c r="AH118" s="64"/>
      <c r="AI118" s="64"/>
      <c r="AJ118" s="64"/>
      <c r="AK118" s="64"/>
      <c r="AL118" s="64"/>
      <c r="AM118" s="64"/>
      <c r="AN118" s="64"/>
      <c r="AO118" s="64"/>
      <c r="AP118" s="64"/>
      <c r="AQ118" s="64"/>
      <c r="AR118" s="64"/>
    </row>
    <row r="119" ht="14.2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469"/>
      <c r="AA119" s="64"/>
      <c r="AB119" s="64"/>
      <c r="AC119" s="64"/>
      <c r="AD119" s="64"/>
      <c r="AE119" s="64"/>
      <c r="AF119" s="64"/>
      <c r="AG119" s="64"/>
      <c r="AH119" s="64"/>
      <c r="AI119" s="64"/>
      <c r="AJ119" s="64"/>
      <c r="AK119" s="64"/>
      <c r="AL119" s="64"/>
      <c r="AM119" s="64"/>
      <c r="AN119" s="64"/>
      <c r="AO119" s="64"/>
      <c r="AP119" s="64"/>
      <c r="AQ119" s="64"/>
      <c r="AR119" s="64"/>
    </row>
    <row r="120" ht="14.2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469"/>
      <c r="AA120" s="64"/>
      <c r="AB120" s="64"/>
      <c r="AC120" s="64"/>
      <c r="AD120" s="64"/>
      <c r="AE120" s="64"/>
      <c r="AF120" s="64"/>
      <c r="AG120" s="64"/>
      <c r="AH120" s="64"/>
      <c r="AI120" s="64"/>
      <c r="AJ120" s="64"/>
      <c r="AK120" s="64"/>
      <c r="AL120" s="64"/>
      <c r="AM120" s="64"/>
      <c r="AN120" s="64"/>
      <c r="AO120" s="64"/>
      <c r="AP120" s="64"/>
      <c r="AQ120" s="64"/>
      <c r="AR120" s="64"/>
    </row>
    <row r="121" ht="14.2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469"/>
      <c r="AA121" s="64"/>
      <c r="AB121" s="64"/>
      <c r="AC121" s="64"/>
      <c r="AD121" s="64"/>
      <c r="AE121" s="64"/>
      <c r="AF121" s="64"/>
      <c r="AG121" s="64"/>
      <c r="AH121" s="64"/>
      <c r="AI121" s="64"/>
      <c r="AJ121" s="64"/>
      <c r="AK121" s="64"/>
      <c r="AL121" s="64"/>
      <c r="AM121" s="64"/>
      <c r="AN121" s="64"/>
      <c r="AO121" s="64"/>
      <c r="AP121" s="64"/>
      <c r="AQ121" s="64"/>
      <c r="AR121" s="64"/>
    </row>
    <row r="122" ht="14.2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469"/>
      <c r="AA122" s="64"/>
      <c r="AB122" s="64"/>
      <c r="AC122" s="64"/>
      <c r="AD122" s="64"/>
      <c r="AE122" s="64"/>
      <c r="AF122" s="64"/>
      <c r="AG122" s="64"/>
      <c r="AH122" s="64"/>
      <c r="AI122" s="64"/>
      <c r="AJ122" s="64"/>
      <c r="AK122" s="64"/>
      <c r="AL122" s="64"/>
      <c r="AM122" s="64"/>
      <c r="AN122" s="64"/>
      <c r="AO122" s="64"/>
      <c r="AP122" s="64"/>
      <c r="AQ122" s="64"/>
      <c r="AR122" s="64"/>
    </row>
    <row r="123" ht="14.2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469"/>
      <c r="AA123" s="64"/>
      <c r="AB123" s="64"/>
      <c r="AC123" s="64"/>
      <c r="AD123" s="64"/>
      <c r="AE123" s="64"/>
      <c r="AF123" s="64"/>
      <c r="AG123" s="64"/>
      <c r="AH123" s="64"/>
      <c r="AI123" s="64"/>
      <c r="AJ123" s="64"/>
      <c r="AK123" s="64"/>
      <c r="AL123" s="64"/>
      <c r="AM123" s="64"/>
      <c r="AN123" s="64"/>
      <c r="AO123" s="64"/>
      <c r="AP123" s="64"/>
      <c r="AQ123" s="64"/>
      <c r="AR123" s="64"/>
    </row>
    <row r="124" ht="14.2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469"/>
      <c r="AA124" s="64"/>
      <c r="AB124" s="64"/>
      <c r="AC124" s="64"/>
      <c r="AD124" s="64"/>
      <c r="AE124" s="64"/>
      <c r="AF124" s="64"/>
      <c r="AG124" s="64"/>
      <c r="AH124" s="64"/>
      <c r="AI124" s="64"/>
      <c r="AJ124" s="64"/>
      <c r="AK124" s="64"/>
      <c r="AL124" s="64"/>
      <c r="AM124" s="64"/>
      <c r="AN124" s="64"/>
      <c r="AO124" s="64"/>
      <c r="AP124" s="64"/>
      <c r="AQ124" s="64"/>
      <c r="AR124" s="64"/>
    </row>
    <row r="125" ht="14.2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469"/>
      <c r="AA125" s="64"/>
      <c r="AB125" s="64"/>
      <c r="AC125" s="64"/>
      <c r="AD125" s="64"/>
      <c r="AE125" s="64"/>
      <c r="AF125" s="64"/>
      <c r="AG125" s="64"/>
      <c r="AH125" s="64"/>
      <c r="AI125" s="64"/>
      <c r="AJ125" s="64"/>
      <c r="AK125" s="64"/>
      <c r="AL125" s="64"/>
      <c r="AM125" s="64"/>
      <c r="AN125" s="64"/>
      <c r="AO125" s="64"/>
      <c r="AP125" s="64"/>
      <c r="AQ125" s="64"/>
      <c r="AR125" s="64"/>
    </row>
    <row r="126" ht="14.2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469"/>
      <c r="AA126" s="64"/>
      <c r="AB126" s="64"/>
      <c r="AC126" s="64"/>
      <c r="AD126" s="64"/>
      <c r="AE126" s="64"/>
      <c r="AF126" s="64"/>
      <c r="AG126" s="64"/>
      <c r="AH126" s="64"/>
      <c r="AI126" s="64"/>
      <c r="AJ126" s="64"/>
      <c r="AK126" s="64"/>
      <c r="AL126" s="64"/>
      <c r="AM126" s="64"/>
      <c r="AN126" s="64"/>
      <c r="AO126" s="64"/>
      <c r="AP126" s="64"/>
      <c r="AQ126" s="64"/>
      <c r="AR126" s="64"/>
    </row>
    <row r="127" ht="14.2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469"/>
      <c r="AA127" s="64"/>
      <c r="AB127" s="64"/>
      <c r="AC127" s="64"/>
      <c r="AD127" s="64"/>
      <c r="AE127" s="64"/>
      <c r="AF127" s="64"/>
      <c r="AG127" s="64"/>
      <c r="AH127" s="64"/>
      <c r="AI127" s="64"/>
      <c r="AJ127" s="64"/>
      <c r="AK127" s="64"/>
      <c r="AL127" s="64"/>
      <c r="AM127" s="64"/>
      <c r="AN127" s="64"/>
      <c r="AO127" s="64"/>
      <c r="AP127" s="64"/>
      <c r="AQ127" s="64"/>
      <c r="AR127" s="64"/>
    </row>
    <row r="128" ht="14.2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469"/>
      <c r="AA128" s="64"/>
      <c r="AB128" s="64"/>
      <c r="AC128" s="64"/>
      <c r="AD128" s="64"/>
      <c r="AE128" s="64"/>
      <c r="AF128" s="64"/>
      <c r="AG128" s="64"/>
      <c r="AH128" s="64"/>
      <c r="AI128" s="64"/>
      <c r="AJ128" s="64"/>
      <c r="AK128" s="64"/>
      <c r="AL128" s="64"/>
      <c r="AM128" s="64"/>
      <c r="AN128" s="64"/>
      <c r="AO128" s="64"/>
      <c r="AP128" s="64"/>
      <c r="AQ128" s="64"/>
      <c r="AR128" s="64"/>
    </row>
    <row r="129" ht="14.2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469"/>
      <c r="AA129" s="64"/>
      <c r="AB129" s="64"/>
      <c r="AC129" s="64"/>
      <c r="AD129" s="64"/>
      <c r="AE129" s="64"/>
      <c r="AF129" s="64"/>
      <c r="AG129" s="64"/>
      <c r="AH129" s="64"/>
      <c r="AI129" s="64"/>
      <c r="AJ129" s="64"/>
      <c r="AK129" s="64"/>
      <c r="AL129" s="64"/>
      <c r="AM129" s="64"/>
      <c r="AN129" s="64"/>
      <c r="AO129" s="64"/>
      <c r="AP129" s="64"/>
      <c r="AQ129" s="64"/>
      <c r="AR129" s="64"/>
    </row>
    <row r="130" ht="14.2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469"/>
      <c r="AA130" s="64"/>
      <c r="AB130" s="64"/>
      <c r="AC130" s="64"/>
      <c r="AD130" s="64"/>
      <c r="AE130" s="64"/>
      <c r="AF130" s="64"/>
      <c r="AG130" s="64"/>
      <c r="AH130" s="64"/>
      <c r="AI130" s="64"/>
      <c r="AJ130" s="64"/>
      <c r="AK130" s="64"/>
      <c r="AL130" s="64"/>
      <c r="AM130" s="64"/>
      <c r="AN130" s="64"/>
      <c r="AO130" s="64"/>
      <c r="AP130" s="64"/>
      <c r="AQ130" s="64"/>
      <c r="AR130" s="64"/>
    </row>
    <row r="131" ht="14.2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469"/>
      <c r="AA131" s="64"/>
      <c r="AB131" s="64"/>
      <c r="AC131" s="64"/>
      <c r="AD131" s="64"/>
      <c r="AE131" s="64"/>
      <c r="AF131" s="64"/>
      <c r="AG131" s="64"/>
      <c r="AH131" s="64"/>
      <c r="AI131" s="64"/>
      <c r="AJ131" s="64"/>
      <c r="AK131" s="64"/>
      <c r="AL131" s="64"/>
      <c r="AM131" s="64"/>
      <c r="AN131" s="64"/>
      <c r="AO131" s="64"/>
      <c r="AP131" s="64"/>
      <c r="AQ131" s="64"/>
      <c r="AR131" s="64"/>
    </row>
    <row r="132" ht="14.2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469"/>
      <c r="AA132" s="64"/>
      <c r="AB132" s="64"/>
      <c r="AC132" s="64"/>
      <c r="AD132" s="64"/>
      <c r="AE132" s="64"/>
      <c r="AF132" s="64"/>
      <c r="AG132" s="64"/>
      <c r="AH132" s="64"/>
      <c r="AI132" s="64"/>
      <c r="AJ132" s="64"/>
      <c r="AK132" s="64"/>
      <c r="AL132" s="64"/>
      <c r="AM132" s="64"/>
      <c r="AN132" s="64"/>
      <c r="AO132" s="64"/>
      <c r="AP132" s="64"/>
      <c r="AQ132" s="64"/>
      <c r="AR132" s="64"/>
    </row>
    <row r="133" ht="14.2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469"/>
      <c r="AA133" s="64"/>
      <c r="AB133" s="64"/>
      <c r="AC133" s="64"/>
      <c r="AD133" s="64"/>
      <c r="AE133" s="64"/>
      <c r="AF133" s="64"/>
      <c r="AG133" s="64"/>
      <c r="AH133" s="64"/>
      <c r="AI133" s="64"/>
      <c r="AJ133" s="64"/>
      <c r="AK133" s="64"/>
      <c r="AL133" s="64"/>
      <c r="AM133" s="64"/>
      <c r="AN133" s="64"/>
      <c r="AO133" s="64"/>
      <c r="AP133" s="64"/>
      <c r="AQ133" s="64"/>
      <c r="AR133" s="64"/>
    </row>
    <row r="134" ht="14.2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469"/>
      <c r="AA134" s="64"/>
      <c r="AB134" s="64"/>
      <c r="AC134" s="64"/>
      <c r="AD134" s="64"/>
      <c r="AE134" s="64"/>
      <c r="AF134" s="64"/>
      <c r="AG134" s="64"/>
      <c r="AH134" s="64"/>
      <c r="AI134" s="64"/>
      <c r="AJ134" s="64"/>
      <c r="AK134" s="64"/>
      <c r="AL134" s="64"/>
      <c r="AM134" s="64"/>
      <c r="AN134" s="64"/>
      <c r="AO134" s="64"/>
      <c r="AP134" s="64"/>
      <c r="AQ134" s="64"/>
      <c r="AR134" s="64"/>
    </row>
    <row r="135" ht="14.2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469"/>
      <c r="AA135" s="64"/>
      <c r="AB135" s="64"/>
      <c r="AC135" s="64"/>
      <c r="AD135" s="64"/>
      <c r="AE135" s="64"/>
      <c r="AF135" s="64"/>
      <c r="AG135" s="64"/>
      <c r="AH135" s="64"/>
      <c r="AI135" s="64"/>
      <c r="AJ135" s="64"/>
      <c r="AK135" s="64"/>
      <c r="AL135" s="64"/>
      <c r="AM135" s="64"/>
      <c r="AN135" s="64"/>
      <c r="AO135" s="64"/>
      <c r="AP135" s="64"/>
      <c r="AQ135" s="64"/>
      <c r="AR135" s="64"/>
    </row>
    <row r="136" ht="14.2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469"/>
      <c r="AA136" s="64"/>
      <c r="AB136" s="64"/>
      <c r="AC136" s="64"/>
      <c r="AD136" s="64"/>
      <c r="AE136" s="64"/>
      <c r="AF136" s="64"/>
      <c r="AG136" s="64"/>
      <c r="AH136" s="64"/>
      <c r="AI136" s="64"/>
      <c r="AJ136" s="64"/>
      <c r="AK136" s="64"/>
      <c r="AL136" s="64"/>
      <c r="AM136" s="64"/>
      <c r="AN136" s="64"/>
      <c r="AO136" s="64"/>
      <c r="AP136" s="64"/>
      <c r="AQ136" s="64"/>
      <c r="AR136" s="64"/>
    </row>
    <row r="137" ht="14.2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469"/>
      <c r="AA137" s="64"/>
      <c r="AB137" s="64"/>
      <c r="AC137" s="64"/>
      <c r="AD137" s="64"/>
      <c r="AE137" s="64"/>
      <c r="AF137" s="64"/>
      <c r="AG137" s="64"/>
      <c r="AH137" s="64"/>
      <c r="AI137" s="64"/>
      <c r="AJ137" s="64"/>
      <c r="AK137" s="64"/>
      <c r="AL137" s="64"/>
      <c r="AM137" s="64"/>
      <c r="AN137" s="64"/>
      <c r="AO137" s="64"/>
      <c r="AP137" s="64"/>
      <c r="AQ137" s="64"/>
      <c r="AR137" s="64"/>
    </row>
    <row r="138" ht="14.2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469"/>
      <c r="AA138" s="64"/>
      <c r="AB138" s="64"/>
      <c r="AC138" s="64"/>
      <c r="AD138" s="64"/>
      <c r="AE138" s="64"/>
      <c r="AF138" s="64"/>
      <c r="AG138" s="64"/>
      <c r="AH138" s="64"/>
      <c r="AI138" s="64"/>
      <c r="AJ138" s="64"/>
      <c r="AK138" s="64"/>
      <c r="AL138" s="64"/>
      <c r="AM138" s="64"/>
      <c r="AN138" s="64"/>
      <c r="AO138" s="64"/>
      <c r="AP138" s="64"/>
      <c r="AQ138" s="64"/>
      <c r="AR138" s="64"/>
    </row>
    <row r="139" ht="14.2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469"/>
      <c r="AA139" s="64"/>
      <c r="AB139" s="64"/>
      <c r="AC139" s="64"/>
      <c r="AD139" s="64"/>
      <c r="AE139" s="64"/>
      <c r="AF139" s="64"/>
      <c r="AG139" s="64"/>
      <c r="AH139" s="64"/>
      <c r="AI139" s="64"/>
      <c r="AJ139" s="64"/>
      <c r="AK139" s="64"/>
      <c r="AL139" s="64"/>
      <c r="AM139" s="64"/>
      <c r="AN139" s="64"/>
      <c r="AO139" s="64"/>
      <c r="AP139" s="64"/>
      <c r="AQ139" s="64"/>
      <c r="AR139" s="64"/>
    </row>
    <row r="140" ht="14.2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469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</row>
    <row r="141" ht="14.2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469"/>
      <c r="AA141" s="64"/>
      <c r="AB141" s="64"/>
      <c r="AC141" s="64"/>
      <c r="AD141" s="64"/>
      <c r="AE141" s="64"/>
      <c r="AF141" s="64"/>
      <c r="AG141" s="64"/>
      <c r="AH141" s="64"/>
      <c r="AI141" s="64"/>
      <c r="AJ141" s="64"/>
      <c r="AK141" s="64"/>
      <c r="AL141" s="64"/>
      <c r="AM141" s="64"/>
      <c r="AN141" s="64"/>
      <c r="AO141" s="64"/>
      <c r="AP141" s="64"/>
      <c r="AQ141" s="64"/>
      <c r="AR141" s="64"/>
    </row>
    <row r="142" ht="14.2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469"/>
      <c r="AA142" s="64"/>
      <c r="AB142" s="64"/>
      <c r="AC142" s="64"/>
      <c r="AD142" s="64"/>
      <c r="AE142" s="64"/>
      <c r="AF142" s="64"/>
      <c r="AG142" s="64"/>
      <c r="AH142" s="64"/>
      <c r="AI142" s="64"/>
      <c r="AJ142" s="64"/>
      <c r="AK142" s="64"/>
      <c r="AL142" s="64"/>
      <c r="AM142" s="64"/>
      <c r="AN142" s="64"/>
      <c r="AO142" s="64"/>
      <c r="AP142" s="64"/>
      <c r="AQ142" s="64"/>
      <c r="AR142" s="64"/>
    </row>
    <row r="143" ht="14.2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469"/>
      <c r="AA143" s="64"/>
      <c r="AB143" s="64"/>
      <c r="AC143" s="64"/>
      <c r="AD143" s="64"/>
      <c r="AE143" s="64"/>
      <c r="AF143" s="64"/>
      <c r="AG143" s="64"/>
      <c r="AH143" s="64"/>
      <c r="AI143" s="64"/>
      <c r="AJ143" s="64"/>
      <c r="AK143" s="64"/>
      <c r="AL143" s="64"/>
      <c r="AM143" s="64"/>
      <c r="AN143" s="64"/>
      <c r="AO143" s="64"/>
      <c r="AP143" s="64"/>
      <c r="AQ143" s="64"/>
      <c r="AR143" s="64"/>
    </row>
    <row r="144" ht="14.2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469"/>
      <c r="AA144" s="64"/>
      <c r="AB144" s="64"/>
      <c r="AC144" s="64"/>
      <c r="AD144" s="64"/>
      <c r="AE144" s="64"/>
      <c r="AF144" s="64"/>
      <c r="AG144" s="64"/>
      <c r="AH144" s="64"/>
      <c r="AI144" s="64"/>
      <c r="AJ144" s="64"/>
      <c r="AK144" s="64"/>
      <c r="AL144" s="64"/>
      <c r="AM144" s="64"/>
      <c r="AN144" s="64"/>
      <c r="AO144" s="64"/>
      <c r="AP144" s="64"/>
      <c r="AQ144" s="64"/>
      <c r="AR144" s="64"/>
    </row>
    <row r="145" ht="14.2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469"/>
      <c r="AA145" s="64"/>
      <c r="AB145" s="64"/>
      <c r="AC145" s="64"/>
      <c r="AD145" s="64"/>
      <c r="AE145" s="64"/>
      <c r="AF145" s="64"/>
      <c r="AG145" s="64"/>
      <c r="AH145" s="64"/>
      <c r="AI145" s="64"/>
      <c r="AJ145" s="64"/>
      <c r="AK145" s="64"/>
      <c r="AL145" s="64"/>
      <c r="AM145" s="64"/>
      <c r="AN145" s="64"/>
      <c r="AO145" s="64"/>
      <c r="AP145" s="64"/>
      <c r="AQ145" s="64"/>
      <c r="AR145" s="64"/>
    </row>
    <row r="146" ht="14.2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469"/>
      <c r="AA146" s="64"/>
      <c r="AB146" s="64"/>
      <c r="AC146" s="64"/>
      <c r="AD146" s="64"/>
      <c r="AE146" s="64"/>
      <c r="AF146" s="64"/>
      <c r="AG146" s="64"/>
      <c r="AH146" s="64"/>
      <c r="AI146" s="64"/>
      <c r="AJ146" s="64"/>
      <c r="AK146" s="64"/>
      <c r="AL146" s="64"/>
      <c r="AM146" s="64"/>
      <c r="AN146" s="64"/>
      <c r="AO146" s="64"/>
      <c r="AP146" s="64"/>
      <c r="AQ146" s="64"/>
      <c r="AR146" s="64"/>
    </row>
    <row r="147" ht="14.2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469"/>
      <c r="AA147" s="64"/>
      <c r="AB147" s="64"/>
      <c r="AC147" s="64"/>
      <c r="AD147" s="64"/>
      <c r="AE147" s="64"/>
      <c r="AF147" s="64"/>
      <c r="AG147" s="64"/>
      <c r="AH147" s="64"/>
      <c r="AI147" s="64"/>
      <c r="AJ147" s="64"/>
      <c r="AK147" s="64"/>
      <c r="AL147" s="64"/>
      <c r="AM147" s="64"/>
      <c r="AN147" s="64"/>
      <c r="AO147" s="64"/>
      <c r="AP147" s="64"/>
      <c r="AQ147" s="64"/>
      <c r="AR147" s="64"/>
    </row>
    <row r="148" ht="14.2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469"/>
      <c r="AA148" s="64"/>
      <c r="AB148" s="64"/>
      <c r="AC148" s="64"/>
      <c r="AD148" s="64"/>
      <c r="AE148" s="64"/>
      <c r="AF148" s="64"/>
      <c r="AG148" s="64"/>
      <c r="AH148" s="64"/>
      <c r="AI148" s="64"/>
      <c r="AJ148" s="64"/>
      <c r="AK148" s="64"/>
      <c r="AL148" s="64"/>
      <c r="AM148" s="64"/>
      <c r="AN148" s="64"/>
      <c r="AO148" s="64"/>
      <c r="AP148" s="64"/>
      <c r="AQ148" s="64"/>
      <c r="AR148" s="64"/>
    </row>
    <row r="149" ht="14.2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469"/>
      <c r="AA149" s="64"/>
      <c r="AB149" s="64"/>
      <c r="AC149" s="64"/>
      <c r="AD149" s="64"/>
      <c r="AE149" s="64"/>
      <c r="AF149" s="64"/>
      <c r="AG149" s="64"/>
      <c r="AH149" s="64"/>
      <c r="AI149" s="64"/>
      <c r="AJ149" s="64"/>
      <c r="AK149" s="64"/>
      <c r="AL149" s="64"/>
      <c r="AM149" s="64"/>
      <c r="AN149" s="64"/>
      <c r="AO149" s="64"/>
      <c r="AP149" s="64"/>
      <c r="AQ149" s="64"/>
      <c r="AR149" s="64"/>
    </row>
    <row r="150" ht="14.2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469"/>
      <c r="AA150" s="64"/>
      <c r="AB150" s="64"/>
      <c r="AC150" s="64"/>
      <c r="AD150" s="64"/>
      <c r="AE150" s="64"/>
      <c r="AF150" s="64"/>
      <c r="AG150" s="64"/>
      <c r="AH150" s="64"/>
      <c r="AI150" s="64"/>
      <c r="AJ150" s="64"/>
      <c r="AK150" s="64"/>
      <c r="AL150" s="64"/>
      <c r="AM150" s="64"/>
      <c r="AN150" s="64"/>
      <c r="AO150" s="64"/>
      <c r="AP150" s="64"/>
      <c r="AQ150" s="64"/>
      <c r="AR150" s="64"/>
    </row>
    <row r="151" ht="14.2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469"/>
      <c r="AA151" s="64"/>
      <c r="AB151" s="64"/>
      <c r="AC151" s="64"/>
      <c r="AD151" s="64"/>
      <c r="AE151" s="64"/>
      <c r="AF151" s="64"/>
      <c r="AG151" s="64"/>
      <c r="AH151" s="64"/>
      <c r="AI151" s="64"/>
      <c r="AJ151" s="64"/>
      <c r="AK151" s="64"/>
      <c r="AL151" s="64"/>
      <c r="AM151" s="64"/>
      <c r="AN151" s="64"/>
      <c r="AO151" s="64"/>
      <c r="AP151" s="64"/>
      <c r="AQ151" s="64"/>
      <c r="AR151" s="64"/>
    </row>
    <row r="152" ht="14.2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469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</row>
    <row r="153" ht="14.2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469"/>
      <c r="AA153" s="64"/>
      <c r="AB153" s="64"/>
      <c r="AC153" s="64"/>
      <c r="AD153" s="64"/>
      <c r="AE153" s="64"/>
      <c r="AF153" s="64"/>
      <c r="AG153" s="64"/>
      <c r="AH153" s="64"/>
      <c r="AI153" s="64"/>
      <c r="AJ153" s="64"/>
      <c r="AK153" s="64"/>
      <c r="AL153" s="64"/>
      <c r="AM153" s="64"/>
      <c r="AN153" s="64"/>
      <c r="AO153" s="64"/>
      <c r="AP153" s="64"/>
      <c r="AQ153" s="64"/>
      <c r="AR153" s="64"/>
    </row>
    <row r="154" ht="14.2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469"/>
      <c r="AA154" s="64"/>
      <c r="AB154" s="64"/>
      <c r="AC154" s="64"/>
      <c r="AD154" s="64"/>
      <c r="AE154" s="64"/>
      <c r="AF154" s="64"/>
      <c r="AG154" s="64"/>
      <c r="AH154" s="64"/>
      <c r="AI154" s="64"/>
      <c r="AJ154" s="64"/>
      <c r="AK154" s="64"/>
      <c r="AL154" s="64"/>
      <c r="AM154" s="64"/>
      <c r="AN154" s="64"/>
      <c r="AO154" s="64"/>
      <c r="AP154" s="64"/>
      <c r="AQ154" s="64"/>
      <c r="AR154" s="64"/>
    </row>
    <row r="155" ht="14.2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469"/>
      <c r="AA155" s="64"/>
      <c r="AB155" s="64"/>
      <c r="AC155" s="64"/>
      <c r="AD155" s="64"/>
      <c r="AE155" s="64"/>
      <c r="AF155" s="64"/>
      <c r="AG155" s="64"/>
      <c r="AH155" s="64"/>
      <c r="AI155" s="64"/>
      <c r="AJ155" s="64"/>
      <c r="AK155" s="64"/>
      <c r="AL155" s="64"/>
      <c r="AM155" s="64"/>
      <c r="AN155" s="64"/>
      <c r="AO155" s="64"/>
      <c r="AP155" s="64"/>
      <c r="AQ155" s="64"/>
      <c r="AR155" s="64"/>
    </row>
    <row r="156" ht="14.2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469"/>
      <c r="AA156" s="64"/>
      <c r="AB156" s="64"/>
      <c r="AC156" s="64"/>
      <c r="AD156" s="64"/>
      <c r="AE156" s="64"/>
      <c r="AF156" s="64"/>
      <c r="AG156" s="64"/>
      <c r="AH156" s="64"/>
      <c r="AI156" s="64"/>
      <c r="AJ156" s="64"/>
      <c r="AK156" s="64"/>
      <c r="AL156" s="64"/>
      <c r="AM156" s="64"/>
      <c r="AN156" s="64"/>
      <c r="AO156" s="64"/>
      <c r="AP156" s="64"/>
      <c r="AQ156" s="64"/>
      <c r="AR156" s="64"/>
    </row>
    <row r="157" ht="14.2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469"/>
      <c r="AA157" s="64"/>
      <c r="AB157" s="64"/>
      <c r="AC157" s="64"/>
      <c r="AD157" s="64"/>
      <c r="AE157" s="64"/>
      <c r="AF157" s="64"/>
      <c r="AG157" s="64"/>
      <c r="AH157" s="64"/>
      <c r="AI157" s="64"/>
      <c r="AJ157" s="64"/>
      <c r="AK157" s="64"/>
      <c r="AL157" s="64"/>
      <c r="AM157" s="64"/>
      <c r="AN157" s="64"/>
      <c r="AO157" s="64"/>
      <c r="AP157" s="64"/>
      <c r="AQ157" s="64"/>
      <c r="AR157" s="64"/>
    </row>
    <row r="158" ht="14.2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469"/>
      <c r="AA158" s="64"/>
      <c r="AB158" s="64"/>
      <c r="AC158" s="64"/>
      <c r="AD158" s="64"/>
      <c r="AE158" s="64"/>
      <c r="AF158" s="64"/>
      <c r="AG158" s="64"/>
      <c r="AH158" s="64"/>
      <c r="AI158" s="64"/>
      <c r="AJ158" s="64"/>
      <c r="AK158" s="64"/>
      <c r="AL158" s="64"/>
      <c r="AM158" s="64"/>
      <c r="AN158" s="64"/>
      <c r="AO158" s="64"/>
      <c r="AP158" s="64"/>
      <c r="AQ158" s="64"/>
      <c r="AR158" s="64"/>
    </row>
    <row r="159" ht="14.2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469"/>
      <c r="AA159" s="64"/>
      <c r="AB159" s="64"/>
      <c r="AC159" s="64"/>
      <c r="AD159" s="64"/>
      <c r="AE159" s="64"/>
      <c r="AF159" s="64"/>
      <c r="AG159" s="64"/>
      <c r="AH159" s="64"/>
      <c r="AI159" s="64"/>
      <c r="AJ159" s="64"/>
      <c r="AK159" s="64"/>
      <c r="AL159" s="64"/>
      <c r="AM159" s="64"/>
      <c r="AN159" s="64"/>
      <c r="AO159" s="64"/>
      <c r="AP159" s="64"/>
      <c r="AQ159" s="64"/>
      <c r="AR159" s="64"/>
    </row>
    <row r="160" ht="14.2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469"/>
      <c r="AA160" s="64"/>
      <c r="AB160" s="64"/>
      <c r="AC160" s="64"/>
      <c r="AD160" s="64"/>
      <c r="AE160" s="64"/>
      <c r="AF160" s="64"/>
      <c r="AG160" s="64"/>
      <c r="AH160" s="64"/>
      <c r="AI160" s="64"/>
      <c r="AJ160" s="64"/>
      <c r="AK160" s="64"/>
      <c r="AL160" s="64"/>
      <c r="AM160" s="64"/>
      <c r="AN160" s="64"/>
      <c r="AO160" s="64"/>
      <c r="AP160" s="64"/>
      <c r="AQ160" s="64"/>
      <c r="AR160" s="64"/>
    </row>
    <row r="161" ht="14.2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469"/>
      <c r="AA161" s="64"/>
      <c r="AB161" s="64"/>
      <c r="AC161" s="64"/>
      <c r="AD161" s="64"/>
      <c r="AE161" s="64"/>
      <c r="AF161" s="64"/>
      <c r="AG161" s="64"/>
      <c r="AH161" s="64"/>
      <c r="AI161" s="64"/>
      <c r="AJ161" s="64"/>
      <c r="AK161" s="64"/>
      <c r="AL161" s="64"/>
      <c r="AM161" s="64"/>
      <c r="AN161" s="64"/>
      <c r="AO161" s="64"/>
      <c r="AP161" s="64"/>
      <c r="AQ161" s="64"/>
      <c r="AR161" s="64"/>
    </row>
    <row r="162" ht="14.2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469"/>
      <c r="AA162" s="64"/>
      <c r="AB162" s="64"/>
      <c r="AC162" s="64"/>
      <c r="AD162" s="64"/>
      <c r="AE162" s="64"/>
      <c r="AF162" s="64"/>
      <c r="AG162" s="64"/>
      <c r="AH162" s="64"/>
      <c r="AI162" s="64"/>
      <c r="AJ162" s="64"/>
      <c r="AK162" s="64"/>
      <c r="AL162" s="64"/>
      <c r="AM162" s="64"/>
      <c r="AN162" s="64"/>
      <c r="AO162" s="64"/>
      <c r="AP162" s="64"/>
      <c r="AQ162" s="64"/>
      <c r="AR162" s="64"/>
    </row>
    <row r="163" ht="14.2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469"/>
      <c r="AA163" s="64"/>
      <c r="AB163" s="64"/>
      <c r="AC163" s="64"/>
      <c r="AD163" s="64"/>
      <c r="AE163" s="64"/>
      <c r="AF163" s="64"/>
      <c r="AG163" s="64"/>
      <c r="AH163" s="64"/>
      <c r="AI163" s="64"/>
      <c r="AJ163" s="64"/>
      <c r="AK163" s="64"/>
      <c r="AL163" s="64"/>
      <c r="AM163" s="64"/>
      <c r="AN163" s="64"/>
      <c r="AO163" s="64"/>
      <c r="AP163" s="64"/>
      <c r="AQ163" s="64"/>
      <c r="AR163" s="64"/>
    </row>
    <row r="164" ht="14.2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470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</row>
    <row r="165" ht="14.2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471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</row>
    <row r="166" ht="14.2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  <c r="AD166" s="64"/>
      <c r="AE166" s="64"/>
      <c r="AF166" s="64"/>
      <c r="AG166" s="64"/>
      <c r="AH166" s="64"/>
      <c r="AI166" s="64"/>
      <c r="AJ166" s="64"/>
      <c r="AK166" s="64"/>
      <c r="AL166" s="64"/>
      <c r="AM166" s="64"/>
      <c r="AN166" s="64"/>
      <c r="AO166" s="64"/>
      <c r="AP166" s="64"/>
      <c r="AQ166" s="64"/>
      <c r="AR166" s="64"/>
    </row>
    <row r="167" ht="14.2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  <c r="AD167" s="64"/>
      <c r="AE167" s="64"/>
      <c r="AF167" s="64"/>
      <c r="AG167" s="64"/>
      <c r="AH167" s="64"/>
      <c r="AI167" s="64"/>
      <c r="AJ167" s="64"/>
      <c r="AK167" s="64"/>
      <c r="AL167" s="64"/>
      <c r="AM167" s="64"/>
      <c r="AN167" s="64"/>
      <c r="AO167" s="64"/>
      <c r="AP167" s="64"/>
      <c r="AQ167" s="64"/>
      <c r="AR167" s="64"/>
    </row>
    <row r="168" ht="14.2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  <c r="AD168" s="64"/>
      <c r="AE168" s="64"/>
      <c r="AF168" s="64"/>
      <c r="AG168" s="64"/>
      <c r="AH168" s="64"/>
      <c r="AI168" s="64"/>
      <c r="AJ168" s="64"/>
      <c r="AK168" s="64"/>
      <c r="AL168" s="64"/>
      <c r="AM168" s="64"/>
      <c r="AN168" s="64"/>
      <c r="AO168" s="64"/>
      <c r="AP168" s="64"/>
      <c r="AQ168" s="64"/>
      <c r="AR168" s="64"/>
    </row>
    <row r="169" ht="14.2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  <c r="AD169" s="64"/>
      <c r="AE169" s="64"/>
      <c r="AF169" s="64"/>
      <c r="AG169" s="64"/>
      <c r="AH169" s="64"/>
      <c r="AI169" s="64"/>
      <c r="AJ169" s="64"/>
      <c r="AK169" s="64"/>
      <c r="AL169" s="64"/>
      <c r="AM169" s="64"/>
      <c r="AN169" s="64"/>
      <c r="AO169" s="64"/>
      <c r="AP169" s="64"/>
      <c r="AQ169" s="64"/>
      <c r="AR169" s="64"/>
    </row>
    <row r="170" ht="14.2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/>
      <c r="AK170" s="64"/>
      <c r="AL170" s="64"/>
      <c r="AM170" s="64"/>
      <c r="AN170" s="64"/>
      <c r="AO170" s="64"/>
      <c r="AP170" s="64"/>
      <c r="AQ170" s="64"/>
      <c r="AR170" s="64"/>
    </row>
    <row r="171" ht="14.2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  <c r="AD171" s="64"/>
      <c r="AE171" s="64"/>
      <c r="AF171" s="64"/>
      <c r="AG171" s="64"/>
      <c r="AH171" s="64"/>
      <c r="AI171" s="64"/>
      <c r="AJ171" s="64"/>
      <c r="AK171" s="64"/>
      <c r="AL171" s="64"/>
      <c r="AM171" s="64"/>
      <c r="AN171" s="64"/>
      <c r="AO171" s="64"/>
      <c r="AP171" s="64"/>
      <c r="AQ171" s="64"/>
      <c r="AR171" s="64"/>
    </row>
    <row r="172" ht="14.2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  <c r="AD172" s="64"/>
      <c r="AE172" s="64"/>
      <c r="AF172" s="64"/>
      <c r="AG172" s="64"/>
      <c r="AH172" s="64"/>
      <c r="AI172" s="64"/>
      <c r="AJ172" s="64"/>
      <c r="AK172" s="64"/>
      <c r="AL172" s="64"/>
      <c r="AM172" s="64"/>
      <c r="AN172" s="64"/>
      <c r="AO172" s="64"/>
      <c r="AP172" s="64"/>
      <c r="AQ172" s="64"/>
      <c r="AR172" s="64"/>
    </row>
    <row r="173" ht="14.2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  <c r="AD173" s="64"/>
      <c r="AE173" s="64"/>
      <c r="AF173" s="64"/>
      <c r="AG173" s="64"/>
      <c r="AH173" s="64"/>
      <c r="AI173" s="64"/>
      <c r="AJ173" s="64"/>
      <c r="AK173" s="64"/>
      <c r="AL173" s="64"/>
      <c r="AM173" s="64"/>
      <c r="AN173" s="64"/>
      <c r="AO173" s="64"/>
      <c r="AP173" s="64"/>
      <c r="AQ173" s="64"/>
      <c r="AR173" s="64"/>
    </row>
    <row r="174" ht="14.2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  <c r="AD174" s="64"/>
      <c r="AE174" s="64"/>
      <c r="AF174" s="64"/>
      <c r="AG174" s="64"/>
      <c r="AH174" s="64"/>
      <c r="AI174" s="64"/>
      <c r="AJ174" s="64"/>
      <c r="AK174" s="64"/>
      <c r="AL174" s="64"/>
      <c r="AM174" s="64"/>
      <c r="AN174" s="64"/>
      <c r="AO174" s="64"/>
      <c r="AP174" s="64"/>
      <c r="AQ174" s="64"/>
      <c r="AR174" s="64"/>
    </row>
    <row r="175" ht="14.2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  <c r="AD175" s="64"/>
      <c r="AE175" s="64"/>
      <c r="AF175" s="64"/>
      <c r="AG175" s="64"/>
      <c r="AH175" s="64"/>
      <c r="AI175" s="64"/>
      <c r="AJ175" s="64"/>
      <c r="AK175" s="64"/>
      <c r="AL175" s="64"/>
      <c r="AM175" s="64"/>
      <c r="AN175" s="64"/>
      <c r="AO175" s="64"/>
      <c r="AP175" s="64"/>
      <c r="AQ175" s="64"/>
      <c r="AR175" s="64"/>
    </row>
    <row r="176" ht="14.2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  <c r="AD176" s="64"/>
      <c r="AE176" s="64"/>
      <c r="AF176" s="64"/>
      <c r="AG176" s="64"/>
      <c r="AH176" s="64"/>
      <c r="AI176" s="64"/>
      <c r="AJ176" s="64"/>
      <c r="AK176" s="64"/>
      <c r="AL176" s="64"/>
      <c r="AM176" s="64"/>
      <c r="AN176" s="64"/>
      <c r="AO176" s="64"/>
      <c r="AP176" s="64"/>
      <c r="AQ176" s="64"/>
      <c r="AR176" s="64"/>
    </row>
    <row r="177" ht="14.2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  <c r="AD177" s="64"/>
      <c r="AE177" s="64"/>
      <c r="AF177" s="64"/>
      <c r="AG177" s="64"/>
      <c r="AH177" s="64"/>
      <c r="AI177" s="64"/>
      <c r="AJ177" s="64"/>
      <c r="AK177" s="64"/>
      <c r="AL177" s="64"/>
      <c r="AM177" s="64"/>
      <c r="AN177" s="64"/>
      <c r="AO177" s="64"/>
      <c r="AP177" s="64"/>
      <c r="AQ177" s="64"/>
      <c r="AR177" s="64"/>
    </row>
    <row r="178" ht="14.2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  <c r="AD178" s="64"/>
      <c r="AE178" s="64"/>
      <c r="AF178" s="64"/>
      <c r="AG178" s="64"/>
      <c r="AH178" s="64"/>
      <c r="AI178" s="64"/>
      <c r="AJ178" s="64"/>
      <c r="AK178" s="64"/>
      <c r="AL178" s="64"/>
      <c r="AM178" s="64"/>
      <c r="AN178" s="64"/>
      <c r="AO178" s="64"/>
      <c r="AP178" s="64"/>
      <c r="AQ178" s="64"/>
      <c r="AR178" s="64"/>
    </row>
    <row r="179" ht="14.2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  <c r="AD179" s="64"/>
      <c r="AE179" s="64"/>
      <c r="AF179" s="64"/>
      <c r="AG179" s="64"/>
      <c r="AH179" s="64"/>
      <c r="AI179" s="64"/>
      <c r="AJ179" s="64"/>
      <c r="AK179" s="64"/>
      <c r="AL179" s="64"/>
      <c r="AM179" s="64"/>
      <c r="AN179" s="64"/>
      <c r="AO179" s="64"/>
      <c r="AP179" s="64"/>
      <c r="AQ179" s="64"/>
      <c r="AR179" s="64"/>
    </row>
    <row r="180" ht="14.2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  <c r="AD180" s="64"/>
      <c r="AE180" s="64"/>
      <c r="AF180" s="64"/>
      <c r="AG180" s="64"/>
      <c r="AH180" s="64"/>
      <c r="AI180" s="64"/>
      <c r="AJ180" s="64"/>
      <c r="AK180" s="64"/>
      <c r="AL180" s="64"/>
      <c r="AM180" s="64"/>
      <c r="AN180" s="64"/>
      <c r="AO180" s="64"/>
      <c r="AP180" s="64"/>
      <c r="AQ180" s="64"/>
      <c r="AR180" s="64"/>
    </row>
    <row r="181" ht="14.2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  <c r="AD181" s="64"/>
      <c r="AE181" s="64"/>
      <c r="AF181" s="64"/>
      <c r="AG181" s="64"/>
      <c r="AH181" s="64"/>
      <c r="AI181" s="64"/>
      <c r="AJ181" s="64"/>
      <c r="AK181" s="64"/>
      <c r="AL181" s="64"/>
      <c r="AM181" s="64"/>
      <c r="AN181" s="64"/>
      <c r="AO181" s="64"/>
      <c r="AP181" s="64"/>
      <c r="AQ181" s="64"/>
      <c r="AR181" s="64"/>
    </row>
  </sheetData>
  <autoFilter ref="$B$4:$AR$21"/>
  <mergeCells count="5">
    <mergeCell ref="B2:AN3"/>
    <mergeCell ref="B10:D10"/>
    <mergeCell ref="B24:AN25"/>
    <mergeCell ref="B53:AN54"/>
    <mergeCell ref="B80:E81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